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drawings/drawing3.xml" ContentType="application/vnd.openxmlformats-officedocument.drawing+xml"/>
  <Override PartName="/xl/drawings/drawing4.xml" ContentType="application/vnd.openxmlformats-officedocument.drawing+xml"/>
  <Override PartName="/xl/tables/table2.xml" ContentType="application/vnd.openxmlformats-officedocument.spreadsheetml.table+xml"/>
  <Override PartName="/xl/queryTables/queryTable1.xml" ContentType="application/vnd.openxmlformats-officedocument.spreadsheetml.queryTable+xml"/>
  <Override PartName="/xl/calcChain.xml" ContentType="application/vnd.openxmlformats-officedocument.spreadsheetml.calcChain+xml"/>
  <Override PartName="/customXml/itemProps1.xml" ContentType="application/vnd.openxmlformats-officedocument.customXmlProperties+xml"/>
  <Override PartName="/xl/python.xml" ContentType="application/vnd.ms-excel.python+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Chavi Meattle\OneDrive - CPI\Desktop\"/>
    </mc:Choice>
  </mc:AlternateContent>
  <xr:revisionPtr revIDLastSave="0" documentId="13_ncr:1_{5EDE5A33-E25F-48FA-8033-4177412489BC}" xr6:coauthVersionLast="47" xr6:coauthVersionMax="47" xr10:uidLastSave="{00000000-0000-0000-0000-000000000000}"/>
  <bookViews>
    <workbookView xWindow="-108" yWindow="-108" windowWidth="23256" windowHeight="12456" tabRatio="827" xr2:uid="{00000000-000D-0000-FFFF-FFFF00000000}"/>
  </bookViews>
  <sheets>
    <sheet name="About" sheetId="44" r:id="rId1"/>
    <sheet name="1. MSC - User Guide" sheetId="60" r:id="rId2"/>
    <sheet name="Data Input" sheetId="10" state="hidden" r:id="rId3"/>
    <sheet name="Combined ISIC Code " sheetId="17" state="hidden" r:id="rId4"/>
    <sheet name="Parameters" sheetId="18" state="hidden" r:id="rId5"/>
    <sheet name="Parameters (2)" sheetId="50" state="hidden" r:id="rId6"/>
    <sheet name="Parameters Input" sheetId="39" state="hidden" r:id="rId7"/>
    <sheet name="MSC Tool" sheetId="3" r:id="rId8"/>
    <sheet name="2. DNSH - User Guide" sheetId="53" r:id="rId9"/>
    <sheet name="DNSH Tool" sheetId="34" r:id="rId10"/>
    <sheet name="DNSH Generic Criteria" sheetId="54" r:id="rId11"/>
    <sheet name="DNSH Criteria by Activity" sheetId="55" state="hidden" r:id="rId12"/>
    <sheet name="Mapping of Activities (2)" sheetId="56" state="hidden" r:id="rId13"/>
    <sheet name="DNSH Criteria Per Activity" sheetId="58" r:id="rId14"/>
    <sheet name="Activities Codes Mapping" sheetId="57" r:id="rId15"/>
    <sheet name="3. MSS - User Guide" sheetId="59" r:id="rId16"/>
    <sheet name="MSS Tool " sheetId="27" r:id="rId17"/>
    <sheet name="Mapping of Generic Criteria " sheetId="35" state="hidden" r:id="rId18"/>
    <sheet name="Mapping of DNSH Criteria" sheetId="36" state="hidden" r:id="rId19"/>
    <sheet name="Mapping of Activities" sheetId="37" state="hidden" r:id="rId20"/>
    <sheet name="DataDNSH" sheetId="38" state="hidden" r:id="rId21"/>
    <sheet name="MSS Data_Laws" sheetId="29" state="hidden" r:id="rId22"/>
    <sheet name="MSS Data_ESG" sheetId="30" state="hidden" r:id="rId23"/>
    <sheet name="MSS Data_Evidence" sheetId="31" state="hidden" r:id="rId24"/>
    <sheet name="Data Validation" sheetId="32" state="hidden" r:id="rId25"/>
    <sheet name="Sector Coverage Comparison" sheetId="5" state="hidden" r:id="rId26"/>
  </sheets>
  <externalReferences>
    <externalReference r:id="rId27"/>
    <externalReference r:id="rId28"/>
  </externalReferences>
  <definedNames>
    <definedName name="_xlnm._FilterDatabase" localSheetId="14" hidden="1">'Activities Codes Mapping'!$C$2:$P$48</definedName>
    <definedName name="_xlnm._FilterDatabase" localSheetId="3" hidden="1">'Combined ISIC Code '!$C$4:$C$422</definedName>
    <definedName name="_xlnm._FilterDatabase" localSheetId="11" hidden="1">'DNSH Criteria by Activity'!$B$2:$P$2</definedName>
    <definedName name="_xlnm._FilterDatabase" localSheetId="13" hidden="1">'DNSH Criteria Per Activity'!$C$2:$Q$2</definedName>
    <definedName name="_xlnm._FilterDatabase" localSheetId="19" hidden="1">'Mapping of Activities'!$B$2:$O$48</definedName>
    <definedName name="_xlnm._FilterDatabase" localSheetId="12" hidden="1">'Mapping of Activities (2)'!$B$2:$O$48</definedName>
    <definedName name="_xlnm._FilterDatabase" localSheetId="18" hidden="1">'Mapping of DNSH Criteria'!$B$2:$P$2</definedName>
    <definedName name="_xlnm._FilterDatabase" localSheetId="7" hidden="1">'MSC Tool'!$D$7:$E$7</definedName>
    <definedName name="Activity_Code" localSheetId="5">'Parameters (2)'!$L$2:$L$1048576</definedName>
    <definedName name="Activity_Code">Parameters!$L$2:$L$1048576</definedName>
    <definedName name="Class_ID" localSheetId="5">'Parameters (2)'!$J$2:$J$1048576</definedName>
    <definedName name="Class_ID">Parameters!$J$2:$J$1048576</definedName>
    <definedName name="Class_Name" localSheetId="5">'Parameters (2)'!$K$2:$K$1048576</definedName>
    <definedName name="Class_Name">Parameters!$K$2:$K$1048576</definedName>
    <definedName name="Contribution_Towards">#REF!</definedName>
    <definedName name="DivCode" localSheetId="1">IFERROR(_xlfn._xlws.FILTER(_xlfn.UNIQUE(_xlfn._xlws.FILTER(Data[ISIC Division], (Data[ISIC Section]='MSC Tool'!XFA1048575)*(Data[ISIC Division]&lt;&gt;""),"")), TRUE),"")+#REF!</definedName>
    <definedName name="DivCode" localSheetId="8">IFERROR(_xlfn._xlws.FILTER(_xlfn.UNIQUE(_xlfn._xlws.FILTER(Data[ISIC Division], (Data[ISIC Section]='MSC Tool'!XFA1048575)*(Data[ISIC Division]&lt;&gt;""),"")), TRUE),"")+#REF!</definedName>
    <definedName name="DivCode" localSheetId="15">IFERROR(_xlfn._xlws.FILTER(_xlfn.UNIQUE(_xlfn._xlws.FILTER(Data[ISIC Division], (Data[ISIC Section]='MSC Tool'!XFA1048575)*(Data[ISIC Division]&lt;&gt;""),"")), TRUE),"")+#REF!</definedName>
    <definedName name="DivCode" localSheetId="5">IFERROR(_xlfn._xlws.FILTER(_xlfn.UNIQUE(_xlfn._xlws.FILTER(Data[ISIC Division], (Data[ISIC Section]='MSC Tool'!XFA1048575)*(Data[ISIC Division]&lt;&gt;""),"")), TRUE),"")+#REF!</definedName>
    <definedName name="DivCode">IFERROR(_xlfn._xlws.FILTER(_xlfn.UNIQUE(_xlfn._xlws.FILTER(Data[ISIC Division], (Data[ISIC Section]='MSC Tool'!XFA1048575)*(Data[ISIC Division]&lt;&gt;""),"")), TRUE),"")+#REF!</definedName>
    <definedName name="Division_Code" localSheetId="5">'Parameters (2)'!$F$2:$F$1048576</definedName>
    <definedName name="Division_Code">Parameters!$F$2:$F$1048576</definedName>
    <definedName name="Division_Name" localSheetId="5">'Parameters (2)'!$G$2:$G$1048576</definedName>
    <definedName name="Division_Name">Parameters!$G$2:$G$1048576</definedName>
    <definedName name="DNSH_Criteria">#REF!</definedName>
    <definedName name="Economic_Activity">#REF!</definedName>
    <definedName name="Environment_Objective">#REF!</definedName>
    <definedName name="ExternalData_1" localSheetId="20" hidden="1">DataDNSH!$C$1:$K$1057</definedName>
    <definedName name="Group_Code" localSheetId="5">'Parameters (2)'!$H$2:$H$1048576</definedName>
    <definedName name="Group_Code">Parameters!$H$2:$H$1048576</definedName>
    <definedName name="Group_Name" localSheetId="5">'Parameters (2)'!$I$2:$I$1048576</definedName>
    <definedName name="Group_Name">Parameters!$I$2:$I$1048576</definedName>
    <definedName name="ISIC_Section" localSheetId="5">'Parameters (2)'!$D$2:$D$1048576</definedName>
    <definedName name="ISIC_Section">Parameters!$D$2:$D$1048576</definedName>
    <definedName name="Jurisdictions" localSheetId="5">'Parameters (2)'!$C$2:$C$12</definedName>
    <definedName name="Jurisdictions">Parameters!$C$2:$C$12</definedName>
    <definedName name="Macro_sector">#REF!</definedName>
    <definedName name="Parameters" localSheetId="4">Parameters!$B:$M</definedName>
    <definedName name="Parameters" localSheetId="5">'Parameters (2)'!$B:$M</definedName>
    <definedName name="ScreeningCriteria" localSheetId="5">'Parameters (2)'!$B$2:$B$6</definedName>
    <definedName name="ScreeningCriteria">Parameters!$B$2:$B$6</definedName>
    <definedName name="Section" localSheetId="5">'Parameters (2)'!$D$2:$D$1048576</definedName>
    <definedName name="Section">Parameters!$D$2:$D$1048576</definedName>
    <definedName name="Section_name">#REF!</definedName>
    <definedName name="Section_No">#REF!</definedName>
    <definedName name="SectionNo">_xlfn.UNIQUE(#REF!)</definedName>
    <definedName name="Sector_Name" localSheetId="5">'Parameters (2)'!$E$2:$E$1048576</definedName>
    <definedName name="Sector_Name">Parameters!$E$2:$E$1048576</definedName>
    <definedName name="Taxo" localSheetId="6">#REF!</definedName>
    <definedName name="Taxo">#REF!</definedName>
    <definedName name="Taxonmy_New">[1]!Data[Taxonomy]</definedName>
    <definedName name="Taxonomie">[2]!Data[Taxonomy]</definedName>
    <definedName name="Taxonomy" localSheetId="20">[1]!Data[Taxonomy]</definedName>
    <definedName name="Taxonomy" localSheetId="6">#REF!</definedName>
    <definedName name="Taxonomy">#REF!</definedName>
    <definedName name="TaxonomyObjectives" localSheetId="5">'Parameters (2)'!$A$2:$A$46</definedName>
    <definedName name="TaxonomyObjectives">Parameters!$A$2:$A$46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6" i="27" l="1" a="1"/>
  <c r="B2" i="10"/>
  <c r="B3" i="10"/>
  <c r="B4" i="10"/>
  <c r="B5" i="10"/>
  <c r="B6" i="10"/>
  <c r="B7" i="10"/>
  <c r="B8" i="10"/>
  <c r="B9" i="10"/>
  <c r="B10" i="10"/>
  <c r="B11" i="10"/>
  <c r="B12" i="10"/>
  <c r="B13" i="10"/>
  <c r="B14" i="10"/>
  <c r="B15" i="10"/>
  <c r="B16" i="10"/>
  <c r="B17" i="10"/>
  <c r="B18" i="10"/>
  <c r="B19" i="10"/>
  <c r="B20" i="10"/>
  <c r="B21" i="10"/>
  <c r="B22" i="10"/>
  <c r="B23" i="10"/>
  <c r="B24" i="10"/>
  <c r="B25" i="10"/>
  <c r="B26" i="10"/>
  <c r="B27" i="10"/>
  <c r="B28" i="10"/>
  <c r="B29" i="10"/>
  <c r="B30" i="10"/>
  <c r="B31" i="10"/>
  <c r="B32" i="10"/>
  <c r="B33" i="10"/>
  <c r="B34" i="10"/>
  <c r="B35" i="10"/>
  <c r="B36" i="10"/>
  <c r="B37" i="10"/>
  <c r="B38" i="10"/>
  <c r="B39" i="10"/>
  <c r="B40" i="10"/>
  <c r="B41" i="10"/>
  <c r="B42" i="10"/>
  <c r="B43" i="10"/>
  <c r="B44" i="10"/>
  <c r="B45" i="10"/>
  <c r="B46" i="10"/>
  <c r="B47" i="10"/>
  <c r="B48" i="10"/>
  <c r="B49" i="10"/>
  <c r="B50" i="10"/>
  <c r="B51" i="10"/>
  <c r="B52" i="10"/>
  <c r="B53" i="10"/>
  <c r="B54" i="10"/>
  <c r="B55" i="10"/>
  <c r="B56" i="10"/>
  <c r="B57" i="10"/>
  <c r="B58" i="10"/>
  <c r="B59" i="10"/>
  <c r="B60" i="10"/>
  <c r="B61" i="10"/>
  <c r="B62" i="10"/>
  <c r="B63" i="10"/>
  <c r="B64" i="10"/>
  <c r="B65" i="10"/>
  <c r="B66" i="10"/>
  <c r="B67" i="10"/>
  <c r="B68" i="10"/>
  <c r="B69" i="10"/>
  <c r="B70" i="10"/>
  <c r="B71" i="10"/>
  <c r="B72" i="10"/>
  <c r="B73" i="10"/>
  <c r="B74" i="10"/>
  <c r="B75" i="10"/>
  <c r="B76" i="10"/>
  <c r="B77" i="10"/>
  <c r="B78" i="10"/>
  <c r="B79" i="10"/>
  <c r="B80" i="10"/>
  <c r="B81" i="10"/>
  <c r="B82" i="10"/>
  <c r="B83" i="10"/>
  <c r="B84" i="10"/>
  <c r="B85" i="10"/>
  <c r="B86" i="10"/>
  <c r="B87" i="10"/>
  <c r="B88" i="10"/>
  <c r="B89" i="10"/>
  <c r="B90" i="10"/>
  <c r="B91" i="10"/>
  <c r="B92" i="10"/>
  <c r="B93" i="10"/>
  <c r="B94" i="10"/>
  <c r="B95" i="10"/>
  <c r="B96" i="10"/>
  <c r="B97" i="10"/>
  <c r="B98" i="10"/>
  <c r="B99" i="10"/>
  <c r="B100" i="10"/>
  <c r="B101" i="10"/>
  <c r="B102" i="10"/>
  <c r="B103" i="10"/>
  <c r="B104" i="10"/>
  <c r="B105" i="10"/>
  <c r="B106" i="10"/>
  <c r="B107" i="10"/>
  <c r="B108" i="10"/>
  <c r="B109" i="10"/>
  <c r="B110" i="10"/>
  <c r="B111" i="10"/>
  <c r="B112" i="10"/>
  <c r="B113" i="10"/>
  <c r="B114" i="10"/>
  <c r="B115" i="10"/>
  <c r="B116" i="10"/>
  <c r="B117" i="10"/>
  <c r="B118" i="10"/>
  <c r="B119" i="10"/>
  <c r="B120" i="10"/>
  <c r="B121" i="10"/>
  <c r="B122" i="10"/>
  <c r="B123" i="10"/>
  <c r="B124" i="10"/>
  <c r="B125" i="10"/>
  <c r="B126" i="10"/>
  <c r="B127" i="10"/>
  <c r="B128" i="10"/>
  <c r="B129" i="10"/>
  <c r="B130" i="10"/>
  <c r="B131" i="10"/>
  <c r="B132" i="10"/>
  <c r="B133" i="10"/>
  <c r="B134" i="10"/>
  <c r="B135" i="10"/>
  <c r="B136" i="10"/>
  <c r="B137" i="10"/>
  <c r="B138" i="10"/>
  <c r="B139" i="10"/>
  <c r="B140" i="10"/>
  <c r="B141" i="10"/>
  <c r="B142" i="10"/>
  <c r="B143" i="10"/>
  <c r="B144" i="10"/>
  <c r="B145" i="10"/>
  <c r="B146" i="10"/>
  <c r="B147" i="10"/>
  <c r="B148" i="10"/>
  <c r="B149" i="10"/>
  <c r="B150" i="10"/>
  <c r="B151" i="10"/>
  <c r="B152" i="10"/>
  <c r="B153" i="10"/>
  <c r="B154" i="10"/>
  <c r="B155" i="10"/>
  <c r="B156" i="10"/>
  <c r="B157" i="10"/>
  <c r="B158" i="10"/>
  <c r="B159" i="10"/>
  <c r="B160" i="10"/>
  <c r="B161" i="10"/>
  <c r="B162" i="10"/>
  <c r="B163" i="10"/>
  <c r="B164" i="10"/>
  <c r="B165" i="10"/>
  <c r="B166" i="10"/>
  <c r="B167" i="10"/>
  <c r="B168" i="10"/>
  <c r="B169" i="10"/>
  <c r="B170" i="10"/>
  <c r="B171" i="10"/>
  <c r="B172" i="10"/>
  <c r="B173" i="10"/>
  <c r="B174" i="10"/>
  <c r="B175" i="10"/>
  <c r="B176" i="10"/>
  <c r="B177" i="10"/>
  <c r="B178" i="10"/>
  <c r="B179" i="10"/>
  <c r="B180" i="10"/>
  <c r="B181" i="10"/>
  <c r="B182" i="10"/>
  <c r="B183" i="10"/>
  <c r="B184" i="10"/>
  <c r="B185" i="10"/>
  <c r="B186" i="10"/>
  <c r="B187" i="10"/>
  <c r="B188" i="10"/>
  <c r="B189" i="10"/>
  <c r="B190" i="10"/>
  <c r="B191" i="10"/>
  <c r="B192" i="10"/>
  <c r="B193" i="10"/>
  <c r="B194" i="10"/>
  <c r="B195" i="10"/>
  <c r="B196" i="10"/>
  <c r="B197" i="10"/>
  <c r="B198" i="10"/>
  <c r="B199" i="10"/>
  <c r="B200" i="10"/>
  <c r="B201" i="10"/>
  <c r="B202" i="10"/>
  <c r="B203" i="10"/>
  <c r="B204" i="10"/>
  <c r="B205" i="10"/>
  <c r="B206" i="10"/>
  <c r="B207" i="10"/>
  <c r="B208" i="10"/>
  <c r="B209" i="10"/>
  <c r="B210" i="10"/>
  <c r="B211" i="10"/>
  <c r="B212" i="10"/>
  <c r="B213" i="10"/>
  <c r="B214" i="10"/>
  <c r="B215" i="10"/>
  <c r="B216" i="10"/>
  <c r="B217" i="10"/>
  <c r="B218" i="10"/>
  <c r="B219" i="10"/>
  <c r="B220" i="10"/>
  <c r="B221" i="10"/>
  <c r="B222" i="10"/>
  <c r="B223" i="10"/>
  <c r="B224" i="10"/>
  <c r="B225" i="10"/>
  <c r="B226" i="10"/>
  <c r="B227" i="10"/>
  <c r="B228" i="10"/>
  <c r="B229" i="10"/>
  <c r="B230" i="10"/>
  <c r="B231" i="10"/>
  <c r="B232" i="10"/>
  <c r="B233" i="10"/>
  <c r="B234" i="10"/>
  <c r="B235" i="10"/>
  <c r="B236" i="10"/>
  <c r="B237" i="10"/>
  <c r="B238" i="10"/>
  <c r="B239" i="10"/>
  <c r="B240" i="10"/>
  <c r="B241" i="10"/>
  <c r="B242" i="10"/>
  <c r="B243" i="10"/>
  <c r="B244" i="10"/>
  <c r="B245" i="10"/>
  <c r="B246" i="10"/>
  <c r="B247" i="10"/>
  <c r="B248" i="10"/>
  <c r="B249" i="10"/>
  <c r="B250" i="10"/>
  <c r="B251" i="10"/>
  <c r="B252" i="10"/>
  <c r="B253" i="10"/>
  <c r="B254" i="10"/>
  <c r="B255" i="10"/>
  <c r="B256" i="10"/>
  <c r="B257" i="10"/>
  <c r="B258" i="10"/>
  <c r="B259" i="10"/>
  <c r="B260" i="10"/>
  <c r="B261" i="10"/>
  <c r="B262" i="10"/>
  <c r="B263" i="10"/>
  <c r="B264" i="10"/>
  <c r="B265" i="10"/>
  <c r="B266" i="10"/>
  <c r="B267" i="10"/>
  <c r="B268" i="10"/>
  <c r="B269" i="10"/>
  <c r="B270" i="10"/>
  <c r="B271" i="10"/>
  <c r="B272" i="10"/>
  <c r="B273" i="10"/>
  <c r="B274" i="10"/>
  <c r="B275" i="10"/>
  <c r="B276" i="10"/>
  <c r="B277" i="10"/>
  <c r="B278" i="10"/>
  <c r="B279" i="10"/>
  <c r="B280" i="10"/>
  <c r="B281" i="10"/>
  <c r="B282" i="10"/>
  <c r="B283" i="10"/>
  <c r="B284" i="10"/>
  <c r="B285" i="10"/>
  <c r="B286" i="10"/>
  <c r="B287" i="10"/>
  <c r="B288" i="10"/>
  <c r="B289" i="10"/>
  <c r="B290" i="10"/>
  <c r="B291" i="10"/>
  <c r="B292" i="10"/>
  <c r="B293" i="10"/>
  <c r="B294" i="10"/>
  <c r="B295" i="10"/>
  <c r="B296" i="10"/>
  <c r="B297" i="10"/>
  <c r="B298" i="10"/>
  <c r="B299" i="10"/>
  <c r="B300" i="10"/>
  <c r="B301" i="10"/>
  <c r="B302" i="10"/>
  <c r="B303" i="10"/>
  <c r="B304" i="10"/>
  <c r="B305" i="10"/>
  <c r="B306" i="10"/>
  <c r="B307" i="10"/>
  <c r="B308" i="10"/>
  <c r="B309" i="10"/>
  <c r="B310" i="10"/>
  <c r="B311" i="10"/>
  <c r="B312" i="10"/>
  <c r="B313" i="10"/>
  <c r="B314" i="10"/>
  <c r="B315" i="10"/>
  <c r="B316" i="10"/>
  <c r="B317" i="10"/>
  <c r="B318" i="10"/>
  <c r="B319" i="10"/>
  <c r="B320" i="10"/>
  <c r="B321" i="10"/>
  <c r="B322" i="10"/>
  <c r="B323" i="10"/>
  <c r="B324" i="10"/>
  <c r="B325" i="10"/>
  <c r="B326" i="10"/>
  <c r="B327" i="10"/>
  <c r="B328" i="10"/>
  <c r="B329" i="10"/>
  <c r="B330" i="10"/>
  <c r="B331" i="10"/>
  <c r="B332" i="10"/>
  <c r="B333" i="10"/>
  <c r="B334" i="10"/>
  <c r="B335" i="10"/>
  <c r="B336" i="10"/>
  <c r="B337" i="10"/>
  <c r="B338" i="10"/>
  <c r="B339" i="10"/>
  <c r="B340" i="10"/>
  <c r="B341" i="10"/>
  <c r="B342" i="10"/>
  <c r="B343" i="10"/>
  <c r="B344" i="10"/>
  <c r="B345" i="10"/>
  <c r="B346" i="10"/>
  <c r="B347" i="10"/>
  <c r="B348" i="10"/>
  <c r="B349" i="10"/>
  <c r="B350" i="10"/>
  <c r="B351" i="10"/>
  <c r="B352" i="10"/>
  <c r="B353" i="10"/>
  <c r="B354" i="10"/>
  <c r="B355" i="10"/>
  <c r="B356" i="10"/>
  <c r="B357" i="10"/>
  <c r="B358" i="10"/>
  <c r="B359" i="10"/>
  <c r="B360" i="10"/>
  <c r="B361" i="10"/>
  <c r="B362" i="10"/>
  <c r="B363" i="10"/>
  <c r="B364" i="10"/>
  <c r="B365" i="10"/>
  <c r="B366" i="10"/>
  <c r="B367" i="10"/>
  <c r="B368" i="10"/>
  <c r="B369" i="10"/>
  <c r="B370" i="10"/>
  <c r="B371" i="10"/>
  <c r="B372" i="10"/>
  <c r="B373" i="10"/>
  <c r="B374" i="10"/>
  <c r="B375" i="10"/>
  <c r="B376" i="10"/>
  <c r="B377" i="10"/>
  <c r="B378" i="10"/>
  <c r="B379" i="10"/>
  <c r="B380" i="10"/>
  <c r="B381" i="10"/>
  <c r="B382" i="10"/>
  <c r="B383" i="10"/>
  <c r="B384" i="10"/>
  <c r="B385" i="10"/>
  <c r="B386" i="10"/>
  <c r="B387" i="10"/>
  <c r="B388" i="10"/>
  <c r="B389" i="10"/>
  <c r="B390" i="10"/>
  <c r="B391" i="10"/>
  <c r="B392" i="10"/>
  <c r="B393" i="10"/>
  <c r="B394" i="10"/>
  <c r="B395" i="10"/>
  <c r="B396" i="10"/>
  <c r="B397" i="10"/>
  <c r="B398" i="10"/>
  <c r="B399" i="10"/>
  <c r="B400" i="10"/>
  <c r="B401" i="10"/>
  <c r="B402" i="10"/>
  <c r="B403" i="10"/>
  <c r="B404" i="10"/>
  <c r="B405" i="10"/>
  <c r="B406" i="10"/>
  <c r="B407" i="10"/>
  <c r="B408" i="10"/>
  <c r="B409" i="10"/>
  <c r="B410" i="10"/>
  <c r="B411" i="10"/>
  <c r="B412" i="10"/>
  <c r="B413" i="10"/>
  <c r="B414" i="10"/>
  <c r="B415" i="10"/>
  <c r="B416" i="10"/>
  <c r="B417" i="10"/>
  <c r="B418" i="10"/>
  <c r="B419" i="10"/>
  <c r="B420" i="10"/>
  <c r="B421" i="10"/>
  <c r="B422" i="10"/>
  <c r="B423" i="10"/>
  <c r="B424" i="10"/>
  <c r="B425" i="10"/>
  <c r="B426" i="10"/>
  <c r="B427" i="10"/>
  <c r="B428" i="10"/>
  <c r="B429" i="10"/>
  <c r="B430" i="10"/>
  <c r="B431" i="10"/>
  <c r="B432" i="10"/>
  <c r="B433" i="10"/>
  <c r="B434" i="10"/>
  <c r="B435" i="10"/>
  <c r="B436" i="10"/>
  <c r="B437" i="10"/>
  <c r="B438" i="10"/>
  <c r="B439" i="10"/>
  <c r="B440" i="10"/>
  <c r="B441" i="10"/>
  <c r="B442" i="10"/>
  <c r="B443" i="10"/>
  <c r="B444" i="10"/>
  <c r="B445" i="10"/>
  <c r="B446" i="10"/>
  <c r="B447" i="10"/>
  <c r="B448" i="10"/>
  <c r="B449" i="10"/>
  <c r="B450" i="10"/>
  <c r="B451" i="10"/>
  <c r="B452" i="10"/>
  <c r="B453" i="10"/>
  <c r="B454" i="10"/>
  <c r="B455" i="10"/>
  <c r="B456" i="10"/>
  <c r="B457" i="10"/>
  <c r="B458" i="10"/>
  <c r="B459" i="10"/>
  <c r="B460" i="10"/>
  <c r="B461" i="10"/>
  <c r="B462" i="10"/>
  <c r="B463" i="10"/>
  <c r="B464" i="10"/>
  <c r="B465" i="10"/>
  <c r="B466" i="10"/>
  <c r="B467" i="10"/>
  <c r="B468" i="10"/>
  <c r="B469" i="10"/>
  <c r="B470" i="10"/>
  <c r="B471" i="10"/>
  <c r="B472" i="10"/>
  <c r="B473" i="10"/>
  <c r="B474" i="10"/>
  <c r="B475" i="10"/>
  <c r="B476" i="10"/>
  <c r="B477" i="10"/>
  <c r="B478" i="10"/>
  <c r="B479" i="10"/>
  <c r="B480" i="10"/>
  <c r="B481" i="10"/>
  <c r="B482" i="10"/>
  <c r="B483" i="10"/>
  <c r="B484" i="10"/>
  <c r="B485" i="10"/>
  <c r="B486" i="10"/>
  <c r="B487" i="10"/>
  <c r="B488" i="10"/>
  <c r="B489" i="10"/>
  <c r="B490" i="10"/>
  <c r="B491" i="10"/>
  <c r="B492" i="10"/>
  <c r="B493" i="10"/>
  <c r="B494" i="10"/>
  <c r="B495" i="10"/>
  <c r="B496" i="10"/>
  <c r="B497" i="10"/>
  <c r="B498" i="10"/>
  <c r="B499" i="10"/>
  <c r="B500" i="10"/>
  <c r="B501" i="10"/>
  <c r="B502" i="10"/>
  <c r="B503" i="10"/>
  <c r="B504" i="10"/>
  <c r="B505" i="10"/>
  <c r="B506" i="10"/>
  <c r="B507" i="10"/>
  <c r="B508" i="10"/>
  <c r="B509" i="10"/>
  <c r="B510" i="10"/>
  <c r="B511" i="10"/>
  <c r="B512" i="10"/>
  <c r="B513" i="10"/>
  <c r="B514" i="10"/>
  <c r="B515" i="10"/>
  <c r="B516" i="10"/>
  <c r="B517" i="10"/>
  <c r="B518" i="10"/>
  <c r="B519" i="10"/>
  <c r="B520" i="10"/>
  <c r="B521" i="10"/>
  <c r="B522" i="10"/>
  <c r="B523" i="10"/>
  <c r="B524" i="10"/>
  <c r="B525" i="10"/>
  <c r="B526" i="10"/>
  <c r="B527" i="10"/>
  <c r="B528" i="10"/>
  <c r="B529" i="10"/>
  <c r="A2" i="10"/>
  <c r="A3" i="10"/>
  <c r="A4" i="10"/>
  <c r="A5" i="10"/>
  <c r="A6" i="10"/>
  <c r="A7" i="10"/>
  <c r="A8" i="10"/>
  <c r="A9" i="10"/>
  <c r="A10" i="10"/>
  <c r="A11" i="10"/>
  <c r="A12" i="10"/>
  <c r="A13" i="10"/>
  <c r="A14" i="10"/>
  <c r="A15" i="10"/>
  <c r="A16" i="10"/>
  <c r="A17" i="10"/>
  <c r="A18" i="10"/>
  <c r="A19" i="10"/>
  <c r="A20" i="10"/>
  <c r="A21" i="10"/>
  <c r="A22" i="10"/>
  <c r="A23" i="10"/>
  <c r="A24" i="10"/>
  <c r="A25" i="10"/>
  <c r="A26" i="10"/>
  <c r="A27" i="10"/>
  <c r="A28" i="10"/>
  <c r="A29" i="10"/>
  <c r="A30" i="10"/>
  <c r="A31" i="10"/>
  <c r="A32" i="10"/>
  <c r="A33" i="10"/>
  <c r="A34" i="10"/>
  <c r="A35" i="10"/>
  <c r="A36" i="10"/>
  <c r="A37" i="10"/>
  <c r="A38" i="10"/>
  <c r="A39" i="10"/>
  <c r="A40" i="10"/>
  <c r="A41" i="10"/>
  <c r="A42" i="10"/>
  <c r="A43" i="10"/>
  <c r="A44" i="10"/>
  <c r="A45" i="10"/>
  <c r="A46" i="10"/>
  <c r="A47" i="10"/>
  <c r="A48" i="10"/>
  <c r="A49" i="10"/>
  <c r="A50" i="10"/>
  <c r="A51" i="10"/>
  <c r="A52" i="10"/>
  <c r="A53" i="10"/>
  <c r="A54" i="10"/>
  <c r="A55" i="10"/>
  <c r="A56" i="10"/>
  <c r="A57" i="10"/>
  <c r="A58" i="10"/>
  <c r="A59" i="10"/>
  <c r="A60" i="10"/>
  <c r="A61" i="10"/>
  <c r="A62" i="10"/>
  <c r="A63" i="10"/>
  <c r="A64" i="10"/>
  <c r="A65" i="10"/>
  <c r="A66" i="10"/>
  <c r="A67" i="10"/>
  <c r="A68" i="10"/>
  <c r="A69" i="10"/>
  <c r="A70" i="10"/>
  <c r="A71" i="10"/>
  <c r="A72" i="10"/>
  <c r="A73" i="10"/>
  <c r="A74" i="10"/>
  <c r="A75" i="10"/>
  <c r="A76" i="10"/>
  <c r="A77" i="10"/>
  <c r="A78" i="10"/>
  <c r="A79" i="10"/>
  <c r="A80" i="10"/>
  <c r="A81" i="10"/>
  <c r="A82" i="10"/>
  <c r="A83" i="10"/>
  <c r="A84" i="10"/>
  <c r="A85" i="10"/>
  <c r="A86" i="10"/>
  <c r="A87" i="10"/>
  <c r="A88" i="10"/>
  <c r="A89" i="10"/>
  <c r="A90" i="10"/>
  <c r="A91" i="10"/>
  <c r="A92" i="10"/>
  <c r="A93" i="10"/>
  <c r="A94" i="10"/>
  <c r="A95" i="10"/>
  <c r="A96" i="10"/>
  <c r="A97" i="10"/>
  <c r="A98" i="10"/>
  <c r="A99" i="10"/>
  <c r="A100" i="10"/>
  <c r="A101" i="10"/>
  <c r="A102" i="10"/>
  <c r="A103" i="10"/>
  <c r="A104" i="10"/>
  <c r="A105" i="10"/>
  <c r="A106" i="10"/>
  <c r="A107" i="10"/>
  <c r="A108" i="10"/>
  <c r="A109" i="10"/>
  <c r="A110" i="10"/>
  <c r="A111" i="10"/>
  <c r="A112" i="10"/>
  <c r="A113" i="10"/>
  <c r="A114" i="10"/>
  <c r="A115" i="10"/>
  <c r="A116" i="10"/>
  <c r="A117" i="10"/>
  <c r="A118" i="10"/>
  <c r="A119" i="10"/>
  <c r="A120" i="10"/>
  <c r="A121" i="10"/>
  <c r="A122" i="10"/>
  <c r="A123" i="10"/>
  <c r="A124" i="10"/>
  <c r="A125" i="10"/>
  <c r="A126" i="10"/>
  <c r="A127" i="10"/>
  <c r="A128" i="10"/>
  <c r="A129" i="10"/>
  <c r="A130" i="10"/>
  <c r="A131" i="10"/>
  <c r="A132" i="10"/>
  <c r="A133" i="10"/>
  <c r="A134" i="10"/>
  <c r="A135" i="10"/>
  <c r="A136" i="10"/>
  <c r="A137" i="10"/>
  <c r="A138" i="10"/>
  <c r="A139" i="10"/>
  <c r="A140" i="10"/>
  <c r="A141" i="10"/>
  <c r="A142" i="10"/>
  <c r="A143" i="10"/>
  <c r="A144" i="10"/>
  <c r="A145" i="10"/>
  <c r="A146" i="10"/>
  <c r="A147" i="10"/>
  <c r="A148" i="10"/>
  <c r="A149" i="10"/>
  <c r="A150" i="10"/>
  <c r="A151" i="10"/>
  <c r="A152" i="10"/>
  <c r="A153" i="10"/>
  <c r="A154" i="10"/>
  <c r="A155" i="10"/>
  <c r="A156" i="10"/>
  <c r="A157" i="10"/>
  <c r="A158" i="10"/>
  <c r="A159" i="10"/>
  <c r="A160" i="10"/>
  <c r="A161" i="10"/>
  <c r="A162" i="10"/>
  <c r="A163" i="10"/>
  <c r="A164" i="10"/>
  <c r="A165" i="10"/>
  <c r="A166" i="10"/>
  <c r="A167" i="10"/>
  <c r="A168" i="10"/>
  <c r="A169" i="10"/>
  <c r="A170" i="10"/>
  <c r="A171" i="10"/>
  <c r="A172" i="10"/>
  <c r="A173" i="10"/>
  <c r="A174" i="10"/>
  <c r="A175" i="10"/>
  <c r="A176" i="10"/>
  <c r="A177" i="10"/>
  <c r="A178" i="10"/>
  <c r="A179" i="10"/>
  <c r="A180" i="10"/>
  <c r="A181" i="10"/>
  <c r="A182" i="10"/>
  <c r="A183" i="10"/>
  <c r="A184" i="10"/>
  <c r="A185" i="10"/>
  <c r="A186" i="10"/>
  <c r="A187" i="10"/>
  <c r="A188" i="10"/>
  <c r="A189" i="10"/>
  <c r="A190" i="10"/>
  <c r="A191" i="10"/>
  <c r="A192" i="10"/>
  <c r="A193" i="10"/>
  <c r="A194" i="10"/>
  <c r="A195" i="10"/>
  <c r="A196" i="10"/>
  <c r="A197" i="10"/>
  <c r="A198" i="10"/>
  <c r="A199" i="10"/>
  <c r="A200" i="10"/>
  <c r="A201" i="10"/>
  <c r="A202" i="10"/>
  <c r="A203" i="10"/>
  <c r="A204" i="10"/>
  <c r="A205" i="10"/>
  <c r="A206" i="10"/>
  <c r="A207" i="10"/>
  <c r="A208" i="10"/>
  <c r="A209" i="10"/>
  <c r="A210" i="10"/>
  <c r="A211" i="10"/>
  <c r="A212" i="10"/>
  <c r="A213" i="10"/>
  <c r="A214" i="10"/>
  <c r="A215" i="10"/>
  <c r="A216" i="10"/>
  <c r="A217" i="10"/>
  <c r="A218" i="10"/>
  <c r="A219" i="10"/>
  <c r="A220" i="10"/>
  <c r="A221" i="10"/>
  <c r="A222" i="10"/>
  <c r="A223" i="10"/>
  <c r="A224" i="10"/>
  <c r="A225" i="10"/>
  <c r="A226" i="10"/>
  <c r="A227" i="10"/>
  <c r="A228" i="10"/>
  <c r="A229" i="10"/>
  <c r="A230" i="10"/>
  <c r="A231" i="10"/>
  <c r="A232" i="10"/>
  <c r="A233" i="10"/>
  <c r="A234" i="10"/>
  <c r="A235" i="10"/>
  <c r="A236" i="10"/>
  <c r="A237" i="10"/>
  <c r="A238" i="10"/>
  <c r="A239" i="10"/>
  <c r="A240" i="10"/>
  <c r="A241" i="10"/>
  <c r="A242" i="10"/>
  <c r="A243" i="10"/>
  <c r="A244" i="10"/>
  <c r="A245" i="10"/>
  <c r="A246" i="10"/>
  <c r="A247" i="10"/>
  <c r="A248" i="10"/>
  <c r="A249" i="10"/>
  <c r="A250" i="10"/>
  <c r="A251" i="10"/>
  <c r="A252" i="10"/>
  <c r="A253" i="10"/>
  <c r="A254" i="10"/>
  <c r="A255" i="10"/>
  <c r="A256" i="10"/>
  <c r="A257" i="10"/>
  <c r="A258" i="10"/>
  <c r="A259" i="10"/>
  <c r="A260" i="10"/>
  <c r="A261" i="10"/>
  <c r="A262" i="10"/>
  <c r="A263" i="10"/>
  <c r="A264" i="10"/>
  <c r="A265" i="10"/>
  <c r="A266" i="10"/>
  <c r="A267" i="10"/>
  <c r="A268" i="10"/>
  <c r="A269" i="10"/>
  <c r="A270" i="10"/>
  <c r="A271" i="10"/>
  <c r="A272" i="10"/>
  <c r="A273" i="10"/>
  <c r="A274" i="10"/>
  <c r="A275" i="10"/>
  <c r="A276" i="10"/>
  <c r="A277" i="10"/>
  <c r="A278" i="10"/>
  <c r="A279" i="10"/>
  <c r="A280" i="10"/>
  <c r="A281" i="10"/>
  <c r="A282" i="10"/>
  <c r="A283" i="10"/>
  <c r="A284" i="10"/>
  <c r="A285" i="10"/>
  <c r="A286" i="10"/>
  <c r="A287" i="10"/>
  <c r="A288" i="10"/>
  <c r="A289" i="10"/>
  <c r="A290" i="10"/>
  <c r="A291" i="10"/>
  <c r="A292" i="10"/>
  <c r="A293" i="10"/>
  <c r="A294" i="10"/>
  <c r="A295" i="10"/>
  <c r="A296" i="10"/>
  <c r="A297" i="10"/>
  <c r="A298" i="10"/>
  <c r="A299" i="10"/>
  <c r="A300" i="10"/>
  <c r="A301" i="10"/>
  <c r="A302" i="10"/>
  <c r="A303" i="10"/>
  <c r="A304" i="10"/>
  <c r="A305" i="10"/>
  <c r="A306" i="10"/>
  <c r="A307" i="10"/>
  <c r="A308" i="10"/>
  <c r="A309" i="10"/>
  <c r="A310" i="10"/>
  <c r="A311" i="10"/>
  <c r="A312" i="10"/>
  <c r="A313" i="10"/>
  <c r="A314" i="10"/>
  <c r="A315" i="10"/>
  <c r="A316" i="10"/>
  <c r="A317" i="10"/>
  <c r="A318" i="10"/>
  <c r="A319" i="10"/>
  <c r="A320" i="10"/>
  <c r="A321" i="10"/>
  <c r="A322" i="10"/>
  <c r="A323" i="10"/>
  <c r="A324" i="10"/>
  <c r="A325" i="10"/>
  <c r="A326" i="10"/>
  <c r="A327" i="10"/>
  <c r="A328" i="10"/>
  <c r="A329" i="10"/>
  <c r="A330" i="10"/>
  <c r="A331" i="10"/>
  <c r="A332" i="10"/>
  <c r="A333" i="10"/>
  <c r="A334" i="10"/>
  <c r="A335" i="10"/>
  <c r="A336" i="10"/>
  <c r="A337" i="10"/>
  <c r="A338" i="10"/>
  <c r="A339" i="10"/>
  <c r="A340" i="10"/>
  <c r="A341" i="10"/>
  <c r="A342" i="10"/>
  <c r="A343" i="10"/>
  <c r="A344" i="10"/>
  <c r="A345" i="10"/>
  <c r="A346" i="10"/>
  <c r="A347" i="10"/>
  <c r="A348" i="10"/>
  <c r="A349" i="10"/>
  <c r="A350" i="10"/>
  <c r="A351" i="10"/>
  <c r="A352" i="10"/>
  <c r="A353" i="10"/>
  <c r="A354" i="10"/>
  <c r="A355" i="10"/>
  <c r="A356" i="10"/>
  <c r="A357" i="10"/>
  <c r="A358" i="10"/>
  <c r="A359" i="10"/>
  <c r="A360" i="10"/>
  <c r="A361" i="10"/>
  <c r="A362" i="10"/>
  <c r="A363" i="10"/>
  <c r="A364" i="10"/>
  <c r="A365" i="10"/>
  <c r="A366" i="10"/>
  <c r="A367" i="10"/>
  <c r="A368" i="10"/>
  <c r="A369" i="10"/>
  <c r="A370" i="10"/>
  <c r="A371" i="10"/>
  <c r="A372" i="10"/>
  <c r="A373" i="10"/>
  <c r="A374" i="10"/>
  <c r="A375" i="10"/>
  <c r="A376" i="10"/>
  <c r="A377" i="10"/>
  <c r="A378" i="10"/>
  <c r="A379" i="10"/>
  <c r="A380" i="10"/>
  <c r="A381" i="10"/>
  <c r="A382" i="10"/>
  <c r="A383" i="10"/>
  <c r="A384" i="10"/>
  <c r="A385" i="10"/>
  <c r="A386" i="10"/>
  <c r="A387" i="10"/>
  <c r="A388" i="10"/>
  <c r="A389" i="10"/>
  <c r="A390" i="10"/>
  <c r="A391" i="10"/>
  <c r="A392" i="10"/>
  <c r="A393" i="10"/>
  <c r="A394" i="10"/>
  <c r="A395" i="10"/>
  <c r="A396" i="10"/>
  <c r="A397" i="10"/>
  <c r="A398" i="10"/>
  <c r="A399" i="10"/>
  <c r="A400" i="10"/>
  <c r="A401" i="10"/>
  <c r="A402" i="10"/>
  <c r="A403" i="10"/>
  <c r="A404" i="10"/>
  <c r="A405" i="10"/>
  <c r="A406" i="10"/>
  <c r="A407" i="10"/>
  <c r="A408" i="10"/>
  <c r="A409" i="10"/>
  <c r="A410" i="10"/>
  <c r="A411" i="10"/>
  <c r="A412" i="10"/>
  <c r="A413" i="10"/>
  <c r="A414" i="10"/>
  <c r="A415" i="10"/>
  <c r="A416" i="10"/>
  <c r="A417" i="10"/>
  <c r="A418" i="10"/>
  <c r="A419" i="10"/>
  <c r="A420" i="10"/>
  <c r="A421" i="10"/>
  <c r="A422" i="10"/>
  <c r="A423" i="10"/>
  <c r="A424" i="10"/>
  <c r="A425" i="10"/>
  <c r="A426" i="10"/>
  <c r="A427" i="10"/>
  <c r="A428" i="10"/>
  <c r="A429" i="10"/>
  <c r="A430" i="10"/>
  <c r="A431" i="10"/>
  <c r="A432" i="10"/>
  <c r="A433" i="10"/>
  <c r="A434" i="10"/>
  <c r="A435" i="10"/>
  <c r="A436" i="10"/>
  <c r="A437" i="10"/>
  <c r="A438" i="10"/>
  <c r="A439" i="10"/>
  <c r="A440" i="10"/>
  <c r="A441" i="10"/>
  <c r="A442" i="10"/>
  <c r="A443" i="10"/>
  <c r="A444" i="10"/>
  <c r="A445" i="10"/>
  <c r="A446" i="10"/>
  <c r="A447" i="10"/>
  <c r="A448" i="10"/>
  <c r="A449" i="10"/>
  <c r="A450" i="10"/>
  <c r="A451" i="10"/>
  <c r="A452" i="10"/>
  <c r="A453" i="10"/>
  <c r="A454" i="10"/>
  <c r="A455" i="10"/>
  <c r="A456" i="10"/>
  <c r="A457" i="10"/>
  <c r="A458" i="10"/>
  <c r="A459" i="10"/>
  <c r="A460" i="10"/>
  <c r="A461" i="10"/>
  <c r="A462" i="10"/>
  <c r="A463" i="10"/>
  <c r="A464" i="10"/>
  <c r="A465" i="10"/>
  <c r="A466" i="10"/>
  <c r="A467" i="10"/>
  <c r="A468" i="10"/>
  <c r="A469" i="10"/>
  <c r="A470" i="10"/>
  <c r="A471" i="10"/>
  <c r="A472" i="10"/>
  <c r="A473" i="10"/>
  <c r="A474" i="10"/>
  <c r="A475" i="10"/>
  <c r="A476" i="10"/>
  <c r="A477" i="10"/>
  <c r="A478" i="10"/>
  <c r="A479" i="10"/>
  <c r="A480" i="10"/>
  <c r="A481" i="10"/>
  <c r="A482" i="10"/>
  <c r="A483" i="10"/>
  <c r="A484" i="10"/>
  <c r="A485" i="10"/>
  <c r="A486" i="10"/>
  <c r="A487" i="10"/>
  <c r="A488" i="10"/>
  <c r="A489" i="10"/>
  <c r="A490" i="10"/>
  <c r="A491" i="10"/>
  <c r="A492" i="10"/>
  <c r="A493" i="10"/>
  <c r="A494" i="10"/>
  <c r="A495" i="10"/>
  <c r="A496" i="10"/>
  <c r="A497" i="10"/>
  <c r="A498" i="10"/>
  <c r="A499" i="10"/>
  <c r="A500" i="10"/>
  <c r="A501" i="10"/>
  <c r="A502" i="10"/>
  <c r="A503" i="10"/>
  <c r="A504" i="10"/>
  <c r="A505" i="10"/>
  <c r="A506" i="10"/>
  <c r="A507" i="10"/>
  <c r="A508" i="10"/>
  <c r="A509" i="10"/>
  <c r="A510" i="10"/>
  <c r="A511" i="10"/>
  <c r="A512" i="10"/>
  <c r="A513" i="10"/>
  <c r="A514" i="10"/>
  <c r="A515" i="10"/>
  <c r="A516" i="10"/>
  <c r="A517" i="10"/>
  <c r="A518" i="10"/>
  <c r="A519" i="10"/>
  <c r="A520" i="10"/>
  <c r="A521" i="10"/>
  <c r="A522" i="10"/>
  <c r="A523" i="10"/>
  <c r="A524" i="10"/>
  <c r="A525" i="10"/>
  <c r="A526" i="10"/>
  <c r="A527" i="10"/>
  <c r="A528" i="10"/>
  <c r="A529" i="10"/>
  <c r="L58" i="18"/>
  <c r="L59" i="18"/>
  <c r="L60" i="18"/>
  <c r="L61" i="18"/>
  <c r="L62" i="18"/>
  <c r="L63" i="18"/>
  <c r="L64" i="18"/>
  <c r="L65" i="18"/>
  <c r="L66" i="18"/>
  <c r="L67" i="18"/>
  <c r="L68" i="18"/>
  <c r="L69" i="18"/>
  <c r="L70" i="18"/>
  <c r="L71" i="18"/>
  <c r="L72" i="18"/>
  <c r="L73" i="18"/>
  <c r="L74" i="18"/>
  <c r="L75" i="18"/>
  <c r="L76" i="18"/>
  <c r="L77" i="18"/>
  <c r="L78" i="18"/>
  <c r="L79" i="18"/>
  <c r="L80" i="18"/>
  <c r="L81" i="18"/>
  <c r="L82" i="18"/>
  <c r="L83" i="18"/>
  <c r="L84" i="18"/>
  <c r="L85" i="18"/>
  <c r="L86" i="18"/>
  <c r="L87" i="18"/>
  <c r="L88" i="18"/>
  <c r="L89" i="18"/>
  <c r="L90" i="18"/>
  <c r="L91" i="18"/>
  <c r="L92" i="18"/>
  <c r="L93" i="18"/>
  <c r="L94" i="18"/>
  <c r="L95" i="18"/>
  <c r="L96" i="18"/>
  <c r="L97" i="18"/>
  <c r="L98" i="18"/>
  <c r="L99" i="18"/>
  <c r="L100" i="18"/>
  <c r="L101" i="18"/>
  <c r="L102" i="18"/>
  <c r="L103" i="18"/>
  <c r="L104" i="18"/>
  <c r="L105" i="18"/>
  <c r="L106" i="18"/>
  <c r="L107" i="18"/>
  <c r="L108" i="18"/>
  <c r="L109" i="18"/>
  <c r="L110" i="18"/>
  <c r="L111" i="18"/>
  <c r="L112" i="18"/>
  <c r="L113" i="18"/>
  <c r="L114" i="18"/>
  <c r="L115" i="18"/>
  <c r="L116" i="18"/>
  <c r="L117" i="18"/>
  <c r="L118" i="18"/>
  <c r="L119" i="18"/>
  <c r="L120" i="18"/>
  <c r="L121" i="18"/>
  <c r="L122" i="18"/>
  <c r="L123" i="18"/>
  <c r="L124" i="18"/>
  <c r="L125" i="18"/>
  <c r="L126" i="18"/>
  <c r="L127" i="18"/>
  <c r="L128" i="18"/>
  <c r="L129" i="18"/>
  <c r="L130" i="18"/>
  <c r="L131" i="18"/>
  <c r="L132" i="18"/>
  <c r="L133" i="18"/>
  <c r="L134" i="18"/>
  <c r="L135" i="18"/>
  <c r="L136" i="18"/>
  <c r="L137" i="18"/>
  <c r="L138" i="18"/>
  <c r="L139" i="18"/>
  <c r="L140" i="18"/>
  <c r="L141" i="18"/>
  <c r="L142" i="18"/>
  <c r="L143" i="18"/>
  <c r="L144" i="18"/>
  <c r="L145" i="18"/>
  <c r="L146" i="18"/>
  <c r="L147" i="18"/>
  <c r="L148" i="18"/>
  <c r="L149" i="18"/>
  <c r="L150" i="18"/>
  <c r="L151" i="18"/>
  <c r="L152" i="18"/>
  <c r="L153" i="18"/>
  <c r="L154" i="18"/>
  <c r="L155" i="18"/>
  <c r="L156" i="18"/>
  <c r="L157" i="18"/>
  <c r="L158" i="18"/>
  <c r="L159" i="18"/>
  <c r="L160" i="18"/>
  <c r="L161" i="18"/>
  <c r="L162" i="18"/>
  <c r="L163" i="18"/>
  <c r="L164" i="18"/>
  <c r="L165" i="18"/>
  <c r="L166" i="18"/>
  <c r="L167" i="18"/>
  <c r="L168" i="18"/>
  <c r="L169" i="18"/>
  <c r="L170" i="18"/>
  <c r="L171" i="18"/>
  <c r="L172" i="18"/>
  <c r="L173" i="18"/>
  <c r="L174" i="18"/>
  <c r="L175" i="18"/>
  <c r="L176" i="18"/>
  <c r="L177" i="18"/>
  <c r="L178" i="18"/>
  <c r="L179" i="18"/>
  <c r="L180" i="18"/>
  <c r="L181" i="18"/>
  <c r="L182" i="18"/>
  <c r="L183" i="18"/>
  <c r="L184" i="18"/>
  <c r="L185" i="18"/>
  <c r="L186" i="18"/>
  <c r="L187" i="18"/>
  <c r="L188" i="18"/>
  <c r="L189" i="18"/>
  <c r="L190" i="18"/>
  <c r="L191" i="18"/>
  <c r="L192" i="18"/>
  <c r="L193" i="18"/>
  <c r="L194" i="18"/>
  <c r="L195" i="18"/>
  <c r="L196" i="18"/>
  <c r="L197" i="18"/>
  <c r="L198" i="18"/>
  <c r="L199" i="18"/>
  <c r="L200" i="18"/>
  <c r="L201" i="18"/>
  <c r="L202" i="18"/>
  <c r="L203" i="18"/>
  <c r="L204" i="18"/>
  <c r="L205" i="18"/>
  <c r="L206" i="18"/>
  <c r="L207" i="18"/>
  <c r="L208" i="18"/>
  <c r="L209" i="18"/>
  <c r="L210" i="18"/>
  <c r="L211" i="18"/>
  <c r="L212" i="18"/>
  <c r="L213" i="18"/>
  <c r="L214" i="18"/>
  <c r="L215" i="18"/>
  <c r="L216" i="18"/>
  <c r="L217" i="18"/>
  <c r="L218" i="18"/>
  <c r="L219" i="18"/>
  <c r="L220" i="18"/>
  <c r="L221" i="18"/>
  <c r="L222" i="18"/>
  <c r="L223" i="18"/>
  <c r="L224" i="18"/>
  <c r="L225" i="18"/>
  <c r="L226" i="18"/>
  <c r="L227" i="18"/>
  <c r="L228" i="18"/>
  <c r="L229" i="18"/>
  <c r="L230" i="18"/>
  <c r="L231" i="18"/>
  <c r="L232" i="18"/>
  <c r="L233" i="18"/>
  <c r="L234" i="18"/>
  <c r="L235" i="18"/>
  <c r="L236" i="18"/>
  <c r="L237" i="18"/>
  <c r="L238" i="18"/>
  <c r="L239" i="18"/>
  <c r="L240" i="18"/>
  <c r="L241" i="18"/>
  <c r="L242" i="18"/>
  <c r="L243" i="18"/>
  <c r="L244" i="18"/>
  <c r="L245" i="18"/>
  <c r="L246" i="18"/>
  <c r="L247" i="18"/>
  <c r="L248" i="18"/>
  <c r="L249" i="18"/>
  <c r="L250" i="18"/>
  <c r="L251" i="18"/>
  <c r="L252" i="18"/>
  <c r="L253" i="18"/>
  <c r="L254" i="18"/>
  <c r="L255" i="18"/>
  <c r="L256" i="18"/>
  <c r="L257" i="18"/>
  <c r="L258" i="18"/>
  <c r="L259" i="18"/>
  <c r="L260" i="18"/>
  <c r="L261" i="18"/>
  <c r="L262" i="18"/>
  <c r="L263" i="18"/>
  <c r="L264" i="18"/>
  <c r="L265" i="18"/>
  <c r="L266" i="18"/>
  <c r="L267" i="18"/>
  <c r="L268" i="18"/>
  <c r="L269" i="18"/>
  <c r="L270" i="18"/>
  <c r="L271" i="18"/>
  <c r="L272" i="18"/>
  <c r="L273" i="18"/>
  <c r="L274" i="18"/>
  <c r="L275" i="18"/>
  <c r="L276" i="18"/>
  <c r="L277" i="18"/>
  <c r="L278" i="18"/>
  <c r="L279" i="18"/>
  <c r="L280" i="18"/>
  <c r="L281" i="18"/>
  <c r="L282" i="18"/>
  <c r="L283" i="18"/>
  <c r="L284" i="18"/>
  <c r="L285" i="18"/>
  <c r="L286" i="18"/>
  <c r="L287" i="18"/>
  <c r="L288" i="18"/>
  <c r="L289" i="18"/>
  <c r="L290" i="18"/>
  <c r="L291" i="18"/>
  <c r="L292" i="18"/>
  <c r="L293" i="18"/>
  <c r="L294" i="18"/>
  <c r="L295" i="18"/>
  <c r="L296" i="18"/>
  <c r="L297" i="18"/>
  <c r="L298" i="18"/>
  <c r="L299" i="18"/>
  <c r="L300" i="18"/>
  <c r="L301" i="18"/>
  <c r="L302" i="18"/>
  <c r="L303" i="18"/>
  <c r="L304" i="18"/>
  <c r="L305" i="18"/>
  <c r="L306" i="18"/>
  <c r="L307" i="18"/>
  <c r="L308" i="18"/>
  <c r="L309" i="18"/>
  <c r="L310" i="18"/>
  <c r="L311" i="18"/>
  <c r="L312" i="18"/>
  <c r="L313" i="18"/>
  <c r="L314" i="18"/>
  <c r="L315" i="18"/>
  <c r="L316" i="18"/>
  <c r="L317" i="18"/>
  <c r="L318" i="18"/>
  <c r="L319" i="18"/>
  <c r="L320" i="18"/>
  <c r="L321" i="18"/>
  <c r="L322" i="18"/>
  <c r="L323" i="18"/>
  <c r="L324" i="18"/>
  <c r="L325" i="18"/>
  <c r="L326" i="18"/>
  <c r="L327" i="18"/>
  <c r="L328" i="18"/>
  <c r="L329" i="18"/>
  <c r="L330" i="18"/>
  <c r="L331" i="18"/>
  <c r="L332" i="18"/>
  <c r="L333" i="18"/>
  <c r="L334" i="18"/>
  <c r="L335" i="18"/>
  <c r="L336" i="18"/>
  <c r="L337" i="18"/>
  <c r="L338" i="18"/>
  <c r="L339" i="18"/>
  <c r="L340" i="18"/>
  <c r="L341" i="18"/>
  <c r="L342" i="18"/>
  <c r="L343" i="18"/>
  <c r="L344" i="18"/>
  <c r="L345" i="18"/>
  <c r="L346" i="18"/>
  <c r="L347" i="18"/>
  <c r="L348" i="18"/>
  <c r="L349" i="18"/>
  <c r="L350" i="18"/>
  <c r="L351" i="18"/>
  <c r="L352" i="18"/>
  <c r="L353" i="18"/>
  <c r="L354" i="18"/>
  <c r="L355" i="18"/>
  <c r="L356" i="18"/>
  <c r="L357" i="18"/>
  <c r="L358" i="18"/>
  <c r="L359" i="18"/>
  <c r="L360" i="18"/>
  <c r="L361" i="18"/>
  <c r="L362" i="18"/>
  <c r="L363" i="18"/>
  <c r="L364" i="18"/>
  <c r="L365" i="18"/>
  <c r="L366" i="18"/>
  <c r="L367" i="18"/>
  <c r="L368" i="18"/>
  <c r="L369" i="18"/>
  <c r="L370" i="18"/>
  <c r="L371" i="18"/>
  <c r="L372" i="18"/>
  <c r="L373" i="18"/>
  <c r="L374" i="18"/>
  <c r="L375" i="18"/>
  <c r="L376" i="18"/>
  <c r="L377" i="18"/>
  <c r="L378" i="18"/>
  <c r="L379" i="18"/>
  <c r="L380" i="18"/>
  <c r="L381" i="18"/>
  <c r="L382" i="18"/>
  <c r="L383" i="18"/>
  <c r="L384" i="18"/>
  <c r="L385" i="18"/>
  <c r="L386" i="18"/>
  <c r="L387" i="18"/>
  <c r="L388" i="18"/>
  <c r="L389" i="18"/>
  <c r="L390" i="18"/>
  <c r="L391" i="18"/>
  <c r="L392" i="18"/>
  <c r="L393" i="18"/>
  <c r="L394" i="18"/>
  <c r="L395" i="18"/>
  <c r="L396" i="18"/>
  <c r="L397" i="18"/>
  <c r="L398" i="18"/>
  <c r="L399" i="18"/>
  <c r="L400" i="18"/>
  <c r="L401" i="18"/>
  <c r="L402" i="18"/>
  <c r="L403" i="18"/>
  <c r="L404" i="18"/>
  <c r="L405" i="18"/>
  <c r="L406" i="18"/>
  <c r="L407" i="18"/>
  <c r="L408" i="18"/>
  <c r="L409" i="18"/>
  <c r="L410" i="18"/>
  <c r="L411" i="18"/>
  <c r="L412" i="18"/>
  <c r="L413" i="18"/>
  <c r="L414" i="18"/>
  <c r="L415" i="18"/>
  <c r="L416" i="18"/>
  <c r="L417" i="18"/>
  <c r="L418" i="18"/>
  <c r="L419" i="18"/>
  <c r="L420" i="18"/>
  <c r="M2" i="50" a="1"/>
  <c r="L420" i="50" a="1"/>
  <c r="L420" i="50" s="1"/>
  <c r="K420" i="50"/>
  <c r="H420" i="50"/>
  <c r="F420" i="50"/>
  <c r="D420" i="50"/>
  <c r="L419" i="50" a="1"/>
  <c r="L419" i="50" s="1"/>
  <c r="K419" i="50"/>
  <c r="H419" i="50"/>
  <c r="F419" i="50"/>
  <c r="D419" i="50"/>
  <c r="L418" i="50" a="1"/>
  <c r="L418" i="50" s="1"/>
  <c r="K418" i="50"/>
  <c r="H418" i="50"/>
  <c r="F418" i="50"/>
  <c r="D418" i="50"/>
  <c r="L417" i="50" a="1"/>
  <c r="L417" i="50" s="1"/>
  <c r="K417" i="50"/>
  <c r="H417" i="50"/>
  <c r="F417" i="50"/>
  <c r="D417" i="50"/>
  <c r="L416" i="50" a="1"/>
  <c r="L416" i="50" s="1"/>
  <c r="K416" i="50"/>
  <c r="H416" i="50"/>
  <c r="F416" i="50"/>
  <c r="D416" i="50"/>
  <c r="L415" i="50" a="1"/>
  <c r="L415" i="50" s="1"/>
  <c r="K415" i="50"/>
  <c r="H415" i="50"/>
  <c r="F415" i="50"/>
  <c r="D415" i="50"/>
  <c r="L414" i="50" a="1"/>
  <c r="L414" i="50" s="1"/>
  <c r="K414" i="50"/>
  <c r="H414" i="50"/>
  <c r="F414" i="50"/>
  <c r="D414" i="50"/>
  <c r="L413" i="50" a="1"/>
  <c r="L413" i="50" s="1"/>
  <c r="K413" i="50"/>
  <c r="H413" i="50"/>
  <c r="F413" i="50"/>
  <c r="D413" i="50"/>
  <c r="L412" i="50" a="1"/>
  <c r="L412" i="50" s="1"/>
  <c r="K412" i="50"/>
  <c r="H412" i="50"/>
  <c r="F412" i="50"/>
  <c r="D412" i="50"/>
  <c r="L411" i="50" a="1"/>
  <c r="L411" i="50" s="1"/>
  <c r="K411" i="50"/>
  <c r="H411" i="50"/>
  <c r="F411" i="50"/>
  <c r="D411" i="50"/>
  <c r="L410" i="50" a="1"/>
  <c r="L410" i="50" s="1"/>
  <c r="K410" i="50"/>
  <c r="H410" i="50"/>
  <c r="F410" i="50"/>
  <c r="D410" i="50"/>
  <c r="L409" i="50" a="1"/>
  <c r="L409" i="50" s="1"/>
  <c r="K409" i="50"/>
  <c r="H409" i="50"/>
  <c r="F409" i="50"/>
  <c r="D409" i="50"/>
  <c r="L408" i="50" a="1"/>
  <c r="L408" i="50" s="1"/>
  <c r="K408" i="50"/>
  <c r="H408" i="50"/>
  <c r="F408" i="50"/>
  <c r="D408" i="50"/>
  <c r="L407" i="50" a="1"/>
  <c r="L407" i="50" s="1"/>
  <c r="K407" i="50"/>
  <c r="H407" i="50"/>
  <c r="F407" i="50"/>
  <c r="D407" i="50"/>
  <c r="L406" i="50" a="1"/>
  <c r="L406" i="50" s="1"/>
  <c r="K406" i="50"/>
  <c r="H406" i="50"/>
  <c r="F406" i="50"/>
  <c r="D406" i="50"/>
  <c r="L405" i="50" a="1"/>
  <c r="L405" i="50" s="1"/>
  <c r="K405" i="50"/>
  <c r="H405" i="50"/>
  <c r="F405" i="50"/>
  <c r="D405" i="50"/>
  <c r="L404" i="50" a="1"/>
  <c r="L404" i="50" s="1"/>
  <c r="K404" i="50"/>
  <c r="H404" i="50"/>
  <c r="F404" i="50"/>
  <c r="D404" i="50"/>
  <c r="L403" i="50" a="1"/>
  <c r="L403" i="50" s="1"/>
  <c r="K403" i="50"/>
  <c r="H403" i="50"/>
  <c r="F403" i="50"/>
  <c r="D403" i="50"/>
  <c r="L402" i="50" a="1"/>
  <c r="L402" i="50" s="1"/>
  <c r="K402" i="50"/>
  <c r="H402" i="50"/>
  <c r="F402" i="50"/>
  <c r="D402" i="50"/>
  <c r="L401" i="50" a="1"/>
  <c r="L401" i="50" s="1"/>
  <c r="K401" i="50"/>
  <c r="H401" i="50"/>
  <c r="F401" i="50"/>
  <c r="D401" i="50"/>
  <c r="L400" i="50" a="1"/>
  <c r="L400" i="50" s="1"/>
  <c r="K400" i="50"/>
  <c r="H400" i="50"/>
  <c r="F400" i="50"/>
  <c r="D400" i="50"/>
  <c r="L399" i="50" a="1"/>
  <c r="L399" i="50" s="1"/>
  <c r="K399" i="50"/>
  <c r="H399" i="50"/>
  <c r="F399" i="50"/>
  <c r="D399" i="50"/>
  <c r="L398" i="50" a="1"/>
  <c r="L398" i="50" s="1"/>
  <c r="K398" i="50"/>
  <c r="H398" i="50"/>
  <c r="F398" i="50"/>
  <c r="D398" i="50"/>
  <c r="L397" i="50" a="1"/>
  <c r="L397" i="50" s="1"/>
  <c r="K397" i="50"/>
  <c r="H397" i="50"/>
  <c r="F397" i="50"/>
  <c r="D397" i="50"/>
  <c r="L396" i="50" a="1"/>
  <c r="L396" i="50" s="1"/>
  <c r="K396" i="50"/>
  <c r="H396" i="50"/>
  <c r="F396" i="50"/>
  <c r="D396" i="50"/>
  <c r="L395" i="50" a="1"/>
  <c r="L395" i="50" s="1"/>
  <c r="K395" i="50"/>
  <c r="H395" i="50"/>
  <c r="F395" i="50"/>
  <c r="D395" i="50"/>
  <c r="L394" i="50" a="1"/>
  <c r="L394" i="50" s="1"/>
  <c r="K394" i="50"/>
  <c r="H394" i="50"/>
  <c r="F394" i="50"/>
  <c r="D394" i="50"/>
  <c r="L393" i="50" a="1"/>
  <c r="L393" i="50" s="1"/>
  <c r="K393" i="50"/>
  <c r="H393" i="50"/>
  <c r="F393" i="50"/>
  <c r="D393" i="50"/>
  <c r="L392" i="50" a="1"/>
  <c r="L392" i="50" s="1"/>
  <c r="K392" i="50"/>
  <c r="H392" i="50"/>
  <c r="F392" i="50"/>
  <c r="D392" i="50"/>
  <c r="L391" i="50" a="1"/>
  <c r="L391" i="50" s="1"/>
  <c r="K391" i="50"/>
  <c r="H391" i="50"/>
  <c r="F391" i="50"/>
  <c r="D391" i="50"/>
  <c r="L390" i="50" a="1"/>
  <c r="L390" i="50" s="1"/>
  <c r="K390" i="50"/>
  <c r="H390" i="50"/>
  <c r="F390" i="50"/>
  <c r="D390" i="50"/>
  <c r="L389" i="50" a="1"/>
  <c r="L389" i="50" s="1"/>
  <c r="K389" i="50"/>
  <c r="H389" i="50"/>
  <c r="F389" i="50"/>
  <c r="D389" i="50"/>
  <c r="L388" i="50" a="1"/>
  <c r="L388" i="50" s="1"/>
  <c r="K388" i="50"/>
  <c r="H388" i="50"/>
  <c r="F388" i="50"/>
  <c r="D388" i="50"/>
  <c r="L387" i="50" a="1"/>
  <c r="L387" i="50" s="1"/>
  <c r="K387" i="50"/>
  <c r="H387" i="50"/>
  <c r="F387" i="50"/>
  <c r="D387" i="50"/>
  <c r="L386" i="50" a="1"/>
  <c r="L386" i="50" s="1"/>
  <c r="K386" i="50"/>
  <c r="H386" i="50"/>
  <c r="F386" i="50"/>
  <c r="D386" i="50"/>
  <c r="L385" i="50" a="1"/>
  <c r="L385" i="50" s="1"/>
  <c r="K385" i="50"/>
  <c r="H385" i="50"/>
  <c r="F385" i="50"/>
  <c r="D385" i="50"/>
  <c r="L384" i="50" a="1"/>
  <c r="L384" i="50" s="1"/>
  <c r="K384" i="50"/>
  <c r="H384" i="50"/>
  <c r="F384" i="50"/>
  <c r="D384" i="50"/>
  <c r="L383" i="50" a="1"/>
  <c r="L383" i="50" s="1"/>
  <c r="K383" i="50"/>
  <c r="H383" i="50"/>
  <c r="F383" i="50"/>
  <c r="D383" i="50"/>
  <c r="L382" i="50" a="1"/>
  <c r="L382" i="50" s="1"/>
  <c r="K382" i="50"/>
  <c r="H382" i="50"/>
  <c r="F382" i="50"/>
  <c r="D382" i="50"/>
  <c r="L381" i="50" a="1"/>
  <c r="L381" i="50" s="1"/>
  <c r="K381" i="50"/>
  <c r="H381" i="50"/>
  <c r="F381" i="50"/>
  <c r="D381" i="50"/>
  <c r="L380" i="50" a="1"/>
  <c r="L380" i="50" s="1"/>
  <c r="K380" i="50"/>
  <c r="H380" i="50"/>
  <c r="F380" i="50"/>
  <c r="D380" i="50"/>
  <c r="L379" i="50" a="1"/>
  <c r="L379" i="50" s="1"/>
  <c r="K379" i="50"/>
  <c r="H379" i="50"/>
  <c r="F379" i="50"/>
  <c r="D379" i="50"/>
  <c r="L378" i="50" a="1"/>
  <c r="L378" i="50" s="1"/>
  <c r="K378" i="50"/>
  <c r="H378" i="50"/>
  <c r="F378" i="50"/>
  <c r="D378" i="50"/>
  <c r="L377" i="50" a="1"/>
  <c r="L377" i="50" s="1"/>
  <c r="K377" i="50"/>
  <c r="H377" i="50"/>
  <c r="F377" i="50"/>
  <c r="D377" i="50"/>
  <c r="L376" i="50" a="1"/>
  <c r="L376" i="50" s="1"/>
  <c r="K376" i="50"/>
  <c r="H376" i="50"/>
  <c r="F376" i="50"/>
  <c r="D376" i="50"/>
  <c r="L375" i="50" a="1"/>
  <c r="L375" i="50" s="1"/>
  <c r="K375" i="50"/>
  <c r="H375" i="50"/>
  <c r="F375" i="50"/>
  <c r="D375" i="50"/>
  <c r="L374" i="50" a="1"/>
  <c r="L374" i="50" s="1"/>
  <c r="K374" i="50"/>
  <c r="H374" i="50"/>
  <c r="F374" i="50"/>
  <c r="D374" i="50"/>
  <c r="L373" i="50" a="1"/>
  <c r="L373" i="50" s="1"/>
  <c r="K373" i="50"/>
  <c r="H373" i="50"/>
  <c r="F373" i="50"/>
  <c r="D373" i="50"/>
  <c r="L372" i="50" a="1"/>
  <c r="L372" i="50" s="1"/>
  <c r="K372" i="50"/>
  <c r="H372" i="50"/>
  <c r="F372" i="50"/>
  <c r="D372" i="50"/>
  <c r="L371" i="50" a="1"/>
  <c r="L371" i="50" s="1"/>
  <c r="K371" i="50"/>
  <c r="H371" i="50"/>
  <c r="F371" i="50"/>
  <c r="D371" i="50"/>
  <c r="L370" i="50" a="1"/>
  <c r="L370" i="50" s="1"/>
  <c r="K370" i="50"/>
  <c r="H370" i="50"/>
  <c r="F370" i="50"/>
  <c r="D370" i="50"/>
  <c r="L369" i="50" a="1"/>
  <c r="L369" i="50" s="1"/>
  <c r="K369" i="50"/>
  <c r="H369" i="50"/>
  <c r="F369" i="50"/>
  <c r="D369" i="50"/>
  <c r="L368" i="50" a="1"/>
  <c r="L368" i="50" s="1"/>
  <c r="K368" i="50"/>
  <c r="H368" i="50"/>
  <c r="F368" i="50"/>
  <c r="D368" i="50"/>
  <c r="L367" i="50" a="1"/>
  <c r="L367" i="50" s="1"/>
  <c r="K367" i="50"/>
  <c r="H367" i="50"/>
  <c r="F367" i="50"/>
  <c r="D367" i="50"/>
  <c r="L366" i="50" a="1"/>
  <c r="L366" i="50" s="1"/>
  <c r="K366" i="50"/>
  <c r="H366" i="50"/>
  <c r="F366" i="50"/>
  <c r="D366" i="50"/>
  <c r="L365" i="50" a="1"/>
  <c r="L365" i="50" s="1"/>
  <c r="K365" i="50"/>
  <c r="H365" i="50"/>
  <c r="F365" i="50"/>
  <c r="D365" i="50"/>
  <c r="L364" i="50" a="1"/>
  <c r="L364" i="50" s="1"/>
  <c r="K364" i="50"/>
  <c r="H364" i="50"/>
  <c r="F364" i="50"/>
  <c r="D364" i="50"/>
  <c r="L363" i="50" a="1"/>
  <c r="L363" i="50" s="1"/>
  <c r="K363" i="50"/>
  <c r="H363" i="50"/>
  <c r="F363" i="50"/>
  <c r="D363" i="50"/>
  <c r="L362" i="50" a="1"/>
  <c r="L362" i="50" s="1"/>
  <c r="K362" i="50"/>
  <c r="H362" i="50"/>
  <c r="F362" i="50"/>
  <c r="D362" i="50"/>
  <c r="L361" i="50" a="1"/>
  <c r="L361" i="50" s="1"/>
  <c r="K361" i="50"/>
  <c r="H361" i="50"/>
  <c r="F361" i="50"/>
  <c r="D361" i="50"/>
  <c r="L360" i="50" a="1"/>
  <c r="L360" i="50" s="1"/>
  <c r="K360" i="50"/>
  <c r="H360" i="50"/>
  <c r="F360" i="50"/>
  <c r="D360" i="50"/>
  <c r="L359" i="50" a="1"/>
  <c r="L359" i="50" s="1"/>
  <c r="K359" i="50"/>
  <c r="H359" i="50"/>
  <c r="F359" i="50"/>
  <c r="D359" i="50"/>
  <c r="L358" i="50" a="1"/>
  <c r="L358" i="50" s="1"/>
  <c r="K358" i="50"/>
  <c r="H358" i="50"/>
  <c r="F358" i="50"/>
  <c r="D358" i="50"/>
  <c r="L357" i="50" a="1"/>
  <c r="L357" i="50" s="1"/>
  <c r="K357" i="50"/>
  <c r="H357" i="50"/>
  <c r="F357" i="50"/>
  <c r="D357" i="50"/>
  <c r="L356" i="50" a="1"/>
  <c r="L356" i="50" s="1"/>
  <c r="K356" i="50"/>
  <c r="H356" i="50"/>
  <c r="F356" i="50"/>
  <c r="D356" i="50"/>
  <c r="L355" i="50" a="1"/>
  <c r="L355" i="50" s="1"/>
  <c r="K355" i="50"/>
  <c r="H355" i="50"/>
  <c r="F355" i="50"/>
  <c r="D355" i="50"/>
  <c r="L354" i="50" a="1"/>
  <c r="L354" i="50" s="1"/>
  <c r="K354" i="50"/>
  <c r="H354" i="50"/>
  <c r="F354" i="50"/>
  <c r="D354" i="50"/>
  <c r="L353" i="50" a="1"/>
  <c r="L353" i="50" s="1"/>
  <c r="K353" i="50"/>
  <c r="H353" i="50"/>
  <c r="F353" i="50"/>
  <c r="D353" i="50"/>
  <c r="L352" i="50" a="1"/>
  <c r="L352" i="50" s="1"/>
  <c r="K352" i="50"/>
  <c r="H352" i="50"/>
  <c r="F352" i="50"/>
  <c r="D352" i="50"/>
  <c r="L351" i="50" a="1"/>
  <c r="L351" i="50" s="1"/>
  <c r="K351" i="50"/>
  <c r="H351" i="50"/>
  <c r="F351" i="50"/>
  <c r="D351" i="50"/>
  <c r="L350" i="50" a="1"/>
  <c r="L350" i="50" s="1"/>
  <c r="K350" i="50"/>
  <c r="H350" i="50"/>
  <c r="F350" i="50"/>
  <c r="D350" i="50"/>
  <c r="L349" i="50" a="1"/>
  <c r="L349" i="50" s="1"/>
  <c r="K349" i="50"/>
  <c r="H349" i="50"/>
  <c r="F349" i="50"/>
  <c r="D349" i="50"/>
  <c r="L348" i="50" a="1"/>
  <c r="L348" i="50" s="1"/>
  <c r="K348" i="50"/>
  <c r="H348" i="50"/>
  <c r="F348" i="50"/>
  <c r="D348" i="50"/>
  <c r="L347" i="50" a="1"/>
  <c r="L347" i="50" s="1"/>
  <c r="K347" i="50"/>
  <c r="H347" i="50"/>
  <c r="F347" i="50"/>
  <c r="D347" i="50"/>
  <c r="L346" i="50" a="1"/>
  <c r="L346" i="50" s="1"/>
  <c r="K346" i="50"/>
  <c r="H346" i="50"/>
  <c r="F346" i="50"/>
  <c r="D346" i="50"/>
  <c r="L345" i="50" a="1"/>
  <c r="L345" i="50" s="1"/>
  <c r="K345" i="50"/>
  <c r="H345" i="50"/>
  <c r="F345" i="50"/>
  <c r="D345" i="50"/>
  <c r="L344" i="50" a="1"/>
  <c r="L344" i="50" s="1"/>
  <c r="K344" i="50"/>
  <c r="H344" i="50"/>
  <c r="F344" i="50"/>
  <c r="D344" i="50"/>
  <c r="L343" i="50" a="1"/>
  <c r="L343" i="50" s="1"/>
  <c r="K343" i="50"/>
  <c r="H343" i="50"/>
  <c r="F343" i="50"/>
  <c r="D343" i="50"/>
  <c r="L342" i="50" a="1"/>
  <c r="L342" i="50" s="1"/>
  <c r="K342" i="50"/>
  <c r="H342" i="50"/>
  <c r="F342" i="50"/>
  <c r="D342" i="50"/>
  <c r="L341" i="50" a="1"/>
  <c r="L341" i="50" s="1"/>
  <c r="K341" i="50"/>
  <c r="H341" i="50"/>
  <c r="F341" i="50"/>
  <c r="D341" i="50"/>
  <c r="L340" i="50" a="1"/>
  <c r="L340" i="50" s="1"/>
  <c r="K340" i="50"/>
  <c r="H340" i="50"/>
  <c r="F340" i="50"/>
  <c r="D340" i="50"/>
  <c r="L339" i="50" a="1"/>
  <c r="L339" i="50" s="1"/>
  <c r="K339" i="50"/>
  <c r="H339" i="50"/>
  <c r="F339" i="50"/>
  <c r="D339" i="50"/>
  <c r="L338" i="50" a="1"/>
  <c r="L338" i="50" s="1"/>
  <c r="K338" i="50"/>
  <c r="H338" i="50"/>
  <c r="F338" i="50"/>
  <c r="D338" i="50"/>
  <c r="L337" i="50" a="1"/>
  <c r="L337" i="50" s="1"/>
  <c r="K337" i="50"/>
  <c r="H337" i="50"/>
  <c r="F337" i="50"/>
  <c r="D337" i="50"/>
  <c r="L336" i="50" a="1"/>
  <c r="L336" i="50" s="1"/>
  <c r="K336" i="50"/>
  <c r="H336" i="50"/>
  <c r="F336" i="50"/>
  <c r="D336" i="50"/>
  <c r="L335" i="50" a="1"/>
  <c r="L335" i="50" s="1"/>
  <c r="K335" i="50"/>
  <c r="H335" i="50"/>
  <c r="F335" i="50"/>
  <c r="D335" i="50"/>
  <c r="L334" i="50" a="1"/>
  <c r="L334" i="50" s="1"/>
  <c r="K334" i="50"/>
  <c r="H334" i="50"/>
  <c r="F334" i="50"/>
  <c r="D334" i="50"/>
  <c r="L333" i="50" a="1"/>
  <c r="L333" i="50" s="1"/>
  <c r="K333" i="50"/>
  <c r="H333" i="50"/>
  <c r="F333" i="50"/>
  <c r="D333" i="50"/>
  <c r="L332" i="50" a="1"/>
  <c r="L332" i="50" s="1"/>
  <c r="K332" i="50"/>
  <c r="H332" i="50"/>
  <c r="F332" i="50"/>
  <c r="D332" i="50"/>
  <c r="L331" i="50" a="1"/>
  <c r="L331" i="50" s="1"/>
  <c r="K331" i="50"/>
  <c r="H331" i="50"/>
  <c r="F331" i="50"/>
  <c r="D331" i="50"/>
  <c r="L330" i="50" a="1"/>
  <c r="L330" i="50" s="1"/>
  <c r="K330" i="50"/>
  <c r="H330" i="50"/>
  <c r="F330" i="50"/>
  <c r="D330" i="50"/>
  <c r="L329" i="50" a="1"/>
  <c r="L329" i="50" s="1"/>
  <c r="K329" i="50"/>
  <c r="H329" i="50"/>
  <c r="F329" i="50"/>
  <c r="D329" i="50"/>
  <c r="L328" i="50" a="1"/>
  <c r="L328" i="50" s="1"/>
  <c r="K328" i="50"/>
  <c r="H328" i="50"/>
  <c r="F328" i="50"/>
  <c r="D328" i="50"/>
  <c r="L327" i="50" a="1"/>
  <c r="L327" i="50" s="1"/>
  <c r="K327" i="50"/>
  <c r="H327" i="50"/>
  <c r="F327" i="50"/>
  <c r="D327" i="50"/>
  <c r="L326" i="50" a="1"/>
  <c r="L326" i="50" s="1"/>
  <c r="K326" i="50"/>
  <c r="H326" i="50"/>
  <c r="F326" i="50"/>
  <c r="D326" i="50"/>
  <c r="L325" i="50" a="1"/>
  <c r="L325" i="50" s="1"/>
  <c r="K325" i="50"/>
  <c r="H325" i="50"/>
  <c r="F325" i="50"/>
  <c r="D325" i="50"/>
  <c r="L324" i="50" a="1"/>
  <c r="L324" i="50" s="1"/>
  <c r="K324" i="50"/>
  <c r="H324" i="50"/>
  <c r="F324" i="50"/>
  <c r="D324" i="50"/>
  <c r="L323" i="50" a="1"/>
  <c r="L323" i="50" s="1"/>
  <c r="K323" i="50"/>
  <c r="H323" i="50"/>
  <c r="F323" i="50"/>
  <c r="D323" i="50"/>
  <c r="L322" i="50" a="1"/>
  <c r="L322" i="50" s="1"/>
  <c r="K322" i="50"/>
  <c r="H322" i="50"/>
  <c r="F322" i="50"/>
  <c r="D322" i="50"/>
  <c r="L321" i="50" a="1"/>
  <c r="L321" i="50" s="1"/>
  <c r="K321" i="50"/>
  <c r="H321" i="50"/>
  <c r="F321" i="50"/>
  <c r="D321" i="50"/>
  <c r="L320" i="50" a="1"/>
  <c r="L320" i="50" s="1"/>
  <c r="K320" i="50"/>
  <c r="H320" i="50"/>
  <c r="F320" i="50"/>
  <c r="D320" i="50"/>
  <c r="L319" i="50" a="1"/>
  <c r="L319" i="50" s="1"/>
  <c r="K319" i="50"/>
  <c r="H319" i="50"/>
  <c r="F319" i="50"/>
  <c r="D319" i="50"/>
  <c r="L318" i="50" a="1"/>
  <c r="L318" i="50" s="1"/>
  <c r="K318" i="50"/>
  <c r="H318" i="50"/>
  <c r="F318" i="50"/>
  <c r="D318" i="50"/>
  <c r="L317" i="50" a="1"/>
  <c r="L317" i="50" s="1"/>
  <c r="K317" i="50"/>
  <c r="H317" i="50"/>
  <c r="F317" i="50"/>
  <c r="D317" i="50"/>
  <c r="L316" i="50" a="1"/>
  <c r="L316" i="50" s="1"/>
  <c r="K316" i="50"/>
  <c r="H316" i="50"/>
  <c r="F316" i="50"/>
  <c r="D316" i="50"/>
  <c r="L315" i="50" a="1"/>
  <c r="L315" i="50" s="1"/>
  <c r="K315" i="50"/>
  <c r="H315" i="50"/>
  <c r="F315" i="50"/>
  <c r="D315" i="50"/>
  <c r="L314" i="50" a="1"/>
  <c r="L314" i="50" s="1"/>
  <c r="K314" i="50"/>
  <c r="H314" i="50"/>
  <c r="F314" i="50"/>
  <c r="D314" i="50"/>
  <c r="L313" i="50" a="1"/>
  <c r="L313" i="50" s="1"/>
  <c r="K313" i="50"/>
  <c r="H313" i="50"/>
  <c r="F313" i="50"/>
  <c r="D313" i="50"/>
  <c r="L312" i="50" a="1"/>
  <c r="L312" i="50" s="1"/>
  <c r="K312" i="50"/>
  <c r="H312" i="50"/>
  <c r="F312" i="50"/>
  <c r="D312" i="50"/>
  <c r="L311" i="50" a="1"/>
  <c r="L311" i="50" s="1"/>
  <c r="K311" i="50"/>
  <c r="H311" i="50"/>
  <c r="F311" i="50"/>
  <c r="D311" i="50"/>
  <c r="L310" i="50" a="1"/>
  <c r="L310" i="50" s="1"/>
  <c r="K310" i="50"/>
  <c r="H310" i="50"/>
  <c r="F310" i="50"/>
  <c r="D310" i="50"/>
  <c r="L309" i="50" a="1"/>
  <c r="L309" i="50" s="1"/>
  <c r="K309" i="50"/>
  <c r="H309" i="50"/>
  <c r="F309" i="50"/>
  <c r="D309" i="50"/>
  <c r="L308" i="50" a="1"/>
  <c r="L308" i="50" s="1"/>
  <c r="K308" i="50"/>
  <c r="H308" i="50"/>
  <c r="F308" i="50"/>
  <c r="D308" i="50"/>
  <c r="L307" i="50" a="1"/>
  <c r="L307" i="50" s="1"/>
  <c r="K307" i="50"/>
  <c r="H307" i="50"/>
  <c r="F307" i="50"/>
  <c r="D307" i="50"/>
  <c r="L306" i="50" a="1"/>
  <c r="L306" i="50" s="1"/>
  <c r="K306" i="50"/>
  <c r="H306" i="50"/>
  <c r="F306" i="50"/>
  <c r="D306" i="50"/>
  <c r="L305" i="50" a="1"/>
  <c r="L305" i="50" s="1"/>
  <c r="K305" i="50"/>
  <c r="H305" i="50"/>
  <c r="F305" i="50"/>
  <c r="D305" i="50"/>
  <c r="L304" i="50" a="1"/>
  <c r="L304" i="50" s="1"/>
  <c r="K304" i="50"/>
  <c r="H304" i="50"/>
  <c r="F304" i="50"/>
  <c r="D304" i="50"/>
  <c r="L303" i="50" a="1"/>
  <c r="L303" i="50" s="1"/>
  <c r="K303" i="50"/>
  <c r="H303" i="50"/>
  <c r="F303" i="50"/>
  <c r="D303" i="50"/>
  <c r="L302" i="50" a="1"/>
  <c r="L302" i="50" s="1"/>
  <c r="K302" i="50"/>
  <c r="H302" i="50"/>
  <c r="F302" i="50"/>
  <c r="D302" i="50"/>
  <c r="L301" i="50" a="1"/>
  <c r="L301" i="50" s="1"/>
  <c r="K301" i="50"/>
  <c r="H301" i="50"/>
  <c r="F301" i="50"/>
  <c r="D301" i="50"/>
  <c r="L300" i="50" a="1"/>
  <c r="L300" i="50" s="1"/>
  <c r="K300" i="50"/>
  <c r="H300" i="50"/>
  <c r="F300" i="50"/>
  <c r="D300" i="50"/>
  <c r="L299" i="50" a="1"/>
  <c r="L299" i="50" s="1"/>
  <c r="K299" i="50"/>
  <c r="H299" i="50"/>
  <c r="F299" i="50"/>
  <c r="D299" i="50"/>
  <c r="L298" i="50" a="1"/>
  <c r="L298" i="50" s="1"/>
  <c r="K298" i="50"/>
  <c r="H298" i="50"/>
  <c r="F298" i="50"/>
  <c r="D298" i="50"/>
  <c r="L297" i="50" a="1"/>
  <c r="L297" i="50" s="1"/>
  <c r="K297" i="50"/>
  <c r="H297" i="50"/>
  <c r="F297" i="50"/>
  <c r="D297" i="50"/>
  <c r="L296" i="50" a="1"/>
  <c r="L296" i="50" s="1"/>
  <c r="K296" i="50"/>
  <c r="H296" i="50"/>
  <c r="F296" i="50"/>
  <c r="D296" i="50"/>
  <c r="L295" i="50" a="1"/>
  <c r="L295" i="50" s="1"/>
  <c r="K295" i="50"/>
  <c r="H295" i="50"/>
  <c r="F295" i="50"/>
  <c r="D295" i="50"/>
  <c r="L294" i="50" a="1"/>
  <c r="L294" i="50" s="1"/>
  <c r="K294" i="50"/>
  <c r="H294" i="50"/>
  <c r="F294" i="50"/>
  <c r="D294" i="50"/>
  <c r="L293" i="50" a="1"/>
  <c r="L293" i="50" s="1"/>
  <c r="K293" i="50"/>
  <c r="H293" i="50"/>
  <c r="F293" i="50"/>
  <c r="D293" i="50"/>
  <c r="L292" i="50" a="1"/>
  <c r="L292" i="50" s="1"/>
  <c r="K292" i="50"/>
  <c r="H292" i="50"/>
  <c r="F292" i="50"/>
  <c r="D292" i="50"/>
  <c r="L291" i="50" a="1"/>
  <c r="L291" i="50" s="1"/>
  <c r="K291" i="50"/>
  <c r="H291" i="50"/>
  <c r="F291" i="50"/>
  <c r="D291" i="50"/>
  <c r="L290" i="50" a="1"/>
  <c r="L290" i="50" s="1"/>
  <c r="K290" i="50"/>
  <c r="H290" i="50"/>
  <c r="F290" i="50"/>
  <c r="D290" i="50"/>
  <c r="L289" i="50" a="1"/>
  <c r="L289" i="50" s="1"/>
  <c r="K289" i="50"/>
  <c r="H289" i="50"/>
  <c r="F289" i="50"/>
  <c r="D289" i="50"/>
  <c r="L288" i="50" a="1"/>
  <c r="L288" i="50" s="1"/>
  <c r="K288" i="50"/>
  <c r="H288" i="50"/>
  <c r="F288" i="50"/>
  <c r="D288" i="50"/>
  <c r="L287" i="50" a="1"/>
  <c r="L287" i="50" s="1"/>
  <c r="K287" i="50"/>
  <c r="H287" i="50"/>
  <c r="F287" i="50"/>
  <c r="D287" i="50"/>
  <c r="L286" i="50" a="1"/>
  <c r="L286" i="50" s="1"/>
  <c r="K286" i="50"/>
  <c r="H286" i="50"/>
  <c r="F286" i="50"/>
  <c r="D286" i="50"/>
  <c r="L285" i="50" a="1"/>
  <c r="L285" i="50" s="1"/>
  <c r="K285" i="50"/>
  <c r="H285" i="50"/>
  <c r="F285" i="50"/>
  <c r="D285" i="50"/>
  <c r="L284" i="50" a="1"/>
  <c r="L284" i="50" s="1"/>
  <c r="K284" i="50"/>
  <c r="H284" i="50"/>
  <c r="F284" i="50"/>
  <c r="D284" i="50"/>
  <c r="L283" i="50" a="1"/>
  <c r="L283" i="50" s="1"/>
  <c r="K283" i="50"/>
  <c r="H283" i="50"/>
  <c r="F283" i="50"/>
  <c r="D283" i="50"/>
  <c r="L282" i="50" a="1"/>
  <c r="L282" i="50" s="1"/>
  <c r="K282" i="50"/>
  <c r="H282" i="50"/>
  <c r="F282" i="50"/>
  <c r="D282" i="50"/>
  <c r="L281" i="50" a="1"/>
  <c r="L281" i="50" s="1"/>
  <c r="K281" i="50"/>
  <c r="H281" i="50"/>
  <c r="F281" i="50"/>
  <c r="D281" i="50"/>
  <c r="L280" i="50" a="1"/>
  <c r="L280" i="50" s="1"/>
  <c r="K280" i="50"/>
  <c r="H280" i="50"/>
  <c r="F280" i="50"/>
  <c r="D280" i="50"/>
  <c r="L279" i="50" a="1"/>
  <c r="L279" i="50" s="1"/>
  <c r="K279" i="50"/>
  <c r="H279" i="50"/>
  <c r="F279" i="50"/>
  <c r="D279" i="50"/>
  <c r="L278" i="50" a="1"/>
  <c r="L278" i="50" s="1"/>
  <c r="K278" i="50"/>
  <c r="H278" i="50"/>
  <c r="F278" i="50"/>
  <c r="D278" i="50"/>
  <c r="L277" i="50" a="1"/>
  <c r="L277" i="50" s="1"/>
  <c r="K277" i="50"/>
  <c r="H277" i="50"/>
  <c r="F277" i="50"/>
  <c r="D277" i="50"/>
  <c r="L276" i="50" a="1"/>
  <c r="L276" i="50" s="1"/>
  <c r="K276" i="50"/>
  <c r="H276" i="50"/>
  <c r="F276" i="50"/>
  <c r="D276" i="50"/>
  <c r="L275" i="50" a="1"/>
  <c r="L275" i="50" s="1"/>
  <c r="K275" i="50"/>
  <c r="H275" i="50"/>
  <c r="F275" i="50"/>
  <c r="D275" i="50"/>
  <c r="L274" i="50" a="1"/>
  <c r="L274" i="50" s="1"/>
  <c r="K274" i="50"/>
  <c r="H274" i="50"/>
  <c r="F274" i="50"/>
  <c r="D274" i="50"/>
  <c r="L273" i="50" a="1"/>
  <c r="L273" i="50" s="1"/>
  <c r="K273" i="50"/>
  <c r="H273" i="50"/>
  <c r="F273" i="50"/>
  <c r="D273" i="50"/>
  <c r="L272" i="50" a="1"/>
  <c r="L272" i="50" s="1"/>
  <c r="K272" i="50"/>
  <c r="H272" i="50"/>
  <c r="F272" i="50"/>
  <c r="D272" i="50"/>
  <c r="L271" i="50" a="1"/>
  <c r="L271" i="50" s="1"/>
  <c r="K271" i="50"/>
  <c r="H271" i="50"/>
  <c r="F271" i="50"/>
  <c r="D271" i="50"/>
  <c r="L270" i="50" a="1"/>
  <c r="L270" i="50" s="1"/>
  <c r="K270" i="50"/>
  <c r="H270" i="50"/>
  <c r="F270" i="50"/>
  <c r="D270" i="50"/>
  <c r="L269" i="50" a="1"/>
  <c r="L269" i="50" s="1"/>
  <c r="K269" i="50"/>
  <c r="H269" i="50"/>
  <c r="F269" i="50"/>
  <c r="D269" i="50"/>
  <c r="L268" i="50" a="1"/>
  <c r="L268" i="50" s="1"/>
  <c r="K268" i="50"/>
  <c r="H268" i="50"/>
  <c r="F268" i="50"/>
  <c r="D268" i="50"/>
  <c r="L267" i="50" a="1"/>
  <c r="L267" i="50" s="1"/>
  <c r="K267" i="50"/>
  <c r="H267" i="50"/>
  <c r="F267" i="50"/>
  <c r="D267" i="50"/>
  <c r="L266" i="50" a="1"/>
  <c r="L266" i="50" s="1"/>
  <c r="K266" i="50"/>
  <c r="H266" i="50"/>
  <c r="F266" i="50"/>
  <c r="D266" i="50"/>
  <c r="L265" i="50" a="1"/>
  <c r="L265" i="50" s="1"/>
  <c r="K265" i="50"/>
  <c r="H265" i="50"/>
  <c r="F265" i="50"/>
  <c r="D265" i="50"/>
  <c r="L264" i="50" a="1"/>
  <c r="L264" i="50" s="1"/>
  <c r="K264" i="50"/>
  <c r="H264" i="50"/>
  <c r="F264" i="50"/>
  <c r="D264" i="50"/>
  <c r="L263" i="50" a="1"/>
  <c r="L263" i="50" s="1"/>
  <c r="K263" i="50"/>
  <c r="H263" i="50"/>
  <c r="F263" i="50"/>
  <c r="D263" i="50"/>
  <c r="L262" i="50" a="1"/>
  <c r="L262" i="50" s="1"/>
  <c r="K262" i="50"/>
  <c r="H262" i="50"/>
  <c r="F262" i="50"/>
  <c r="D262" i="50"/>
  <c r="L261" i="50" a="1"/>
  <c r="L261" i="50" s="1"/>
  <c r="K261" i="50"/>
  <c r="H261" i="50"/>
  <c r="F261" i="50"/>
  <c r="D261" i="50"/>
  <c r="L260" i="50" a="1"/>
  <c r="L260" i="50" s="1"/>
  <c r="K260" i="50"/>
  <c r="H260" i="50"/>
  <c r="F260" i="50"/>
  <c r="D260" i="50"/>
  <c r="L259" i="50" a="1"/>
  <c r="L259" i="50" s="1"/>
  <c r="K259" i="50"/>
  <c r="H259" i="50"/>
  <c r="F259" i="50"/>
  <c r="D259" i="50"/>
  <c r="L258" i="50" a="1"/>
  <c r="L258" i="50" s="1"/>
  <c r="K258" i="50"/>
  <c r="H258" i="50"/>
  <c r="F258" i="50"/>
  <c r="D258" i="50"/>
  <c r="L257" i="50" a="1"/>
  <c r="L257" i="50" s="1"/>
  <c r="K257" i="50"/>
  <c r="H257" i="50"/>
  <c r="F257" i="50"/>
  <c r="D257" i="50"/>
  <c r="L256" i="50" a="1"/>
  <c r="L256" i="50" s="1"/>
  <c r="K256" i="50"/>
  <c r="H256" i="50"/>
  <c r="F256" i="50"/>
  <c r="D256" i="50"/>
  <c r="L255" i="50" a="1"/>
  <c r="L255" i="50" s="1"/>
  <c r="K255" i="50"/>
  <c r="H255" i="50"/>
  <c r="F255" i="50"/>
  <c r="D255" i="50"/>
  <c r="L254" i="50" a="1"/>
  <c r="L254" i="50" s="1"/>
  <c r="K254" i="50"/>
  <c r="H254" i="50"/>
  <c r="F254" i="50"/>
  <c r="D254" i="50"/>
  <c r="L253" i="50" a="1"/>
  <c r="L253" i="50" s="1"/>
  <c r="K253" i="50"/>
  <c r="H253" i="50"/>
  <c r="F253" i="50"/>
  <c r="D253" i="50"/>
  <c r="L252" i="50" a="1"/>
  <c r="L252" i="50" s="1"/>
  <c r="K252" i="50"/>
  <c r="H252" i="50"/>
  <c r="F252" i="50"/>
  <c r="D252" i="50"/>
  <c r="L251" i="50" a="1"/>
  <c r="L251" i="50" s="1"/>
  <c r="K251" i="50"/>
  <c r="H251" i="50"/>
  <c r="F251" i="50"/>
  <c r="D251" i="50"/>
  <c r="L250" i="50" a="1"/>
  <c r="L250" i="50" s="1"/>
  <c r="K250" i="50"/>
  <c r="H250" i="50"/>
  <c r="F250" i="50"/>
  <c r="D250" i="50"/>
  <c r="L249" i="50" a="1"/>
  <c r="L249" i="50" s="1"/>
  <c r="K249" i="50"/>
  <c r="H249" i="50"/>
  <c r="F249" i="50"/>
  <c r="D249" i="50"/>
  <c r="L248" i="50" a="1"/>
  <c r="L248" i="50" s="1"/>
  <c r="K248" i="50"/>
  <c r="H248" i="50"/>
  <c r="F248" i="50"/>
  <c r="D248" i="50"/>
  <c r="L247" i="50" a="1"/>
  <c r="L247" i="50" s="1"/>
  <c r="K247" i="50"/>
  <c r="H247" i="50"/>
  <c r="F247" i="50"/>
  <c r="D247" i="50"/>
  <c r="L246" i="50" a="1"/>
  <c r="L246" i="50" s="1"/>
  <c r="K246" i="50"/>
  <c r="H246" i="50"/>
  <c r="F246" i="50"/>
  <c r="D246" i="50"/>
  <c r="L245" i="50" a="1"/>
  <c r="L245" i="50" s="1"/>
  <c r="K245" i="50"/>
  <c r="H245" i="50"/>
  <c r="F245" i="50"/>
  <c r="D245" i="50"/>
  <c r="L244" i="50" a="1"/>
  <c r="L244" i="50" s="1"/>
  <c r="K244" i="50"/>
  <c r="H244" i="50"/>
  <c r="F244" i="50"/>
  <c r="D244" i="50"/>
  <c r="L243" i="50" a="1"/>
  <c r="L243" i="50" s="1"/>
  <c r="K243" i="50"/>
  <c r="H243" i="50"/>
  <c r="F243" i="50"/>
  <c r="D243" i="50"/>
  <c r="L242" i="50" a="1"/>
  <c r="L242" i="50" s="1"/>
  <c r="K242" i="50"/>
  <c r="H242" i="50"/>
  <c r="F242" i="50"/>
  <c r="D242" i="50"/>
  <c r="L241" i="50" a="1"/>
  <c r="L241" i="50" s="1"/>
  <c r="K241" i="50"/>
  <c r="H241" i="50"/>
  <c r="F241" i="50"/>
  <c r="D241" i="50"/>
  <c r="L240" i="50" a="1"/>
  <c r="L240" i="50" s="1"/>
  <c r="K240" i="50"/>
  <c r="H240" i="50"/>
  <c r="F240" i="50"/>
  <c r="D240" i="50"/>
  <c r="L239" i="50" a="1"/>
  <c r="L239" i="50" s="1"/>
  <c r="K239" i="50"/>
  <c r="H239" i="50"/>
  <c r="F239" i="50"/>
  <c r="D239" i="50"/>
  <c r="L238" i="50" a="1"/>
  <c r="L238" i="50" s="1"/>
  <c r="K238" i="50"/>
  <c r="H238" i="50"/>
  <c r="F238" i="50"/>
  <c r="D238" i="50"/>
  <c r="L237" i="50" a="1"/>
  <c r="L237" i="50" s="1"/>
  <c r="K237" i="50"/>
  <c r="H237" i="50"/>
  <c r="F237" i="50"/>
  <c r="D237" i="50"/>
  <c r="L236" i="50" a="1"/>
  <c r="L236" i="50" s="1"/>
  <c r="K236" i="50"/>
  <c r="H236" i="50"/>
  <c r="F236" i="50"/>
  <c r="D236" i="50"/>
  <c r="L235" i="50" a="1"/>
  <c r="L235" i="50" s="1"/>
  <c r="K235" i="50"/>
  <c r="H235" i="50"/>
  <c r="F235" i="50"/>
  <c r="D235" i="50"/>
  <c r="L234" i="50" a="1"/>
  <c r="L234" i="50" s="1"/>
  <c r="K234" i="50"/>
  <c r="H234" i="50"/>
  <c r="F234" i="50"/>
  <c r="D234" i="50"/>
  <c r="L233" i="50" a="1"/>
  <c r="L233" i="50" s="1"/>
  <c r="K233" i="50"/>
  <c r="H233" i="50"/>
  <c r="F233" i="50"/>
  <c r="D233" i="50"/>
  <c r="L232" i="50" a="1"/>
  <c r="L232" i="50" s="1"/>
  <c r="K232" i="50"/>
  <c r="H232" i="50"/>
  <c r="F232" i="50"/>
  <c r="D232" i="50"/>
  <c r="L231" i="50" a="1"/>
  <c r="L231" i="50" s="1"/>
  <c r="K231" i="50"/>
  <c r="H231" i="50"/>
  <c r="F231" i="50"/>
  <c r="D231" i="50"/>
  <c r="L230" i="50" a="1"/>
  <c r="L230" i="50" s="1"/>
  <c r="K230" i="50"/>
  <c r="H230" i="50"/>
  <c r="F230" i="50"/>
  <c r="D230" i="50"/>
  <c r="L229" i="50" a="1"/>
  <c r="L229" i="50" s="1"/>
  <c r="K229" i="50"/>
  <c r="H229" i="50"/>
  <c r="F229" i="50"/>
  <c r="D229" i="50"/>
  <c r="L228" i="50" a="1"/>
  <c r="L228" i="50" s="1"/>
  <c r="K228" i="50"/>
  <c r="H228" i="50"/>
  <c r="F228" i="50"/>
  <c r="D228" i="50"/>
  <c r="L227" i="50" a="1"/>
  <c r="L227" i="50" s="1"/>
  <c r="K227" i="50"/>
  <c r="H227" i="50"/>
  <c r="F227" i="50"/>
  <c r="D227" i="50"/>
  <c r="L226" i="50" a="1"/>
  <c r="L226" i="50" s="1"/>
  <c r="K226" i="50"/>
  <c r="H226" i="50"/>
  <c r="F226" i="50"/>
  <c r="D226" i="50"/>
  <c r="L225" i="50" a="1"/>
  <c r="L225" i="50" s="1"/>
  <c r="K225" i="50"/>
  <c r="H225" i="50"/>
  <c r="F225" i="50"/>
  <c r="D225" i="50"/>
  <c r="L224" i="50" a="1"/>
  <c r="L224" i="50" s="1"/>
  <c r="K224" i="50"/>
  <c r="H224" i="50"/>
  <c r="F224" i="50"/>
  <c r="D224" i="50"/>
  <c r="L223" i="50" a="1"/>
  <c r="L223" i="50" s="1"/>
  <c r="K223" i="50"/>
  <c r="H223" i="50"/>
  <c r="F223" i="50"/>
  <c r="D223" i="50"/>
  <c r="L222" i="50" a="1"/>
  <c r="L222" i="50" s="1"/>
  <c r="K222" i="50"/>
  <c r="H222" i="50"/>
  <c r="F222" i="50"/>
  <c r="D222" i="50"/>
  <c r="L221" i="50" a="1"/>
  <c r="L221" i="50" s="1"/>
  <c r="K221" i="50"/>
  <c r="H221" i="50"/>
  <c r="F221" i="50"/>
  <c r="D221" i="50"/>
  <c r="L220" i="50" a="1"/>
  <c r="L220" i="50" s="1"/>
  <c r="K220" i="50"/>
  <c r="H220" i="50"/>
  <c r="F220" i="50"/>
  <c r="D220" i="50"/>
  <c r="L219" i="50" a="1"/>
  <c r="L219" i="50" s="1"/>
  <c r="K219" i="50"/>
  <c r="H219" i="50"/>
  <c r="F219" i="50"/>
  <c r="D219" i="50"/>
  <c r="L218" i="50" a="1"/>
  <c r="L218" i="50" s="1"/>
  <c r="K218" i="50"/>
  <c r="H218" i="50"/>
  <c r="F218" i="50"/>
  <c r="D218" i="50"/>
  <c r="L217" i="50" a="1"/>
  <c r="L217" i="50" s="1"/>
  <c r="K217" i="50"/>
  <c r="H217" i="50"/>
  <c r="F217" i="50"/>
  <c r="D217" i="50"/>
  <c r="L216" i="50" a="1"/>
  <c r="L216" i="50" s="1"/>
  <c r="K216" i="50"/>
  <c r="H216" i="50"/>
  <c r="F216" i="50"/>
  <c r="D216" i="50"/>
  <c r="L215" i="50" a="1"/>
  <c r="L215" i="50" s="1"/>
  <c r="K215" i="50"/>
  <c r="H215" i="50"/>
  <c r="F215" i="50"/>
  <c r="D215" i="50"/>
  <c r="L214" i="50" a="1"/>
  <c r="L214" i="50" s="1"/>
  <c r="K214" i="50"/>
  <c r="H214" i="50"/>
  <c r="F214" i="50"/>
  <c r="D214" i="50"/>
  <c r="L213" i="50" a="1"/>
  <c r="L213" i="50" s="1"/>
  <c r="K213" i="50"/>
  <c r="H213" i="50"/>
  <c r="F213" i="50"/>
  <c r="D213" i="50"/>
  <c r="L212" i="50" a="1"/>
  <c r="L212" i="50" s="1"/>
  <c r="K212" i="50"/>
  <c r="H212" i="50"/>
  <c r="F212" i="50"/>
  <c r="D212" i="50"/>
  <c r="L211" i="50" a="1"/>
  <c r="L211" i="50" s="1"/>
  <c r="K211" i="50"/>
  <c r="H211" i="50"/>
  <c r="F211" i="50"/>
  <c r="D211" i="50"/>
  <c r="L210" i="50" a="1"/>
  <c r="L210" i="50" s="1"/>
  <c r="K210" i="50"/>
  <c r="H210" i="50"/>
  <c r="F210" i="50"/>
  <c r="D210" i="50"/>
  <c r="L209" i="50" a="1"/>
  <c r="L209" i="50" s="1"/>
  <c r="K209" i="50"/>
  <c r="H209" i="50"/>
  <c r="F209" i="50"/>
  <c r="D209" i="50"/>
  <c r="L208" i="50" a="1"/>
  <c r="L208" i="50" s="1"/>
  <c r="K208" i="50"/>
  <c r="H208" i="50"/>
  <c r="F208" i="50"/>
  <c r="D208" i="50"/>
  <c r="L207" i="50" a="1"/>
  <c r="L207" i="50" s="1"/>
  <c r="K207" i="50"/>
  <c r="H207" i="50"/>
  <c r="F207" i="50"/>
  <c r="D207" i="50"/>
  <c r="L206" i="50" a="1"/>
  <c r="L206" i="50" s="1"/>
  <c r="K206" i="50"/>
  <c r="H206" i="50"/>
  <c r="F206" i="50"/>
  <c r="D206" i="50"/>
  <c r="L205" i="50" a="1"/>
  <c r="L205" i="50" s="1"/>
  <c r="K205" i="50"/>
  <c r="H205" i="50"/>
  <c r="F205" i="50"/>
  <c r="D205" i="50"/>
  <c r="L204" i="50" a="1"/>
  <c r="L204" i="50" s="1"/>
  <c r="K204" i="50"/>
  <c r="H204" i="50"/>
  <c r="F204" i="50"/>
  <c r="D204" i="50"/>
  <c r="L203" i="50" a="1"/>
  <c r="L203" i="50" s="1"/>
  <c r="K203" i="50"/>
  <c r="H203" i="50"/>
  <c r="F203" i="50"/>
  <c r="D203" i="50"/>
  <c r="L202" i="50" a="1"/>
  <c r="L202" i="50" s="1"/>
  <c r="K202" i="50"/>
  <c r="H202" i="50"/>
  <c r="F202" i="50"/>
  <c r="D202" i="50"/>
  <c r="L201" i="50" a="1"/>
  <c r="L201" i="50" s="1"/>
  <c r="K201" i="50"/>
  <c r="H201" i="50"/>
  <c r="F201" i="50"/>
  <c r="D201" i="50"/>
  <c r="L200" i="50" a="1"/>
  <c r="L200" i="50" s="1"/>
  <c r="K200" i="50"/>
  <c r="H200" i="50"/>
  <c r="F200" i="50"/>
  <c r="D200" i="50"/>
  <c r="L199" i="50" a="1"/>
  <c r="L199" i="50" s="1"/>
  <c r="K199" i="50"/>
  <c r="H199" i="50"/>
  <c r="F199" i="50"/>
  <c r="D199" i="50"/>
  <c r="L198" i="50" a="1"/>
  <c r="L198" i="50" s="1"/>
  <c r="K198" i="50"/>
  <c r="H198" i="50"/>
  <c r="F198" i="50"/>
  <c r="D198" i="50"/>
  <c r="L197" i="50" a="1"/>
  <c r="L197" i="50" s="1"/>
  <c r="K197" i="50"/>
  <c r="H197" i="50"/>
  <c r="F197" i="50"/>
  <c r="D197" i="50"/>
  <c r="L196" i="50" a="1"/>
  <c r="L196" i="50" s="1"/>
  <c r="K196" i="50"/>
  <c r="H196" i="50"/>
  <c r="F196" i="50"/>
  <c r="D196" i="50"/>
  <c r="L195" i="50" a="1"/>
  <c r="L195" i="50" s="1"/>
  <c r="K195" i="50"/>
  <c r="H195" i="50"/>
  <c r="F195" i="50"/>
  <c r="D195" i="50"/>
  <c r="L194" i="50" a="1"/>
  <c r="L194" i="50" s="1"/>
  <c r="K194" i="50"/>
  <c r="H194" i="50"/>
  <c r="F194" i="50"/>
  <c r="D194" i="50"/>
  <c r="L193" i="50" a="1"/>
  <c r="L193" i="50" s="1"/>
  <c r="K193" i="50"/>
  <c r="H193" i="50"/>
  <c r="F193" i="50"/>
  <c r="D193" i="50"/>
  <c r="L192" i="50" a="1"/>
  <c r="L192" i="50" s="1"/>
  <c r="K192" i="50"/>
  <c r="H192" i="50"/>
  <c r="F192" i="50"/>
  <c r="D192" i="50"/>
  <c r="L191" i="50" a="1"/>
  <c r="L191" i="50" s="1"/>
  <c r="K191" i="50"/>
  <c r="H191" i="50"/>
  <c r="F191" i="50"/>
  <c r="D191" i="50"/>
  <c r="L190" i="50" a="1"/>
  <c r="L190" i="50" s="1"/>
  <c r="K190" i="50"/>
  <c r="H190" i="50"/>
  <c r="F190" i="50"/>
  <c r="D190" i="50"/>
  <c r="L189" i="50" a="1"/>
  <c r="L189" i="50" s="1"/>
  <c r="K189" i="50"/>
  <c r="H189" i="50"/>
  <c r="F189" i="50"/>
  <c r="D189" i="50"/>
  <c r="L188" i="50" a="1"/>
  <c r="L188" i="50" s="1"/>
  <c r="K188" i="50"/>
  <c r="H188" i="50"/>
  <c r="F188" i="50"/>
  <c r="D188" i="50"/>
  <c r="L187" i="50" a="1"/>
  <c r="L187" i="50" s="1"/>
  <c r="K187" i="50"/>
  <c r="H187" i="50"/>
  <c r="F187" i="50"/>
  <c r="D187" i="50"/>
  <c r="L186" i="50" a="1"/>
  <c r="L186" i="50" s="1"/>
  <c r="K186" i="50"/>
  <c r="H186" i="50"/>
  <c r="F186" i="50"/>
  <c r="D186" i="50"/>
  <c r="L185" i="50" a="1"/>
  <c r="L185" i="50" s="1"/>
  <c r="K185" i="50"/>
  <c r="H185" i="50"/>
  <c r="F185" i="50"/>
  <c r="D185" i="50"/>
  <c r="L184" i="50" a="1"/>
  <c r="L184" i="50" s="1"/>
  <c r="K184" i="50"/>
  <c r="H184" i="50"/>
  <c r="F184" i="50"/>
  <c r="D184" i="50"/>
  <c r="L183" i="50" a="1"/>
  <c r="L183" i="50" s="1"/>
  <c r="K183" i="50"/>
  <c r="H183" i="50"/>
  <c r="F183" i="50"/>
  <c r="D183" i="50"/>
  <c r="L182" i="50" a="1"/>
  <c r="L182" i="50" s="1"/>
  <c r="K182" i="50"/>
  <c r="H182" i="50"/>
  <c r="F182" i="50"/>
  <c r="D182" i="50"/>
  <c r="L181" i="50" a="1"/>
  <c r="L181" i="50" s="1"/>
  <c r="K181" i="50"/>
  <c r="H181" i="50"/>
  <c r="F181" i="50"/>
  <c r="D181" i="50"/>
  <c r="L180" i="50" a="1"/>
  <c r="L180" i="50" s="1"/>
  <c r="K180" i="50"/>
  <c r="H180" i="50"/>
  <c r="F180" i="50"/>
  <c r="D180" i="50"/>
  <c r="L179" i="50" a="1"/>
  <c r="L179" i="50" s="1"/>
  <c r="K179" i="50"/>
  <c r="H179" i="50"/>
  <c r="F179" i="50"/>
  <c r="D179" i="50"/>
  <c r="L178" i="50" a="1"/>
  <c r="L178" i="50" s="1"/>
  <c r="K178" i="50"/>
  <c r="H178" i="50"/>
  <c r="F178" i="50"/>
  <c r="D178" i="50"/>
  <c r="L177" i="50" a="1"/>
  <c r="L177" i="50" s="1"/>
  <c r="K177" i="50"/>
  <c r="H177" i="50"/>
  <c r="F177" i="50"/>
  <c r="D177" i="50"/>
  <c r="L176" i="50" a="1"/>
  <c r="L176" i="50" s="1"/>
  <c r="K176" i="50"/>
  <c r="H176" i="50"/>
  <c r="F176" i="50"/>
  <c r="D176" i="50"/>
  <c r="L175" i="50" a="1"/>
  <c r="L175" i="50" s="1"/>
  <c r="K175" i="50"/>
  <c r="H175" i="50"/>
  <c r="F175" i="50"/>
  <c r="D175" i="50"/>
  <c r="L174" i="50" a="1"/>
  <c r="L174" i="50" s="1"/>
  <c r="K174" i="50"/>
  <c r="H174" i="50"/>
  <c r="F174" i="50"/>
  <c r="D174" i="50"/>
  <c r="L173" i="50" a="1"/>
  <c r="L173" i="50" s="1"/>
  <c r="K173" i="50"/>
  <c r="H173" i="50"/>
  <c r="F173" i="50"/>
  <c r="D173" i="50"/>
  <c r="L172" i="50" a="1"/>
  <c r="L172" i="50" s="1"/>
  <c r="K172" i="50"/>
  <c r="H172" i="50"/>
  <c r="F172" i="50"/>
  <c r="D172" i="50"/>
  <c r="L171" i="50" a="1"/>
  <c r="L171" i="50" s="1"/>
  <c r="K171" i="50"/>
  <c r="H171" i="50"/>
  <c r="F171" i="50"/>
  <c r="D171" i="50"/>
  <c r="L170" i="50" a="1"/>
  <c r="L170" i="50" s="1"/>
  <c r="K170" i="50"/>
  <c r="H170" i="50"/>
  <c r="F170" i="50"/>
  <c r="D170" i="50"/>
  <c r="L169" i="50" a="1"/>
  <c r="L169" i="50" s="1"/>
  <c r="K169" i="50"/>
  <c r="H169" i="50"/>
  <c r="F169" i="50"/>
  <c r="D169" i="50"/>
  <c r="L168" i="50" a="1"/>
  <c r="L168" i="50" s="1"/>
  <c r="K168" i="50"/>
  <c r="H168" i="50"/>
  <c r="F168" i="50"/>
  <c r="D168" i="50"/>
  <c r="L167" i="50" a="1"/>
  <c r="L167" i="50" s="1"/>
  <c r="K167" i="50"/>
  <c r="H167" i="50"/>
  <c r="F167" i="50"/>
  <c r="D167" i="50"/>
  <c r="L166" i="50" a="1"/>
  <c r="L166" i="50" s="1"/>
  <c r="K166" i="50"/>
  <c r="H166" i="50"/>
  <c r="F166" i="50"/>
  <c r="D166" i="50"/>
  <c r="L165" i="50" a="1"/>
  <c r="L165" i="50" s="1"/>
  <c r="K165" i="50"/>
  <c r="H165" i="50"/>
  <c r="F165" i="50"/>
  <c r="D165" i="50"/>
  <c r="L164" i="50" a="1"/>
  <c r="L164" i="50" s="1"/>
  <c r="K164" i="50"/>
  <c r="H164" i="50"/>
  <c r="F164" i="50"/>
  <c r="D164" i="50"/>
  <c r="L163" i="50" a="1"/>
  <c r="L163" i="50" s="1"/>
  <c r="K163" i="50"/>
  <c r="H163" i="50"/>
  <c r="F163" i="50"/>
  <c r="D163" i="50"/>
  <c r="L162" i="50" a="1"/>
  <c r="L162" i="50" s="1"/>
  <c r="K162" i="50"/>
  <c r="H162" i="50"/>
  <c r="F162" i="50"/>
  <c r="D162" i="50"/>
  <c r="L161" i="50" a="1"/>
  <c r="L161" i="50" s="1"/>
  <c r="K161" i="50"/>
  <c r="H161" i="50"/>
  <c r="F161" i="50"/>
  <c r="D161" i="50"/>
  <c r="L160" i="50" a="1"/>
  <c r="L160" i="50" s="1"/>
  <c r="K160" i="50"/>
  <c r="H160" i="50"/>
  <c r="F160" i="50"/>
  <c r="D160" i="50"/>
  <c r="L159" i="50" a="1"/>
  <c r="L159" i="50" s="1"/>
  <c r="K159" i="50"/>
  <c r="H159" i="50"/>
  <c r="F159" i="50"/>
  <c r="D159" i="50"/>
  <c r="L158" i="50" a="1"/>
  <c r="L158" i="50" s="1"/>
  <c r="K158" i="50"/>
  <c r="H158" i="50"/>
  <c r="F158" i="50"/>
  <c r="D158" i="50"/>
  <c r="L157" i="50" a="1"/>
  <c r="L157" i="50" s="1"/>
  <c r="K157" i="50"/>
  <c r="H157" i="50"/>
  <c r="F157" i="50"/>
  <c r="D157" i="50"/>
  <c r="L156" i="50" a="1"/>
  <c r="L156" i="50" s="1"/>
  <c r="K156" i="50"/>
  <c r="H156" i="50"/>
  <c r="F156" i="50"/>
  <c r="D156" i="50"/>
  <c r="L155" i="50" a="1"/>
  <c r="L155" i="50" s="1"/>
  <c r="K155" i="50"/>
  <c r="H155" i="50"/>
  <c r="F155" i="50"/>
  <c r="D155" i="50"/>
  <c r="L154" i="50" a="1"/>
  <c r="L154" i="50" s="1"/>
  <c r="K154" i="50"/>
  <c r="H154" i="50"/>
  <c r="F154" i="50"/>
  <c r="D154" i="50"/>
  <c r="L153" i="50" a="1"/>
  <c r="L153" i="50" s="1"/>
  <c r="K153" i="50"/>
  <c r="H153" i="50"/>
  <c r="F153" i="50"/>
  <c r="D153" i="50"/>
  <c r="L152" i="50" a="1"/>
  <c r="L152" i="50" s="1"/>
  <c r="K152" i="50"/>
  <c r="H152" i="50"/>
  <c r="F152" i="50"/>
  <c r="D152" i="50"/>
  <c r="L151" i="50" a="1"/>
  <c r="L151" i="50" s="1"/>
  <c r="K151" i="50"/>
  <c r="H151" i="50"/>
  <c r="F151" i="50"/>
  <c r="D151" i="50"/>
  <c r="L150" i="50" a="1"/>
  <c r="L150" i="50" s="1"/>
  <c r="K150" i="50"/>
  <c r="H150" i="50"/>
  <c r="F150" i="50"/>
  <c r="D150" i="50"/>
  <c r="L149" i="50" a="1"/>
  <c r="L149" i="50" s="1"/>
  <c r="K149" i="50"/>
  <c r="H149" i="50"/>
  <c r="F149" i="50"/>
  <c r="D149" i="50"/>
  <c r="L148" i="50" a="1"/>
  <c r="L148" i="50" s="1"/>
  <c r="K148" i="50"/>
  <c r="H148" i="50"/>
  <c r="F148" i="50"/>
  <c r="D148" i="50"/>
  <c r="L147" i="50" a="1"/>
  <c r="L147" i="50" s="1"/>
  <c r="K147" i="50"/>
  <c r="H147" i="50"/>
  <c r="F147" i="50"/>
  <c r="D147" i="50"/>
  <c r="L146" i="50" a="1"/>
  <c r="L146" i="50" s="1"/>
  <c r="K146" i="50"/>
  <c r="H146" i="50"/>
  <c r="F146" i="50"/>
  <c r="D146" i="50"/>
  <c r="L145" i="50" a="1"/>
  <c r="L145" i="50" s="1"/>
  <c r="K145" i="50"/>
  <c r="H145" i="50"/>
  <c r="F145" i="50"/>
  <c r="D145" i="50"/>
  <c r="L144" i="50" a="1"/>
  <c r="L144" i="50" s="1"/>
  <c r="K144" i="50"/>
  <c r="H144" i="50"/>
  <c r="F144" i="50"/>
  <c r="D144" i="50"/>
  <c r="L143" i="50" a="1"/>
  <c r="L143" i="50" s="1"/>
  <c r="K143" i="50"/>
  <c r="H143" i="50"/>
  <c r="F143" i="50"/>
  <c r="D143" i="50"/>
  <c r="L142" i="50" a="1"/>
  <c r="L142" i="50" s="1"/>
  <c r="K142" i="50"/>
  <c r="H142" i="50"/>
  <c r="F142" i="50"/>
  <c r="D142" i="50"/>
  <c r="L141" i="50" a="1"/>
  <c r="L141" i="50" s="1"/>
  <c r="K141" i="50"/>
  <c r="H141" i="50"/>
  <c r="F141" i="50"/>
  <c r="D141" i="50"/>
  <c r="L140" i="50" a="1"/>
  <c r="L140" i="50" s="1"/>
  <c r="K140" i="50"/>
  <c r="H140" i="50"/>
  <c r="F140" i="50"/>
  <c r="D140" i="50"/>
  <c r="L139" i="50" a="1"/>
  <c r="L139" i="50" s="1"/>
  <c r="K139" i="50"/>
  <c r="H139" i="50"/>
  <c r="F139" i="50"/>
  <c r="D139" i="50"/>
  <c r="L138" i="50" a="1"/>
  <c r="L138" i="50" s="1"/>
  <c r="K138" i="50"/>
  <c r="H138" i="50"/>
  <c r="F138" i="50"/>
  <c r="D138" i="50"/>
  <c r="L137" i="50" a="1"/>
  <c r="L137" i="50" s="1"/>
  <c r="K137" i="50"/>
  <c r="H137" i="50"/>
  <c r="F137" i="50"/>
  <c r="D137" i="50"/>
  <c r="L136" i="50" a="1"/>
  <c r="L136" i="50" s="1"/>
  <c r="K136" i="50"/>
  <c r="H136" i="50"/>
  <c r="F136" i="50"/>
  <c r="D136" i="50"/>
  <c r="L135" i="50" a="1"/>
  <c r="L135" i="50" s="1"/>
  <c r="K135" i="50"/>
  <c r="H135" i="50"/>
  <c r="F135" i="50"/>
  <c r="D135" i="50"/>
  <c r="L134" i="50" a="1"/>
  <c r="L134" i="50" s="1"/>
  <c r="K134" i="50"/>
  <c r="H134" i="50"/>
  <c r="F134" i="50"/>
  <c r="D134" i="50"/>
  <c r="L133" i="50" a="1"/>
  <c r="L133" i="50" s="1"/>
  <c r="K133" i="50"/>
  <c r="H133" i="50"/>
  <c r="F133" i="50"/>
  <c r="D133" i="50"/>
  <c r="L132" i="50" a="1"/>
  <c r="L132" i="50" s="1"/>
  <c r="K132" i="50"/>
  <c r="H132" i="50"/>
  <c r="F132" i="50"/>
  <c r="D132" i="50"/>
  <c r="L131" i="50" a="1"/>
  <c r="L131" i="50" s="1"/>
  <c r="K131" i="50"/>
  <c r="H131" i="50"/>
  <c r="F131" i="50"/>
  <c r="D131" i="50"/>
  <c r="L130" i="50" a="1"/>
  <c r="L130" i="50" s="1"/>
  <c r="K130" i="50"/>
  <c r="H130" i="50"/>
  <c r="F130" i="50"/>
  <c r="D130" i="50"/>
  <c r="L129" i="50" a="1"/>
  <c r="L129" i="50" s="1"/>
  <c r="K129" i="50"/>
  <c r="H129" i="50"/>
  <c r="F129" i="50"/>
  <c r="D129" i="50"/>
  <c r="L128" i="50" a="1"/>
  <c r="L128" i="50" s="1"/>
  <c r="K128" i="50"/>
  <c r="H128" i="50"/>
  <c r="F128" i="50"/>
  <c r="D128" i="50"/>
  <c r="L127" i="50" a="1"/>
  <c r="L127" i="50" s="1"/>
  <c r="K127" i="50"/>
  <c r="H127" i="50"/>
  <c r="F127" i="50"/>
  <c r="D127" i="50"/>
  <c r="L126" i="50" a="1"/>
  <c r="L126" i="50" s="1"/>
  <c r="K126" i="50"/>
  <c r="H126" i="50"/>
  <c r="F126" i="50"/>
  <c r="D126" i="50"/>
  <c r="L125" i="50" a="1"/>
  <c r="L125" i="50" s="1"/>
  <c r="K125" i="50"/>
  <c r="H125" i="50"/>
  <c r="F125" i="50"/>
  <c r="D125" i="50"/>
  <c r="L124" i="50" a="1"/>
  <c r="L124" i="50" s="1"/>
  <c r="K124" i="50"/>
  <c r="H124" i="50"/>
  <c r="F124" i="50"/>
  <c r="D124" i="50"/>
  <c r="L123" i="50" a="1"/>
  <c r="L123" i="50" s="1"/>
  <c r="K123" i="50"/>
  <c r="H123" i="50"/>
  <c r="F123" i="50"/>
  <c r="D123" i="50"/>
  <c r="L122" i="50" a="1"/>
  <c r="L122" i="50" s="1"/>
  <c r="K122" i="50"/>
  <c r="H122" i="50"/>
  <c r="F122" i="50"/>
  <c r="D122" i="50"/>
  <c r="L121" i="50" a="1"/>
  <c r="L121" i="50" s="1"/>
  <c r="K121" i="50"/>
  <c r="H121" i="50"/>
  <c r="F121" i="50"/>
  <c r="D121" i="50"/>
  <c r="L120" i="50" a="1"/>
  <c r="L120" i="50" s="1"/>
  <c r="K120" i="50"/>
  <c r="H120" i="50"/>
  <c r="F120" i="50"/>
  <c r="D120" i="50"/>
  <c r="L119" i="50" a="1"/>
  <c r="L119" i="50" s="1"/>
  <c r="K119" i="50"/>
  <c r="H119" i="50"/>
  <c r="F119" i="50"/>
  <c r="D119" i="50"/>
  <c r="L118" i="50" a="1"/>
  <c r="L118" i="50" s="1"/>
  <c r="K118" i="50"/>
  <c r="H118" i="50"/>
  <c r="F118" i="50"/>
  <c r="D118" i="50"/>
  <c r="L117" i="50" a="1"/>
  <c r="L117" i="50" s="1"/>
  <c r="K117" i="50"/>
  <c r="H117" i="50"/>
  <c r="F117" i="50"/>
  <c r="D117" i="50"/>
  <c r="L116" i="50" a="1"/>
  <c r="L116" i="50" s="1"/>
  <c r="K116" i="50"/>
  <c r="H116" i="50"/>
  <c r="F116" i="50"/>
  <c r="D116" i="50"/>
  <c r="L115" i="50" a="1"/>
  <c r="L115" i="50" s="1"/>
  <c r="K115" i="50"/>
  <c r="H115" i="50"/>
  <c r="F115" i="50"/>
  <c r="D115" i="50"/>
  <c r="L114" i="50" a="1"/>
  <c r="L114" i="50" s="1"/>
  <c r="K114" i="50"/>
  <c r="H114" i="50"/>
  <c r="F114" i="50"/>
  <c r="D114" i="50"/>
  <c r="L113" i="50" a="1"/>
  <c r="L113" i="50" s="1"/>
  <c r="K113" i="50"/>
  <c r="H113" i="50"/>
  <c r="F113" i="50"/>
  <c r="D113" i="50"/>
  <c r="L112" i="50" a="1"/>
  <c r="L112" i="50" s="1"/>
  <c r="K112" i="50"/>
  <c r="H112" i="50"/>
  <c r="F112" i="50"/>
  <c r="D112" i="50"/>
  <c r="L111" i="50" a="1"/>
  <c r="L111" i="50" s="1"/>
  <c r="K111" i="50"/>
  <c r="H111" i="50"/>
  <c r="F111" i="50"/>
  <c r="D111" i="50"/>
  <c r="L110" i="50" a="1"/>
  <c r="L110" i="50" s="1"/>
  <c r="K110" i="50"/>
  <c r="H110" i="50"/>
  <c r="F110" i="50"/>
  <c r="D110" i="50"/>
  <c r="L109" i="50" a="1"/>
  <c r="L109" i="50" s="1"/>
  <c r="K109" i="50"/>
  <c r="H109" i="50"/>
  <c r="F109" i="50"/>
  <c r="D109" i="50"/>
  <c r="L108" i="50" a="1"/>
  <c r="L108" i="50" s="1"/>
  <c r="K108" i="50"/>
  <c r="H108" i="50"/>
  <c r="F108" i="50"/>
  <c r="D108" i="50"/>
  <c r="L107" i="50" a="1"/>
  <c r="L107" i="50" s="1"/>
  <c r="K107" i="50"/>
  <c r="H107" i="50"/>
  <c r="F107" i="50"/>
  <c r="D107" i="50"/>
  <c r="L106" i="50" a="1"/>
  <c r="L106" i="50" s="1"/>
  <c r="K106" i="50"/>
  <c r="H106" i="50"/>
  <c r="F106" i="50"/>
  <c r="D106" i="50"/>
  <c r="L105" i="50" a="1"/>
  <c r="L105" i="50" s="1"/>
  <c r="K105" i="50"/>
  <c r="H105" i="50"/>
  <c r="F105" i="50"/>
  <c r="D105" i="50"/>
  <c r="L104" i="50" a="1"/>
  <c r="L104" i="50" s="1"/>
  <c r="K104" i="50"/>
  <c r="H104" i="50"/>
  <c r="F104" i="50"/>
  <c r="D104" i="50"/>
  <c r="L103" i="50" a="1"/>
  <c r="L103" i="50" s="1"/>
  <c r="K103" i="50"/>
  <c r="H103" i="50"/>
  <c r="F103" i="50"/>
  <c r="D103" i="50"/>
  <c r="L102" i="50" a="1"/>
  <c r="L102" i="50" s="1"/>
  <c r="K102" i="50"/>
  <c r="H102" i="50"/>
  <c r="F102" i="50"/>
  <c r="D102" i="50"/>
  <c r="L101" i="50" a="1"/>
  <c r="L101" i="50" s="1"/>
  <c r="K101" i="50"/>
  <c r="H101" i="50"/>
  <c r="F101" i="50"/>
  <c r="D101" i="50"/>
  <c r="L100" i="50" a="1"/>
  <c r="L100" i="50" s="1"/>
  <c r="K100" i="50"/>
  <c r="H100" i="50"/>
  <c r="F100" i="50"/>
  <c r="D100" i="50"/>
  <c r="L99" i="50" a="1"/>
  <c r="L99" i="50" s="1"/>
  <c r="K99" i="50"/>
  <c r="H99" i="50"/>
  <c r="F99" i="50"/>
  <c r="D99" i="50"/>
  <c r="L98" i="50" a="1"/>
  <c r="L98" i="50" s="1"/>
  <c r="K98" i="50"/>
  <c r="H98" i="50"/>
  <c r="F98" i="50"/>
  <c r="D98" i="50"/>
  <c r="L97" i="50" a="1"/>
  <c r="L97" i="50" s="1"/>
  <c r="K97" i="50"/>
  <c r="H97" i="50"/>
  <c r="F97" i="50"/>
  <c r="D97" i="50"/>
  <c r="L96" i="50" a="1"/>
  <c r="L96" i="50" s="1"/>
  <c r="K96" i="50"/>
  <c r="H96" i="50"/>
  <c r="F96" i="50"/>
  <c r="D96" i="50"/>
  <c r="L95" i="50" a="1"/>
  <c r="L95" i="50" s="1"/>
  <c r="K95" i="50"/>
  <c r="H95" i="50"/>
  <c r="F95" i="50"/>
  <c r="D95" i="50"/>
  <c r="L94" i="50" a="1"/>
  <c r="L94" i="50" s="1"/>
  <c r="K94" i="50"/>
  <c r="H94" i="50"/>
  <c r="F94" i="50"/>
  <c r="D94" i="50"/>
  <c r="L93" i="50" a="1"/>
  <c r="L93" i="50" s="1"/>
  <c r="K93" i="50"/>
  <c r="H93" i="50"/>
  <c r="F93" i="50"/>
  <c r="D93" i="50"/>
  <c r="L92" i="50" a="1"/>
  <c r="L92" i="50" s="1"/>
  <c r="K92" i="50"/>
  <c r="H92" i="50"/>
  <c r="F92" i="50"/>
  <c r="D92" i="50"/>
  <c r="L91" i="50" a="1"/>
  <c r="L91" i="50" s="1"/>
  <c r="K91" i="50"/>
  <c r="H91" i="50"/>
  <c r="F91" i="50"/>
  <c r="D91" i="50"/>
  <c r="L90" i="50" a="1"/>
  <c r="L90" i="50" s="1"/>
  <c r="K90" i="50"/>
  <c r="H90" i="50"/>
  <c r="F90" i="50"/>
  <c r="D90" i="50"/>
  <c r="L89" i="50" a="1"/>
  <c r="L89" i="50" s="1"/>
  <c r="K89" i="50"/>
  <c r="H89" i="50"/>
  <c r="F89" i="50"/>
  <c r="D89" i="50"/>
  <c r="L88" i="50" a="1"/>
  <c r="L88" i="50" s="1"/>
  <c r="K88" i="50"/>
  <c r="H88" i="50"/>
  <c r="F88" i="50"/>
  <c r="D88" i="50"/>
  <c r="L87" i="50" a="1"/>
  <c r="L87" i="50" s="1"/>
  <c r="K87" i="50"/>
  <c r="H87" i="50"/>
  <c r="F87" i="50"/>
  <c r="D87" i="50"/>
  <c r="L86" i="50" a="1"/>
  <c r="L86" i="50" s="1"/>
  <c r="K86" i="50"/>
  <c r="H86" i="50"/>
  <c r="F86" i="50"/>
  <c r="D86" i="50"/>
  <c r="L85" i="50" a="1"/>
  <c r="L85" i="50" s="1"/>
  <c r="K85" i="50"/>
  <c r="H85" i="50"/>
  <c r="F85" i="50"/>
  <c r="D85" i="50"/>
  <c r="L84" i="50" a="1"/>
  <c r="L84" i="50" s="1"/>
  <c r="K84" i="50"/>
  <c r="H84" i="50"/>
  <c r="F84" i="50"/>
  <c r="D84" i="50"/>
  <c r="L83" i="50" a="1"/>
  <c r="L83" i="50" s="1"/>
  <c r="K83" i="50"/>
  <c r="H83" i="50"/>
  <c r="F83" i="50"/>
  <c r="D83" i="50"/>
  <c r="L82" i="50" a="1"/>
  <c r="L82" i="50" s="1"/>
  <c r="K82" i="50"/>
  <c r="H82" i="50"/>
  <c r="F82" i="50"/>
  <c r="D82" i="50"/>
  <c r="L81" i="50" a="1"/>
  <c r="L81" i="50" s="1"/>
  <c r="K81" i="50"/>
  <c r="H81" i="50"/>
  <c r="F81" i="50"/>
  <c r="D81" i="50"/>
  <c r="L80" i="50" a="1"/>
  <c r="L80" i="50" s="1"/>
  <c r="K80" i="50"/>
  <c r="H80" i="50"/>
  <c r="F80" i="50"/>
  <c r="D80" i="50"/>
  <c r="L79" i="50" a="1"/>
  <c r="L79" i="50" s="1"/>
  <c r="K79" i="50"/>
  <c r="H79" i="50"/>
  <c r="F79" i="50"/>
  <c r="D79" i="50"/>
  <c r="L78" i="50" a="1"/>
  <c r="L78" i="50" s="1"/>
  <c r="K78" i="50"/>
  <c r="H78" i="50"/>
  <c r="F78" i="50"/>
  <c r="D78" i="50"/>
  <c r="L77" i="50" a="1"/>
  <c r="L77" i="50" s="1"/>
  <c r="K77" i="50"/>
  <c r="H77" i="50"/>
  <c r="F77" i="50"/>
  <c r="D77" i="50"/>
  <c r="L76" i="50" a="1"/>
  <c r="L76" i="50" s="1"/>
  <c r="K76" i="50"/>
  <c r="H76" i="50"/>
  <c r="F76" i="50"/>
  <c r="D76" i="50"/>
  <c r="L75" i="50" a="1"/>
  <c r="L75" i="50" s="1"/>
  <c r="K75" i="50"/>
  <c r="H75" i="50"/>
  <c r="F75" i="50"/>
  <c r="D75" i="50"/>
  <c r="L74" i="50" a="1"/>
  <c r="L74" i="50" s="1"/>
  <c r="K74" i="50"/>
  <c r="H74" i="50"/>
  <c r="F74" i="50"/>
  <c r="D74" i="50"/>
  <c r="L73" i="50" a="1"/>
  <c r="L73" i="50" s="1"/>
  <c r="K73" i="50"/>
  <c r="H73" i="50"/>
  <c r="F73" i="50"/>
  <c r="D73" i="50"/>
  <c r="L72" i="50" a="1"/>
  <c r="L72" i="50" s="1"/>
  <c r="K72" i="50"/>
  <c r="H72" i="50"/>
  <c r="F72" i="50"/>
  <c r="D72" i="50"/>
  <c r="L71" i="50" a="1"/>
  <c r="L71" i="50" s="1"/>
  <c r="K71" i="50"/>
  <c r="H71" i="50"/>
  <c r="F71" i="50"/>
  <c r="D71" i="50"/>
  <c r="L70" i="50" a="1"/>
  <c r="L70" i="50" s="1"/>
  <c r="K70" i="50"/>
  <c r="H70" i="50"/>
  <c r="F70" i="50"/>
  <c r="D70" i="50"/>
  <c r="L69" i="50" a="1"/>
  <c r="L69" i="50" s="1"/>
  <c r="K69" i="50"/>
  <c r="H69" i="50"/>
  <c r="F69" i="50"/>
  <c r="D69" i="50"/>
  <c r="L68" i="50" a="1"/>
  <c r="L68" i="50" s="1"/>
  <c r="K68" i="50"/>
  <c r="H68" i="50"/>
  <c r="F68" i="50"/>
  <c r="D68" i="50"/>
  <c r="L67" i="50" a="1"/>
  <c r="L67" i="50" s="1"/>
  <c r="K67" i="50"/>
  <c r="H67" i="50"/>
  <c r="F67" i="50"/>
  <c r="D67" i="50"/>
  <c r="L66" i="50" a="1"/>
  <c r="L66" i="50" s="1"/>
  <c r="K66" i="50"/>
  <c r="H66" i="50"/>
  <c r="F66" i="50"/>
  <c r="D66" i="50"/>
  <c r="L65" i="50" a="1"/>
  <c r="L65" i="50" s="1"/>
  <c r="K65" i="50"/>
  <c r="H65" i="50"/>
  <c r="F65" i="50"/>
  <c r="D65" i="50"/>
  <c r="L64" i="50" a="1"/>
  <c r="L64" i="50" s="1"/>
  <c r="K64" i="50"/>
  <c r="H64" i="50"/>
  <c r="F64" i="50"/>
  <c r="D64" i="50"/>
  <c r="L63" i="50" a="1"/>
  <c r="L63" i="50" s="1"/>
  <c r="K63" i="50"/>
  <c r="H63" i="50"/>
  <c r="F63" i="50"/>
  <c r="D63" i="50"/>
  <c r="L62" i="50" a="1"/>
  <c r="L62" i="50" s="1"/>
  <c r="K62" i="50"/>
  <c r="H62" i="50"/>
  <c r="F62" i="50"/>
  <c r="D62" i="50"/>
  <c r="L61" i="50" a="1"/>
  <c r="L61" i="50" s="1"/>
  <c r="K61" i="50"/>
  <c r="H61" i="50"/>
  <c r="F61" i="50"/>
  <c r="D61" i="50"/>
  <c r="L60" i="50" a="1"/>
  <c r="L60" i="50" s="1"/>
  <c r="K60" i="50"/>
  <c r="H60" i="50"/>
  <c r="F60" i="50"/>
  <c r="D60" i="50"/>
  <c r="L59" i="50" a="1"/>
  <c r="L59" i="50" s="1"/>
  <c r="K59" i="50"/>
  <c r="H59" i="50"/>
  <c r="F59" i="50"/>
  <c r="D59" i="50"/>
  <c r="L58" i="50" a="1"/>
  <c r="L58" i="50" s="1"/>
  <c r="K58" i="50"/>
  <c r="H58" i="50"/>
  <c r="F58" i="50"/>
  <c r="D58" i="50"/>
  <c r="K57" i="50"/>
  <c r="H57" i="50"/>
  <c r="F57" i="50"/>
  <c r="D57" i="50"/>
  <c r="K56" i="50"/>
  <c r="H56" i="50"/>
  <c r="F56" i="50"/>
  <c r="D56" i="50"/>
  <c r="K55" i="50"/>
  <c r="H55" i="50"/>
  <c r="F55" i="50"/>
  <c r="D55" i="50"/>
  <c r="K54" i="50"/>
  <c r="H54" i="50"/>
  <c r="F54" i="50"/>
  <c r="D54" i="50"/>
  <c r="K53" i="50"/>
  <c r="H53" i="50"/>
  <c r="F53" i="50"/>
  <c r="D53" i="50"/>
  <c r="K52" i="50"/>
  <c r="H52" i="50"/>
  <c r="F52" i="50"/>
  <c r="D52" i="50"/>
  <c r="K51" i="50"/>
  <c r="H51" i="50"/>
  <c r="F51" i="50"/>
  <c r="D51" i="50"/>
  <c r="K50" i="50"/>
  <c r="H50" i="50"/>
  <c r="F50" i="50"/>
  <c r="D50" i="50"/>
  <c r="K49" i="50"/>
  <c r="H49" i="50"/>
  <c r="F49" i="50"/>
  <c r="D49" i="50"/>
  <c r="K48" i="50"/>
  <c r="H48" i="50"/>
  <c r="F48" i="50"/>
  <c r="D48" i="50"/>
  <c r="K47" i="50"/>
  <c r="H47" i="50"/>
  <c r="F47" i="50"/>
  <c r="D47" i="50"/>
  <c r="K46" i="50"/>
  <c r="H46" i="50"/>
  <c r="F46" i="50"/>
  <c r="D46" i="50"/>
  <c r="K45" i="50"/>
  <c r="H45" i="50"/>
  <c r="F45" i="50"/>
  <c r="D45" i="50"/>
  <c r="K44" i="50"/>
  <c r="H44" i="50"/>
  <c r="F44" i="50"/>
  <c r="D44" i="50"/>
  <c r="K43" i="50"/>
  <c r="H43" i="50"/>
  <c r="F43" i="50"/>
  <c r="D43" i="50"/>
  <c r="K42" i="50"/>
  <c r="H42" i="50"/>
  <c r="F42" i="50"/>
  <c r="D42" i="50"/>
  <c r="K41" i="50"/>
  <c r="H41" i="50"/>
  <c r="F41" i="50"/>
  <c r="D41" i="50"/>
  <c r="K40" i="50"/>
  <c r="H40" i="50"/>
  <c r="F40" i="50"/>
  <c r="D40" i="50"/>
  <c r="K39" i="50"/>
  <c r="H39" i="50"/>
  <c r="F39" i="50"/>
  <c r="D39" i="50"/>
  <c r="K38" i="50"/>
  <c r="H38" i="50"/>
  <c r="F38" i="50"/>
  <c r="D38" i="50"/>
  <c r="K37" i="50"/>
  <c r="H37" i="50"/>
  <c r="F37" i="50"/>
  <c r="D37" i="50"/>
  <c r="K36" i="50"/>
  <c r="H36" i="50"/>
  <c r="F36" i="50"/>
  <c r="D36" i="50"/>
  <c r="K35" i="50"/>
  <c r="H35" i="50"/>
  <c r="F35" i="50"/>
  <c r="D35" i="50"/>
  <c r="K34" i="50"/>
  <c r="H34" i="50"/>
  <c r="F34" i="50"/>
  <c r="D34" i="50"/>
  <c r="K33" i="50"/>
  <c r="H33" i="50"/>
  <c r="F33" i="50"/>
  <c r="D33" i="50"/>
  <c r="K32" i="50"/>
  <c r="H32" i="50"/>
  <c r="F32" i="50"/>
  <c r="D32" i="50"/>
  <c r="K31" i="50"/>
  <c r="H31" i="50"/>
  <c r="F31" i="50"/>
  <c r="D31" i="50"/>
  <c r="K30" i="50"/>
  <c r="H30" i="50"/>
  <c r="F30" i="50"/>
  <c r="D30" i="50"/>
  <c r="K29" i="50"/>
  <c r="H29" i="50"/>
  <c r="F29" i="50"/>
  <c r="D29" i="50"/>
  <c r="K28" i="50"/>
  <c r="H28" i="50"/>
  <c r="F28" i="50"/>
  <c r="D28" i="50"/>
  <c r="K27" i="50"/>
  <c r="H27" i="50"/>
  <c r="F27" i="50"/>
  <c r="D27" i="50"/>
  <c r="K26" i="50"/>
  <c r="H26" i="50"/>
  <c r="F26" i="50"/>
  <c r="D26" i="50"/>
  <c r="K25" i="50"/>
  <c r="H25" i="50"/>
  <c r="F25" i="50"/>
  <c r="D25" i="50"/>
  <c r="K24" i="50"/>
  <c r="H24" i="50"/>
  <c r="F24" i="50"/>
  <c r="D24" i="50"/>
  <c r="K23" i="50"/>
  <c r="H23" i="50"/>
  <c r="F23" i="50"/>
  <c r="D23" i="50"/>
  <c r="K22" i="50"/>
  <c r="H22" i="50"/>
  <c r="F22" i="50"/>
  <c r="D22" i="50"/>
  <c r="K21" i="50"/>
  <c r="H21" i="50"/>
  <c r="F21" i="50"/>
  <c r="D21" i="50"/>
  <c r="K20" i="50"/>
  <c r="H20" i="50"/>
  <c r="F20" i="50"/>
  <c r="D20" i="50"/>
  <c r="K19" i="50"/>
  <c r="H19" i="50"/>
  <c r="F19" i="50"/>
  <c r="D19" i="50"/>
  <c r="K18" i="50"/>
  <c r="H18" i="50"/>
  <c r="F18" i="50"/>
  <c r="D18" i="50"/>
  <c r="K17" i="50"/>
  <c r="H17" i="50"/>
  <c r="F17" i="50"/>
  <c r="D17" i="50"/>
  <c r="K16" i="50"/>
  <c r="H16" i="50"/>
  <c r="F16" i="50"/>
  <c r="D16" i="50"/>
  <c r="K15" i="50"/>
  <c r="H15" i="50"/>
  <c r="F15" i="50"/>
  <c r="D15" i="50"/>
  <c r="K14" i="50"/>
  <c r="H14" i="50"/>
  <c r="F14" i="50"/>
  <c r="D14" i="50"/>
  <c r="K13" i="50"/>
  <c r="H13" i="50"/>
  <c r="F13" i="50"/>
  <c r="D13" i="50"/>
  <c r="K12" i="50"/>
  <c r="H12" i="50"/>
  <c r="F12" i="50"/>
  <c r="K11" i="50"/>
  <c r="H11" i="50"/>
  <c r="F11" i="50"/>
  <c r="K10" i="50"/>
  <c r="H10" i="50"/>
  <c r="F10" i="50"/>
  <c r="K9" i="50"/>
  <c r="H9" i="50"/>
  <c r="F9" i="50"/>
  <c r="H8" i="50"/>
  <c r="F8" i="50"/>
  <c r="H7" i="50"/>
  <c r="F7" i="50"/>
  <c r="H6" i="50"/>
  <c r="F6" i="50"/>
  <c r="I2" i="50" a="1"/>
  <c r="G2" i="50" a="1"/>
  <c r="E2" i="50" a="1"/>
  <c r="C2" i="50" a="1"/>
  <c r="C2" i="50" s="1"/>
  <c r="B2" i="50" a="1"/>
  <c r="B2" i="50" s="1"/>
  <c r="A2" i="50" a="1"/>
  <c r="A2" i="50" s="1"/>
  <c r="D7" i="3"/>
  <c r="H2" i="10"/>
  <c r="K235" i="10"/>
  <c r="J500" i="10"/>
  <c r="J499" i="10"/>
  <c r="J478" i="10"/>
  <c r="J469" i="10"/>
  <c r="J468" i="10"/>
  <c r="J462" i="10"/>
  <c r="J461" i="10"/>
  <c r="J422" i="10"/>
  <c r="J421" i="10"/>
  <c r="J235" i="10"/>
  <c r="J221" i="10"/>
  <c r="J220" i="10"/>
  <c r="J219" i="10"/>
  <c r="J218" i="10"/>
  <c r="J217" i="10"/>
  <c r="J216" i="10"/>
  <c r="J99" i="10"/>
  <c r="J98" i="10"/>
  <c r="J97" i="10"/>
  <c r="J96" i="10"/>
  <c r="J95" i="10"/>
  <c r="J94" i="10"/>
  <c r="J93" i="10"/>
  <c r="J92" i="10"/>
  <c r="J91" i="10"/>
  <c r="J90" i="10"/>
  <c r="J89" i="10"/>
  <c r="J88" i="10"/>
  <c r="J77" i="10"/>
  <c r="J76" i="10"/>
  <c r="J5" i="10"/>
  <c r="J4" i="10"/>
  <c r="J3" i="10"/>
  <c r="J2" i="10"/>
  <c r="H3" i="10"/>
  <c r="H4" i="10"/>
  <c r="H5" i="10"/>
  <c r="H6" i="10"/>
  <c r="H7" i="10"/>
  <c r="H8" i="10"/>
  <c r="H9" i="10"/>
  <c r="H10" i="10"/>
  <c r="H11" i="10"/>
  <c r="H12" i="10"/>
  <c r="H13" i="10"/>
  <c r="H14" i="10"/>
  <c r="H15" i="10"/>
  <c r="H16" i="10"/>
  <c r="H17" i="10"/>
  <c r="H18" i="10"/>
  <c r="H19" i="10"/>
  <c r="H20" i="10"/>
  <c r="H21" i="10"/>
  <c r="H22" i="10"/>
  <c r="H23" i="10"/>
  <c r="H24" i="10"/>
  <c r="H25" i="10"/>
  <c r="H26" i="10"/>
  <c r="H27" i="10"/>
  <c r="H28" i="10"/>
  <c r="H29" i="10"/>
  <c r="H30" i="10"/>
  <c r="H31" i="10"/>
  <c r="H32" i="10"/>
  <c r="H33" i="10"/>
  <c r="H34" i="10"/>
  <c r="H35" i="10"/>
  <c r="H36" i="10"/>
  <c r="H37" i="10"/>
  <c r="H38" i="10"/>
  <c r="H39" i="10"/>
  <c r="H40" i="10"/>
  <c r="H41" i="10"/>
  <c r="H42" i="10"/>
  <c r="H43" i="10"/>
  <c r="H44" i="10"/>
  <c r="H45" i="10"/>
  <c r="H46" i="10"/>
  <c r="H47" i="10"/>
  <c r="H48" i="10"/>
  <c r="H49" i="10"/>
  <c r="H50" i="10"/>
  <c r="H51" i="10"/>
  <c r="H52" i="10"/>
  <c r="H53" i="10"/>
  <c r="H54" i="10"/>
  <c r="H55" i="10"/>
  <c r="H56" i="10"/>
  <c r="H57" i="10"/>
  <c r="H58" i="10"/>
  <c r="H59" i="10"/>
  <c r="H60" i="10"/>
  <c r="H61" i="10"/>
  <c r="H62" i="10"/>
  <c r="H63" i="10"/>
  <c r="H64" i="10"/>
  <c r="H65" i="10"/>
  <c r="H66" i="10"/>
  <c r="H67" i="10"/>
  <c r="H68" i="10"/>
  <c r="H69" i="10"/>
  <c r="H70" i="10"/>
  <c r="H71" i="10"/>
  <c r="H72" i="10"/>
  <c r="H73" i="10"/>
  <c r="H74" i="10"/>
  <c r="H75" i="10"/>
  <c r="H76" i="10"/>
  <c r="H77" i="10"/>
  <c r="H78" i="10"/>
  <c r="H79" i="10"/>
  <c r="H80" i="10"/>
  <c r="H81" i="10"/>
  <c r="H82" i="10"/>
  <c r="H83" i="10"/>
  <c r="H84" i="10"/>
  <c r="H85" i="10"/>
  <c r="H86" i="10"/>
  <c r="H87" i="10"/>
  <c r="H88" i="10"/>
  <c r="H89" i="10"/>
  <c r="H90" i="10"/>
  <c r="H91" i="10"/>
  <c r="H92" i="10"/>
  <c r="H93" i="10"/>
  <c r="H94" i="10"/>
  <c r="H95" i="10"/>
  <c r="H96" i="10"/>
  <c r="H97" i="10"/>
  <c r="H98" i="10"/>
  <c r="H99" i="10"/>
  <c r="H100" i="10"/>
  <c r="H101" i="10"/>
  <c r="H102" i="10"/>
  <c r="H103" i="10"/>
  <c r="H104" i="10"/>
  <c r="H105" i="10"/>
  <c r="H106" i="10"/>
  <c r="H107" i="10"/>
  <c r="H108" i="10"/>
  <c r="H109" i="10"/>
  <c r="H110" i="10"/>
  <c r="H111" i="10"/>
  <c r="H112" i="10"/>
  <c r="H113" i="10"/>
  <c r="H114" i="10"/>
  <c r="H115" i="10"/>
  <c r="H116" i="10"/>
  <c r="H117" i="10"/>
  <c r="H118" i="10"/>
  <c r="H119" i="10"/>
  <c r="H120" i="10"/>
  <c r="H121" i="10"/>
  <c r="H122" i="10"/>
  <c r="H123" i="10"/>
  <c r="H124" i="10"/>
  <c r="H125" i="10"/>
  <c r="H126" i="10"/>
  <c r="H127" i="10"/>
  <c r="H128" i="10"/>
  <c r="H129" i="10"/>
  <c r="H130" i="10"/>
  <c r="H131" i="10"/>
  <c r="H132" i="10"/>
  <c r="H133" i="10"/>
  <c r="H134" i="10"/>
  <c r="H135" i="10"/>
  <c r="H136" i="10"/>
  <c r="H137" i="10"/>
  <c r="H138" i="10"/>
  <c r="H139" i="10"/>
  <c r="H140" i="10"/>
  <c r="H141" i="10"/>
  <c r="H142" i="10"/>
  <c r="H143" i="10"/>
  <c r="H144" i="10"/>
  <c r="H145" i="10"/>
  <c r="H146" i="10"/>
  <c r="H147" i="10"/>
  <c r="H148" i="10"/>
  <c r="H149" i="10"/>
  <c r="H150" i="10"/>
  <c r="H151" i="10"/>
  <c r="H152" i="10"/>
  <c r="H153" i="10"/>
  <c r="H154" i="10"/>
  <c r="H155" i="10"/>
  <c r="H156" i="10"/>
  <c r="H157" i="10"/>
  <c r="H158" i="10"/>
  <c r="H159" i="10"/>
  <c r="H160" i="10"/>
  <c r="H161" i="10"/>
  <c r="H162" i="10"/>
  <c r="H163" i="10"/>
  <c r="H164" i="10"/>
  <c r="H165" i="10"/>
  <c r="H166" i="10"/>
  <c r="H167" i="10"/>
  <c r="H168" i="10"/>
  <c r="H169" i="10"/>
  <c r="H170" i="10"/>
  <c r="H171" i="10"/>
  <c r="H172" i="10"/>
  <c r="H173" i="10"/>
  <c r="H174" i="10"/>
  <c r="H175" i="10"/>
  <c r="H176" i="10"/>
  <c r="H177" i="10"/>
  <c r="H178" i="10"/>
  <c r="H179" i="10"/>
  <c r="H180" i="10"/>
  <c r="H181" i="10"/>
  <c r="H182" i="10"/>
  <c r="H183" i="10"/>
  <c r="H184" i="10"/>
  <c r="H185" i="10"/>
  <c r="H186" i="10"/>
  <c r="H187" i="10"/>
  <c r="H188" i="10"/>
  <c r="H189" i="10"/>
  <c r="H190" i="10"/>
  <c r="H191" i="10"/>
  <c r="H192" i="10"/>
  <c r="H193" i="10"/>
  <c r="H194" i="10"/>
  <c r="H195" i="10"/>
  <c r="H196" i="10"/>
  <c r="H197" i="10"/>
  <c r="H198" i="10"/>
  <c r="H199" i="10"/>
  <c r="H200" i="10"/>
  <c r="H201" i="10"/>
  <c r="H202" i="10"/>
  <c r="H203" i="10"/>
  <c r="H204" i="10"/>
  <c r="H205" i="10"/>
  <c r="H206" i="10"/>
  <c r="H207" i="10"/>
  <c r="H208" i="10"/>
  <c r="H209" i="10"/>
  <c r="H210" i="10"/>
  <c r="H211" i="10"/>
  <c r="H212" i="10"/>
  <c r="H213" i="10"/>
  <c r="H214" i="10"/>
  <c r="H215" i="10"/>
  <c r="H216" i="10"/>
  <c r="H217" i="10"/>
  <c r="H218" i="10"/>
  <c r="H219" i="10"/>
  <c r="H220" i="10"/>
  <c r="H221" i="10"/>
  <c r="H222" i="10"/>
  <c r="H223" i="10"/>
  <c r="H224" i="10"/>
  <c r="H225" i="10"/>
  <c r="H226" i="10"/>
  <c r="H227" i="10"/>
  <c r="H228" i="10"/>
  <c r="H229" i="10"/>
  <c r="H230" i="10"/>
  <c r="H231" i="10"/>
  <c r="H232" i="10"/>
  <c r="H233" i="10"/>
  <c r="H234" i="10"/>
  <c r="H235" i="10"/>
  <c r="H236" i="10"/>
  <c r="H237" i="10"/>
  <c r="H238" i="10"/>
  <c r="H239" i="10"/>
  <c r="H240" i="10"/>
  <c r="H241" i="10"/>
  <c r="H242" i="10"/>
  <c r="H243" i="10"/>
  <c r="H244" i="10"/>
  <c r="H245" i="10"/>
  <c r="H246" i="10"/>
  <c r="H247" i="10"/>
  <c r="H248" i="10"/>
  <c r="H249" i="10"/>
  <c r="H250" i="10"/>
  <c r="H251" i="10"/>
  <c r="H252" i="10"/>
  <c r="H253" i="10"/>
  <c r="H254" i="10"/>
  <c r="H255" i="10"/>
  <c r="H256" i="10"/>
  <c r="H257" i="10"/>
  <c r="H258" i="10"/>
  <c r="H259" i="10"/>
  <c r="H260" i="10"/>
  <c r="H261" i="10"/>
  <c r="H262" i="10"/>
  <c r="H263" i="10"/>
  <c r="H264" i="10"/>
  <c r="H265" i="10"/>
  <c r="H266" i="10"/>
  <c r="H267" i="10"/>
  <c r="H268" i="10"/>
  <c r="H269" i="10"/>
  <c r="H270" i="10"/>
  <c r="H271" i="10"/>
  <c r="H272" i="10"/>
  <c r="H273" i="10"/>
  <c r="H274" i="10"/>
  <c r="H275" i="10"/>
  <c r="H276" i="10"/>
  <c r="H277" i="10"/>
  <c r="H278" i="10"/>
  <c r="H279" i="10"/>
  <c r="H280" i="10"/>
  <c r="H281" i="10"/>
  <c r="H282" i="10"/>
  <c r="H283" i="10"/>
  <c r="H284" i="10"/>
  <c r="H285" i="10"/>
  <c r="H286" i="10"/>
  <c r="H287" i="10"/>
  <c r="H288" i="10"/>
  <c r="H289" i="10"/>
  <c r="H290" i="10"/>
  <c r="H291" i="10"/>
  <c r="H292" i="10"/>
  <c r="H293" i="10"/>
  <c r="H294" i="10"/>
  <c r="H295" i="10"/>
  <c r="H296" i="10"/>
  <c r="H297" i="10"/>
  <c r="H298" i="10"/>
  <c r="H299" i="10"/>
  <c r="H300" i="10"/>
  <c r="H301" i="10"/>
  <c r="H302" i="10"/>
  <c r="H303" i="10"/>
  <c r="H304" i="10"/>
  <c r="H305" i="10"/>
  <c r="H306" i="10"/>
  <c r="H307" i="10"/>
  <c r="H308" i="10"/>
  <c r="H309" i="10"/>
  <c r="H310" i="10"/>
  <c r="H311" i="10"/>
  <c r="H312" i="10"/>
  <c r="H313" i="10"/>
  <c r="H314" i="10"/>
  <c r="H315" i="10"/>
  <c r="H316" i="10"/>
  <c r="H317" i="10"/>
  <c r="H318" i="10"/>
  <c r="H319" i="10"/>
  <c r="H320" i="10"/>
  <c r="H321" i="10"/>
  <c r="H322" i="10"/>
  <c r="H323" i="10"/>
  <c r="H324" i="10"/>
  <c r="H325" i="10"/>
  <c r="H326" i="10"/>
  <c r="H327" i="10"/>
  <c r="H328" i="10"/>
  <c r="H329" i="10"/>
  <c r="H330" i="10"/>
  <c r="H331" i="10"/>
  <c r="H332" i="10"/>
  <c r="H333" i="10"/>
  <c r="H334" i="10"/>
  <c r="H335" i="10"/>
  <c r="H336" i="10"/>
  <c r="H337" i="10"/>
  <c r="H338" i="10"/>
  <c r="H339" i="10"/>
  <c r="H340" i="10"/>
  <c r="H341" i="10"/>
  <c r="H342" i="10"/>
  <c r="H343" i="10"/>
  <c r="H344" i="10"/>
  <c r="H345" i="10"/>
  <c r="H346" i="10"/>
  <c r="H347" i="10"/>
  <c r="H348" i="10"/>
  <c r="H349" i="10"/>
  <c r="H350" i="10"/>
  <c r="H351" i="10"/>
  <c r="H352" i="10"/>
  <c r="H353" i="10"/>
  <c r="H354" i="10"/>
  <c r="H355" i="10"/>
  <c r="H356" i="10"/>
  <c r="H357" i="10"/>
  <c r="H358" i="10"/>
  <c r="H359" i="10"/>
  <c r="H360" i="10"/>
  <c r="H361" i="10"/>
  <c r="H362" i="10"/>
  <c r="H363" i="10"/>
  <c r="H364" i="10"/>
  <c r="H365" i="10"/>
  <c r="H366" i="10"/>
  <c r="H367" i="10"/>
  <c r="H368" i="10"/>
  <c r="H369" i="10"/>
  <c r="H370" i="10"/>
  <c r="H371" i="10"/>
  <c r="H372" i="10"/>
  <c r="H373" i="10"/>
  <c r="H374" i="10"/>
  <c r="H375" i="10"/>
  <c r="H376" i="10"/>
  <c r="H377" i="10"/>
  <c r="H378" i="10"/>
  <c r="H379" i="10"/>
  <c r="H380" i="10"/>
  <c r="H381" i="10"/>
  <c r="H382" i="10"/>
  <c r="H383" i="10"/>
  <c r="H384" i="10"/>
  <c r="H385" i="10"/>
  <c r="H386" i="10"/>
  <c r="H387" i="10"/>
  <c r="H388" i="10"/>
  <c r="H389" i="10"/>
  <c r="H390" i="10"/>
  <c r="H391" i="10"/>
  <c r="H392" i="10"/>
  <c r="H393" i="10"/>
  <c r="H394" i="10"/>
  <c r="H395" i="10"/>
  <c r="H396" i="10"/>
  <c r="H397" i="10"/>
  <c r="H398" i="10"/>
  <c r="H399" i="10"/>
  <c r="H400" i="10"/>
  <c r="H401" i="10"/>
  <c r="H402" i="10"/>
  <c r="H403" i="10"/>
  <c r="H404" i="10"/>
  <c r="H405" i="10"/>
  <c r="H406" i="10"/>
  <c r="H407" i="10"/>
  <c r="H408" i="10"/>
  <c r="H409" i="10"/>
  <c r="H410" i="10"/>
  <c r="H411" i="10"/>
  <c r="H412" i="10"/>
  <c r="H413" i="10"/>
  <c r="H414" i="10"/>
  <c r="H415" i="10"/>
  <c r="H416" i="10"/>
  <c r="H417" i="10"/>
  <c r="H418" i="10"/>
  <c r="H419" i="10"/>
  <c r="H420" i="10"/>
  <c r="H421" i="10"/>
  <c r="H422" i="10"/>
  <c r="H423" i="10"/>
  <c r="H424" i="10"/>
  <c r="H425" i="10"/>
  <c r="H426" i="10"/>
  <c r="H427" i="10"/>
  <c r="H428" i="10"/>
  <c r="H429" i="10"/>
  <c r="H430" i="10"/>
  <c r="H431" i="10"/>
  <c r="H432" i="10"/>
  <c r="H433" i="10"/>
  <c r="H434" i="10"/>
  <c r="H435" i="10"/>
  <c r="H436" i="10"/>
  <c r="H437" i="10"/>
  <c r="H438" i="10"/>
  <c r="H439" i="10"/>
  <c r="H440" i="10"/>
  <c r="H441" i="10"/>
  <c r="H442" i="10"/>
  <c r="H443" i="10"/>
  <c r="H444" i="10"/>
  <c r="H445" i="10"/>
  <c r="H446" i="10"/>
  <c r="H447" i="10"/>
  <c r="H448" i="10"/>
  <c r="H449" i="10"/>
  <c r="H450" i="10"/>
  <c r="H451" i="10"/>
  <c r="H452" i="10"/>
  <c r="H453" i="10"/>
  <c r="H454" i="10"/>
  <c r="H455" i="10"/>
  <c r="H456" i="10"/>
  <c r="H457" i="10"/>
  <c r="H458" i="10"/>
  <c r="H459" i="10"/>
  <c r="H460" i="10"/>
  <c r="H461" i="10"/>
  <c r="H462" i="10"/>
  <c r="H463" i="10"/>
  <c r="H464" i="10"/>
  <c r="H465" i="10"/>
  <c r="H466" i="10"/>
  <c r="H467" i="10"/>
  <c r="H468" i="10"/>
  <c r="H469" i="10"/>
  <c r="H470" i="10"/>
  <c r="H471" i="10"/>
  <c r="H472" i="10"/>
  <c r="H473" i="10"/>
  <c r="H474" i="10"/>
  <c r="H475" i="10"/>
  <c r="H476" i="10"/>
  <c r="H477" i="10"/>
  <c r="H478" i="10"/>
  <c r="H479" i="10"/>
  <c r="H480" i="10"/>
  <c r="H481" i="10"/>
  <c r="H482" i="10"/>
  <c r="H483" i="10"/>
  <c r="H484" i="10"/>
  <c r="H485" i="10"/>
  <c r="H486" i="10"/>
  <c r="H487" i="10"/>
  <c r="H488" i="10"/>
  <c r="H489" i="10"/>
  <c r="H490" i="10"/>
  <c r="H491" i="10"/>
  <c r="H492" i="10"/>
  <c r="H493" i="10"/>
  <c r="H494" i="10"/>
  <c r="H495" i="10"/>
  <c r="H496" i="10"/>
  <c r="H497" i="10"/>
  <c r="H498" i="10"/>
  <c r="H499" i="10"/>
  <c r="H500" i="10"/>
  <c r="H501" i="10"/>
  <c r="H502" i="10"/>
  <c r="H503" i="10"/>
  <c r="H504" i="10"/>
  <c r="H505" i="10"/>
  <c r="H506" i="10"/>
  <c r="H507" i="10"/>
  <c r="H508" i="10"/>
  <c r="H509" i="10"/>
  <c r="H510" i="10"/>
  <c r="H511" i="10"/>
  <c r="H512" i="10"/>
  <c r="H513" i="10"/>
  <c r="H514" i="10"/>
  <c r="H515" i="10"/>
  <c r="H516" i="10"/>
  <c r="H517" i="10"/>
  <c r="H518" i="10"/>
  <c r="H519" i="10"/>
  <c r="H520" i="10"/>
  <c r="H521" i="10"/>
  <c r="H522" i="10"/>
  <c r="H523" i="10"/>
  <c r="H524" i="10"/>
  <c r="H525" i="10"/>
  <c r="H526" i="10"/>
  <c r="H527" i="10"/>
  <c r="H528" i="10"/>
  <c r="H529" i="10"/>
  <c r="J152" i="10"/>
  <c r="J153" i="10"/>
  <c r="J154" i="10"/>
  <c r="J155" i="10"/>
  <c r="J156" i="10"/>
  <c r="J157" i="10"/>
  <c r="J158" i="10"/>
  <c r="J159" i="10"/>
  <c r="J160" i="10"/>
  <c r="J161" i="10"/>
  <c r="J162" i="10"/>
  <c r="J163" i="10"/>
  <c r="J164" i="10"/>
  <c r="J165" i="10"/>
  <c r="J166" i="10"/>
  <c r="J167" i="10"/>
  <c r="J168" i="10"/>
  <c r="J169" i="10"/>
  <c r="J170" i="10"/>
  <c r="J171" i="10"/>
  <c r="J172" i="10"/>
  <c r="J173" i="10"/>
  <c r="J174" i="10"/>
  <c r="J175" i="10"/>
  <c r="J176" i="10"/>
  <c r="J177" i="10"/>
  <c r="J178" i="10"/>
  <c r="J179" i="10"/>
  <c r="J180" i="10"/>
  <c r="J181" i="10"/>
  <c r="J182" i="10"/>
  <c r="J183" i="10"/>
  <c r="J184" i="10"/>
  <c r="J185" i="10"/>
  <c r="J186" i="10"/>
  <c r="J187" i="10"/>
  <c r="J188" i="10"/>
  <c r="J189" i="10"/>
  <c r="J190" i="10"/>
  <c r="J191" i="10"/>
  <c r="J192" i="10"/>
  <c r="J193" i="10"/>
  <c r="J194" i="10"/>
  <c r="J195" i="10"/>
  <c r="J196" i="10"/>
  <c r="J197" i="10"/>
  <c r="J198" i="10"/>
  <c r="J199" i="10"/>
  <c r="J200" i="10"/>
  <c r="J201" i="10"/>
  <c r="J202" i="10"/>
  <c r="J203" i="10"/>
  <c r="J204" i="10"/>
  <c r="J205" i="10"/>
  <c r="J206" i="10"/>
  <c r="J207" i="10"/>
  <c r="J208" i="10"/>
  <c r="J209" i="10"/>
  <c r="J210" i="10"/>
  <c r="J211" i="10"/>
  <c r="J212" i="10"/>
  <c r="J213" i="10"/>
  <c r="J214" i="10"/>
  <c r="J215" i="10"/>
  <c r="J222" i="10"/>
  <c r="J223" i="10"/>
  <c r="J224" i="10"/>
  <c r="J225" i="10"/>
  <c r="J226" i="10"/>
  <c r="J227" i="10"/>
  <c r="J228" i="10"/>
  <c r="J229" i="10"/>
  <c r="J230" i="10"/>
  <c r="J231" i="10"/>
  <c r="J232" i="10"/>
  <c r="J233" i="10"/>
  <c r="J234" i="10"/>
  <c r="J236" i="10"/>
  <c r="J237" i="10"/>
  <c r="J238" i="10"/>
  <c r="J239" i="10"/>
  <c r="J240" i="10"/>
  <c r="J241" i="10"/>
  <c r="J242" i="10"/>
  <c r="J243" i="10"/>
  <c r="J244" i="10"/>
  <c r="J245" i="10"/>
  <c r="J246" i="10"/>
  <c r="J247" i="10"/>
  <c r="J248" i="10"/>
  <c r="J249" i="10"/>
  <c r="J250" i="10"/>
  <c r="J251" i="10"/>
  <c r="J252" i="10"/>
  <c r="J253" i="10"/>
  <c r="J254" i="10"/>
  <c r="J255" i="10"/>
  <c r="J256" i="10"/>
  <c r="J257" i="10"/>
  <c r="J258" i="10"/>
  <c r="J259" i="10"/>
  <c r="J260" i="10"/>
  <c r="J261" i="10"/>
  <c r="J262" i="10"/>
  <c r="J263" i="10"/>
  <c r="J264" i="10"/>
  <c r="J265" i="10"/>
  <c r="J266" i="10"/>
  <c r="J267" i="10"/>
  <c r="J268" i="10"/>
  <c r="J269" i="10"/>
  <c r="J270" i="10"/>
  <c r="J271" i="10"/>
  <c r="J272" i="10"/>
  <c r="J273" i="10"/>
  <c r="J274" i="10"/>
  <c r="J275" i="10"/>
  <c r="J276" i="10"/>
  <c r="J277" i="10"/>
  <c r="J278" i="10"/>
  <c r="J279" i="10"/>
  <c r="J280" i="10"/>
  <c r="J281" i="10"/>
  <c r="J282" i="10"/>
  <c r="J283" i="10"/>
  <c r="J284" i="10"/>
  <c r="J285" i="10"/>
  <c r="J286" i="10"/>
  <c r="J287" i="10"/>
  <c r="J288" i="10"/>
  <c r="J289" i="10"/>
  <c r="J290" i="10"/>
  <c r="J291" i="10"/>
  <c r="J292" i="10"/>
  <c r="J293" i="10"/>
  <c r="J294" i="10"/>
  <c r="J295" i="10"/>
  <c r="J296" i="10"/>
  <c r="J297" i="10"/>
  <c r="J298" i="10"/>
  <c r="J299" i="10"/>
  <c r="J300" i="10"/>
  <c r="J301" i="10"/>
  <c r="J302" i="10"/>
  <c r="J303" i="10"/>
  <c r="J304" i="10"/>
  <c r="J305" i="10"/>
  <c r="J306" i="10"/>
  <c r="J307" i="10"/>
  <c r="J308" i="10"/>
  <c r="J309" i="10"/>
  <c r="J310" i="10"/>
  <c r="J311" i="10"/>
  <c r="J312" i="10"/>
  <c r="J313" i="10"/>
  <c r="J314" i="10"/>
  <c r="J315" i="10"/>
  <c r="J316" i="10"/>
  <c r="J317" i="10"/>
  <c r="J318" i="10"/>
  <c r="J319" i="10"/>
  <c r="J320" i="10"/>
  <c r="J321" i="10"/>
  <c r="J322" i="10"/>
  <c r="J323" i="10"/>
  <c r="J324" i="10"/>
  <c r="J325" i="10"/>
  <c r="J326" i="10"/>
  <c r="J327" i="10"/>
  <c r="J328" i="10"/>
  <c r="J329" i="10"/>
  <c r="J330" i="10"/>
  <c r="J331" i="10"/>
  <c r="J332" i="10"/>
  <c r="J333" i="10"/>
  <c r="J334" i="10"/>
  <c r="J335" i="10"/>
  <c r="J336" i="10"/>
  <c r="J337" i="10"/>
  <c r="J338" i="10"/>
  <c r="J339" i="10"/>
  <c r="J340" i="10"/>
  <c r="J341" i="10"/>
  <c r="J342" i="10"/>
  <c r="J343" i="10"/>
  <c r="J344" i="10"/>
  <c r="J345" i="10"/>
  <c r="J346" i="10"/>
  <c r="J347" i="10"/>
  <c r="J348" i="10"/>
  <c r="J349" i="10"/>
  <c r="J350" i="10"/>
  <c r="J351" i="10"/>
  <c r="J352" i="10"/>
  <c r="J353" i="10"/>
  <c r="J354" i="10"/>
  <c r="J355" i="10"/>
  <c r="J356" i="10"/>
  <c r="J357" i="10"/>
  <c r="J358" i="10"/>
  <c r="J359" i="10"/>
  <c r="J360" i="10"/>
  <c r="J361" i="10"/>
  <c r="J362" i="10"/>
  <c r="J363" i="10"/>
  <c r="J364" i="10"/>
  <c r="J365" i="10"/>
  <c r="J366" i="10"/>
  <c r="J367" i="10"/>
  <c r="J368" i="10"/>
  <c r="J369" i="10"/>
  <c r="J370" i="10"/>
  <c r="J371" i="10"/>
  <c r="J372" i="10"/>
  <c r="J373" i="10"/>
  <c r="J374" i="10"/>
  <c r="J375" i="10"/>
  <c r="J376" i="10"/>
  <c r="J377" i="10"/>
  <c r="J378" i="10"/>
  <c r="J379" i="10"/>
  <c r="J380" i="10"/>
  <c r="J381" i="10"/>
  <c r="J382" i="10"/>
  <c r="J383" i="10"/>
  <c r="J384" i="10"/>
  <c r="J385" i="10"/>
  <c r="J386" i="10"/>
  <c r="J387" i="10"/>
  <c r="J388" i="10"/>
  <c r="J389" i="10"/>
  <c r="J390" i="10"/>
  <c r="J391" i="10"/>
  <c r="J392" i="10"/>
  <c r="J393" i="10"/>
  <c r="J394" i="10"/>
  <c r="J395" i="10"/>
  <c r="J396" i="10"/>
  <c r="J397" i="10"/>
  <c r="J398" i="10"/>
  <c r="J399" i="10"/>
  <c r="J400" i="10"/>
  <c r="J401" i="10"/>
  <c r="J402" i="10"/>
  <c r="J403" i="10"/>
  <c r="J404" i="10"/>
  <c r="J405" i="10"/>
  <c r="J406" i="10"/>
  <c r="J407" i="10"/>
  <c r="J408" i="10"/>
  <c r="J409" i="10"/>
  <c r="J410" i="10"/>
  <c r="J411" i="10"/>
  <c r="J412" i="10"/>
  <c r="J413" i="10"/>
  <c r="J414" i="10"/>
  <c r="J415" i="10"/>
  <c r="J416" i="10"/>
  <c r="J417" i="10"/>
  <c r="J418" i="10"/>
  <c r="J419" i="10"/>
  <c r="J420" i="10"/>
  <c r="J423" i="10"/>
  <c r="J424" i="10"/>
  <c r="J425" i="10"/>
  <c r="J426" i="10"/>
  <c r="J427" i="10"/>
  <c r="J428" i="10"/>
  <c r="J429" i="10"/>
  <c r="J430" i="10"/>
  <c r="J431" i="10"/>
  <c r="J432" i="10"/>
  <c r="J433" i="10"/>
  <c r="J434" i="10"/>
  <c r="J435" i="10"/>
  <c r="J436" i="10"/>
  <c r="J437" i="10"/>
  <c r="J438" i="10"/>
  <c r="J439" i="10"/>
  <c r="J440" i="10"/>
  <c r="J441" i="10"/>
  <c r="J442" i="10"/>
  <c r="J443" i="10"/>
  <c r="J444" i="10"/>
  <c r="J445" i="10"/>
  <c r="J446" i="10"/>
  <c r="J447" i="10"/>
  <c r="J448" i="10"/>
  <c r="J449" i="10"/>
  <c r="J450" i="10"/>
  <c r="J451" i="10"/>
  <c r="J452" i="10"/>
  <c r="J453" i="10"/>
  <c r="J454" i="10"/>
  <c r="J455" i="10"/>
  <c r="J456" i="10"/>
  <c r="J457" i="10"/>
  <c r="J458" i="10"/>
  <c r="J459" i="10"/>
  <c r="J460" i="10"/>
  <c r="J463" i="10"/>
  <c r="J464" i="10"/>
  <c r="J465" i="10"/>
  <c r="J466" i="10"/>
  <c r="J467" i="10"/>
  <c r="J470" i="10"/>
  <c r="J471" i="10"/>
  <c r="J472" i="10"/>
  <c r="J473" i="10"/>
  <c r="J474" i="10"/>
  <c r="J475" i="10"/>
  <c r="J476" i="10"/>
  <c r="J477" i="10"/>
  <c r="J479" i="10"/>
  <c r="J480" i="10"/>
  <c r="J481" i="10"/>
  <c r="J482" i="10"/>
  <c r="J483" i="10"/>
  <c r="J484" i="10"/>
  <c r="J485" i="10"/>
  <c r="J486" i="10"/>
  <c r="J487" i="10"/>
  <c r="J488" i="10"/>
  <c r="J489" i="10"/>
  <c r="J490" i="10"/>
  <c r="J491" i="10"/>
  <c r="J492" i="10"/>
  <c r="J493" i="10"/>
  <c r="J494" i="10"/>
  <c r="J495" i="10"/>
  <c r="J496" i="10"/>
  <c r="J497" i="10"/>
  <c r="J498" i="10"/>
  <c r="J501" i="10"/>
  <c r="J502" i="10"/>
  <c r="J503" i="10"/>
  <c r="J504" i="10"/>
  <c r="J505" i="10"/>
  <c r="J506" i="10"/>
  <c r="J507" i="10"/>
  <c r="J508" i="10"/>
  <c r="J509" i="10"/>
  <c r="J510" i="10"/>
  <c r="J511" i="10"/>
  <c r="J512" i="10"/>
  <c r="J513" i="10"/>
  <c r="J514" i="10"/>
  <c r="J515" i="10"/>
  <c r="J516" i="10"/>
  <c r="J517" i="10"/>
  <c r="J518" i="10"/>
  <c r="J519" i="10"/>
  <c r="J520" i="10"/>
  <c r="J521" i="10"/>
  <c r="J522" i="10"/>
  <c r="J523" i="10"/>
  <c r="J524" i="10"/>
  <c r="J525" i="10"/>
  <c r="J526" i="10"/>
  <c r="J527" i="10"/>
  <c r="J528" i="10"/>
  <c r="J529" i="10"/>
  <c r="J151" i="10"/>
  <c r="J150" i="10"/>
  <c r="J149" i="10"/>
  <c r="J148" i="10"/>
  <c r="J147" i="10"/>
  <c r="J146" i="10"/>
  <c r="J145" i="10"/>
  <c r="J144" i="10"/>
  <c r="J143" i="10"/>
  <c r="J141" i="10"/>
  <c r="J142" i="10"/>
  <c r="J6" i="10"/>
  <c r="J7" i="10"/>
  <c r="J8" i="10"/>
  <c r="J9" i="10"/>
  <c r="J10" i="10"/>
  <c r="J11" i="10"/>
  <c r="J12" i="10"/>
  <c r="J13" i="10"/>
  <c r="J14" i="10"/>
  <c r="J15" i="10"/>
  <c r="J16" i="10"/>
  <c r="J17" i="10"/>
  <c r="J18" i="10"/>
  <c r="J19" i="10"/>
  <c r="J20" i="10"/>
  <c r="J21" i="10"/>
  <c r="J22" i="10"/>
  <c r="J23" i="10"/>
  <c r="J24" i="10"/>
  <c r="J25" i="10"/>
  <c r="J26" i="10"/>
  <c r="J27" i="10"/>
  <c r="J28" i="10"/>
  <c r="J29" i="10"/>
  <c r="J30" i="10"/>
  <c r="J31" i="10"/>
  <c r="J32" i="10"/>
  <c r="J33" i="10"/>
  <c r="J34" i="10"/>
  <c r="J35" i="10"/>
  <c r="J36" i="10"/>
  <c r="J37" i="10"/>
  <c r="J38" i="10"/>
  <c r="J39" i="10"/>
  <c r="J40" i="10"/>
  <c r="J41" i="10"/>
  <c r="J42" i="10"/>
  <c r="J43" i="10"/>
  <c r="J44" i="10"/>
  <c r="J45" i="10"/>
  <c r="J46" i="10"/>
  <c r="J47" i="10"/>
  <c r="J48" i="10"/>
  <c r="J49" i="10"/>
  <c r="J50" i="10"/>
  <c r="J51" i="10"/>
  <c r="J52" i="10"/>
  <c r="J53" i="10"/>
  <c r="J54" i="10"/>
  <c r="J55" i="10"/>
  <c r="J56" i="10"/>
  <c r="J57" i="10"/>
  <c r="J58" i="10"/>
  <c r="J59" i="10"/>
  <c r="J60" i="10"/>
  <c r="J61" i="10"/>
  <c r="J62" i="10"/>
  <c r="J63" i="10"/>
  <c r="J64" i="10"/>
  <c r="J65" i="10"/>
  <c r="J66" i="10"/>
  <c r="J67" i="10"/>
  <c r="J68" i="10"/>
  <c r="J69" i="10"/>
  <c r="J70" i="10"/>
  <c r="J71" i="10"/>
  <c r="J72" i="10"/>
  <c r="J73" i="10"/>
  <c r="J74" i="10"/>
  <c r="J75" i="10"/>
  <c r="J78" i="10"/>
  <c r="J79" i="10"/>
  <c r="J80" i="10"/>
  <c r="J81" i="10"/>
  <c r="J82" i="10"/>
  <c r="J83" i="10"/>
  <c r="J84" i="10"/>
  <c r="J85" i="10"/>
  <c r="J86" i="10"/>
  <c r="J87" i="10"/>
  <c r="J100" i="10"/>
  <c r="J101" i="10"/>
  <c r="J102" i="10"/>
  <c r="J103" i="10"/>
  <c r="J104" i="10"/>
  <c r="J105" i="10"/>
  <c r="J106" i="10"/>
  <c r="J107" i="10"/>
  <c r="J108" i="10"/>
  <c r="J109" i="10"/>
  <c r="J110" i="10"/>
  <c r="J111" i="10"/>
  <c r="J112" i="10"/>
  <c r="J113" i="10"/>
  <c r="J114" i="10"/>
  <c r="J115" i="10"/>
  <c r="J116" i="10"/>
  <c r="J117" i="10"/>
  <c r="J118" i="10"/>
  <c r="J119" i="10"/>
  <c r="J120" i="10"/>
  <c r="J121" i="10"/>
  <c r="J122" i="10"/>
  <c r="J123" i="10"/>
  <c r="J124" i="10"/>
  <c r="J125" i="10"/>
  <c r="J126" i="10"/>
  <c r="J127" i="10"/>
  <c r="J128" i="10"/>
  <c r="J129" i="10"/>
  <c r="J130" i="10"/>
  <c r="J131" i="10"/>
  <c r="J132" i="10"/>
  <c r="J133" i="10"/>
  <c r="J134" i="10"/>
  <c r="J135" i="10"/>
  <c r="J136" i="10"/>
  <c r="J137" i="10"/>
  <c r="J138" i="10"/>
  <c r="J139" i="10"/>
  <c r="J140" i="10"/>
  <c r="L16" i="27" a="1"/>
  <c r="K16" i="27" a="1"/>
  <c r="J16" i="27"/>
  <c r="I16" i="27"/>
  <c r="H16" i="27"/>
  <c r="F16" i="27" a="1"/>
  <c r="E16" i="27" a="1"/>
  <c r="D16" i="27"/>
  <c r="C9" i="27"/>
  <c r="C16" i="27" s="1"/>
  <c r="C2" i="39" a="1"/>
  <c r="C2" i="39" s="1"/>
  <c r="B2" i="39" s="1" a="1"/>
  <c r="B2" i="39" s="1"/>
  <c r="A2" i="39" a="1"/>
  <c r="A2" i="39" s="1"/>
  <c r="D2" i="39" a="1"/>
  <c r="D2" i="39" s="1"/>
  <c r="E2" i="39" s="1"/>
  <c r="F2" i="39" a="1"/>
  <c r="F2" i="39" s="1"/>
  <c r="G2" i="39" a="1"/>
  <c r="H2" i="39" a="1"/>
  <c r="H2" i="39" s="1"/>
  <c r="E3" i="39"/>
  <c r="E4" i="39"/>
  <c r="E5" i="39"/>
  <c r="E6" i="39"/>
  <c r="E7" i="39"/>
  <c r="E8" i="39"/>
  <c r="B9" i="39" a="1"/>
  <c r="B9" i="39" s="1"/>
  <c r="E9" i="39"/>
  <c r="B10" i="39" a="1"/>
  <c r="B10" i="39" s="1"/>
  <c r="E10" i="39"/>
  <c r="B11" i="39" a="1"/>
  <c r="B11" i="39" s="1"/>
  <c r="E11" i="39"/>
  <c r="B12" i="39" a="1"/>
  <c r="B12" i="39" s="1"/>
  <c r="E12" i="39"/>
  <c r="B13" i="39" a="1"/>
  <c r="B13" i="39" s="1"/>
  <c r="E13" i="39"/>
  <c r="B14" i="39" a="1"/>
  <c r="B14" i="39" s="1"/>
  <c r="E14" i="39"/>
  <c r="B15" i="39" a="1"/>
  <c r="B15" i="39" s="1"/>
  <c r="E15" i="39"/>
  <c r="B16" i="39" a="1"/>
  <c r="B16" i="39" s="1"/>
  <c r="E16" i="39"/>
  <c r="B17" i="39" a="1"/>
  <c r="B17" i="39" s="1"/>
  <c r="E17" i="39"/>
  <c r="B18" i="39" a="1"/>
  <c r="B18" i="39" s="1"/>
  <c r="E18" i="39"/>
  <c r="B19" i="39" a="1"/>
  <c r="B19" i="39" s="1"/>
  <c r="E19" i="39"/>
  <c r="B20" i="39" a="1"/>
  <c r="B20" i="39" s="1"/>
  <c r="E20" i="39"/>
  <c r="B21" i="39" a="1"/>
  <c r="B21" i="39" s="1"/>
  <c r="E21" i="39"/>
  <c r="B22" i="39" a="1"/>
  <c r="B22" i="39" s="1"/>
  <c r="E22" i="39"/>
  <c r="B23" i="39" a="1"/>
  <c r="B23" i="39" s="1"/>
  <c r="E23" i="39"/>
  <c r="B24" i="39" a="1"/>
  <c r="B24" i="39" s="1"/>
  <c r="E24" i="39"/>
  <c r="B25" i="39" a="1"/>
  <c r="B25" i="39" s="1"/>
  <c r="E25" i="39"/>
  <c r="B26" i="39" a="1"/>
  <c r="B26" i="39" s="1"/>
  <c r="E26" i="39"/>
  <c r="B27" i="39" a="1"/>
  <c r="B27" i="39" s="1"/>
  <c r="E27" i="39"/>
  <c r="B28" i="39" a="1"/>
  <c r="B28" i="39" s="1"/>
  <c r="E28" i="39"/>
  <c r="B29" i="39" a="1"/>
  <c r="B29" i="39" s="1"/>
  <c r="E29" i="39"/>
  <c r="B30" i="39" a="1"/>
  <c r="B30" i="39" s="1"/>
  <c r="E30" i="39"/>
  <c r="B31" i="39" a="1"/>
  <c r="B31" i="39" s="1"/>
  <c r="E31" i="39"/>
  <c r="B32" i="39" a="1"/>
  <c r="B32" i="39" s="1"/>
  <c r="E32" i="39"/>
  <c r="B33" i="39" a="1"/>
  <c r="B33" i="39" s="1"/>
  <c r="E33" i="39"/>
  <c r="B34" i="39" a="1"/>
  <c r="B34" i="39" s="1"/>
  <c r="E34" i="39"/>
  <c r="B35" i="39" a="1"/>
  <c r="B35" i="39" s="1"/>
  <c r="E35" i="39"/>
  <c r="B36" i="39" a="1"/>
  <c r="B36" i="39" s="1"/>
  <c r="E36" i="39"/>
  <c r="B37" i="39" a="1"/>
  <c r="B37" i="39" s="1"/>
  <c r="E37" i="39"/>
  <c r="B38" i="39" a="1"/>
  <c r="B38" i="39" s="1"/>
  <c r="E38" i="39"/>
  <c r="B39" i="39" a="1"/>
  <c r="B39" i="39" s="1"/>
  <c r="E39" i="39"/>
  <c r="B40" i="39" a="1"/>
  <c r="B40" i="39" s="1"/>
  <c r="E40" i="39"/>
  <c r="B41" i="39" a="1"/>
  <c r="B41" i="39" s="1"/>
  <c r="E41" i="39"/>
  <c r="B42" i="39" a="1"/>
  <c r="B42" i="39" s="1"/>
  <c r="E42" i="39"/>
  <c r="B43" i="39" a="1"/>
  <c r="B43" i="39"/>
  <c r="E43" i="39"/>
  <c r="B44" i="39" a="1"/>
  <c r="B44" i="39" s="1"/>
  <c r="E44" i="39"/>
  <c r="B45" i="39" a="1"/>
  <c r="B45" i="39" s="1"/>
  <c r="E45" i="39"/>
  <c r="B46" i="39" a="1"/>
  <c r="B46" i="39" s="1"/>
  <c r="E46" i="39"/>
  <c r="B47" i="39" a="1"/>
  <c r="B47" i="39" s="1"/>
  <c r="E47" i="39"/>
  <c r="B48" i="39" a="1"/>
  <c r="B48" i="39"/>
  <c r="E48" i="39"/>
  <c r="B49" i="39" a="1"/>
  <c r="B49" i="39" s="1"/>
  <c r="E49" i="39"/>
  <c r="B50" i="39" a="1"/>
  <c r="B50" i="39" s="1"/>
  <c r="E50" i="39"/>
  <c r="B51" i="39" a="1"/>
  <c r="B51" i="39" s="1"/>
  <c r="E51" i="39"/>
  <c r="B52" i="39" a="1"/>
  <c r="B52" i="39"/>
  <c r="E52" i="39"/>
  <c r="B53" i="39" a="1"/>
  <c r="B53" i="39"/>
  <c r="E53" i="39"/>
  <c r="B54" i="39" a="1"/>
  <c r="B54" i="39" s="1"/>
  <c r="E54" i="39"/>
  <c r="B55" i="39" a="1"/>
  <c r="B55" i="39" s="1"/>
  <c r="E55" i="39"/>
  <c r="B56" i="39" a="1"/>
  <c r="B56" i="39" s="1"/>
  <c r="E56" i="39"/>
  <c r="B57" i="39" a="1"/>
  <c r="B57" i="39" s="1"/>
  <c r="E57" i="39"/>
  <c r="B58" i="39" a="1"/>
  <c r="B58" i="39" s="1"/>
  <c r="E58" i="39"/>
  <c r="B59" i="39" a="1"/>
  <c r="B59" i="39"/>
  <c r="E59" i="39"/>
  <c r="B60" i="39" a="1"/>
  <c r="B60" i="39" s="1"/>
  <c r="E60" i="39"/>
  <c r="B61" i="39" a="1"/>
  <c r="B61" i="39" s="1"/>
  <c r="E61" i="39"/>
  <c r="B62" i="39" a="1"/>
  <c r="B62" i="39" s="1"/>
  <c r="E62" i="39"/>
  <c r="B63" i="39" a="1"/>
  <c r="B63" i="39" s="1"/>
  <c r="E63" i="39"/>
  <c r="B64" i="39" a="1"/>
  <c r="B64" i="39" s="1"/>
  <c r="E64" i="39"/>
  <c r="B65" i="39" a="1"/>
  <c r="B65" i="39" s="1"/>
  <c r="E65" i="39"/>
  <c r="B66" i="39" a="1"/>
  <c r="B66" i="39" s="1"/>
  <c r="E66" i="39"/>
  <c r="B67" i="39" a="1"/>
  <c r="B67" i="39"/>
  <c r="E67" i="39"/>
  <c r="B68" i="39" a="1"/>
  <c r="B68" i="39"/>
  <c r="E68" i="39"/>
  <c r="B69" i="39" a="1"/>
  <c r="B69" i="39"/>
  <c r="E69" i="39"/>
  <c r="B70" i="39" a="1"/>
  <c r="B70" i="39"/>
  <c r="E70" i="39"/>
  <c r="B71" i="39" a="1"/>
  <c r="B71" i="39"/>
  <c r="E71" i="39"/>
  <c r="B72" i="39" a="1"/>
  <c r="B72" i="39"/>
  <c r="E72" i="39"/>
  <c r="B73" i="39" a="1"/>
  <c r="B73" i="39"/>
  <c r="E73" i="39"/>
  <c r="B74" i="39" a="1"/>
  <c r="B74" i="39"/>
  <c r="E74" i="39"/>
  <c r="B75" i="39" a="1"/>
  <c r="B75" i="39" s="1"/>
  <c r="E75" i="39"/>
  <c r="B76" i="39" a="1"/>
  <c r="B76" i="39" s="1"/>
  <c r="E76" i="39"/>
  <c r="B77" i="39" a="1"/>
  <c r="B77" i="39"/>
  <c r="E77" i="39"/>
  <c r="B78" i="39" a="1"/>
  <c r="B78" i="39"/>
  <c r="E78" i="39"/>
  <c r="B79" i="39" a="1"/>
  <c r="B79" i="39"/>
  <c r="E79" i="39"/>
  <c r="B80" i="39" a="1"/>
  <c r="B80" i="39"/>
  <c r="E80" i="39"/>
  <c r="B81" i="39" a="1"/>
  <c r="B81" i="39" s="1"/>
  <c r="E81" i="39"/>
  <c r="B82" i="39" a="1"/>
  <c r="B82" i="39" s="1"/>
  <c r="E82" i="39"/>
  <c r="B83" i="39" a="1"/>
  <c r="B83" i="39"/>
  <c r="E83" i="39"/>
  <c r="B84" i="39" a="1"/>
  <c r="B84" i="39"/>
  <c r="E84" i="39"/>
  <c r="B85" i="39" a="1"/>
  <c r="B85" i="39"/>
  <c r="E85" i="39"/>
  <c r="B86" i="39" a="1"/>
  <c r="B86" i="39"/>
  <c r="E86" i="39"/>
  <c r="B87" i="39" a="1"/>
  <c r="B87" i="39"/>
  <c r="E87" i="39"/>
  <c r="B88" i="39" a="1"/>
  <c r="B88" i="39"/>
  <c r="E88" i="39"/>
  <c r="B89" i="39" a="1"/>
  <c r="B89" i="39"/>
  <c r="E89" i="39"/>
  <c r="B90" i="39" a="1"/>
  <c r="B90" i="39"/>
  <c r="E90" i="39"/>
  <c r="B91" i="39" a="1"/>
  <c r="B91" i="39"/>
  <c r="E91" i="39"/>
  <c r="B92" i="39" a="1"/>
  <c r="B92" i="39"/>
  <c r="E92" i="39"/>
  <c r="B93" i="39" a="1"/>
  <c r="B93" i="39" s="1"/>
  <c r="E93" i="39"/>
  <c r="B94" i="39" a="1"/>
  <c r="B94" i="39" s="1"/>
  <c r="E94" i="39"/>
  <c r="B95" i="39" a="1"/>
  <c r="B95" i="39"/>
  <c r="E95" i="39"/>
  <c r="B96" i="39" a="1"/>
  <c r="B96" i="39"/>
  <c r="E96" i="39"/>
  <c r="B97" i="39" a="1"/>
  <c r="B97" i="39" s="1"/>
  <c r="E97" i="39"/>
  <c r="B98" i="39" a="1"/>
  <c r="B98" i="39"/>
  <c r="E98" i="39"/>
  <c r="B99" i="39" a="1"/>
  <c r="B99" i="39" s="1"/>
  <c r="E99" i="39"/>
  <c r="B100" i="39" a="1"/>
  <c r="B100" i="39" s="1"/>
  <c r="E100" i="39"/>
  <c r="B101" i="39" a="1"/>
  <c r="B101" i="39" s="1"/>
  <c r="E101" i="39"/>
  <c r="B102" i="39" a="1"/>
  <c r="B102" i="39" s="1"/>
  <c r="E102" i="39"/>
  <c r="B103" i="39" a="1"/>
  <c r="B103" i="39" s="1"/>
  <c r="E103" i="39"/>
  <c r="B104" i="39" a="1"/>
  <c r="B104" i="39" s="1"/>
  <c r="E104" i="39"/>
  <c r="B105" i="39" a="1"/>
  <c r="B105" i="39" s="1"/>
  <c r="E105" i="39"/>
  <c r="B106" i="39" a="1"/>
  <c r="B106" i="39" s="1"/>
  <c r="E106" i="39"/>
  <c r="B107" i="39" a="1"/>
  <c r="B107" i="39" s="1"/>
  <c r="E107" i="39"/>
  <c r="B108" i="39" a="1"/>
  <c r="B108" i="39" s="1"/>
  <c r="E108" i="39"/>
  <c r="B109" i="39" a="1"/>
  <c r="B109" i="39" s="1"/>
  <c r="E109" i="39"/>
  <c r="B110" i="39" a="1"/>
  <c r="B110" i="39" s="1"/>
  <c r="E110" i="39"/>
  <c r="B111" i="39" a="1"/>
  <c r="B111" i="39" s="1"/>
  <c r="E111" i="39"/>
  <c r="B112" i="39" a="1"/>
  <c r="B112" i="39" s="1"/>
  <c r="E112" i="39"/>
  <c r="B113" i="39" a="1"/>
  <c r="B113" i="39" s="1"/>
  <c r="E113" i="39"/>
  <c r="B114" i="39" a="1"/>
  <c r="B114" i="39" s="1"/>
  <c r="E114" i="39"/>
  <c r="B115" i="39" a="1"/>
  <c r="B115" i="39" s="1"/>
  <c r="E115" i="39"/>
  <c r="B116" i="39" a="1"/>
  <c r="B116" i="39" s="1"/>
  <c r="E116" i="39"/>
  <c r="B117" i="39" a="1"/>
  <c r="B117" i="39" s="1"/>
  <c r="E117" i="39"/>
  <c r="B118" i="39" a="1"/>
  <c r="B118" i="39" s="1"/>
  <c r="E118" i="39"/>
  <c r="B119" i="39" a="1"/>
  <c r="B119" i="39" s="1"/>
  <c r="E119" i="39"/>
  <c r="B120" i="39" a="1"/>
  <c r="B120" i="39" s="1"/>
  <c r="E120" i="39"/>
  <c r="B121" i="39" a="1"/>
  <c r="B121" i="39" s="1"/>
  <c r="E121" i="39"/>
  <c r="B122" i="39" a="1"/>
  <c r="B122" i="39" s="1"/>
  <c r="E122" i="39"/>
  <c r="B123" i="39" a="1"/>
  <c r="B123" i="39" s="1"/>
  <c r="E123" i="39"/>
  <c r="B124" i="39" a="1"/>
  <c r="B124" i="39" s="1"/>
  <c r="E124" i="39"/>
  <c r="B125" i="39" a="1"/>
  <c r="B125" i="39" s="1"/>
  <c r="E125" i="39"/>
  <c r="B126" i="39" a="1"/>
  <c r="B126" i="39" s="1"/>
  <c r="E126" i="39"/>
  <c r="B127" i="39" a="1"/>
  <c r="B127" i="39" s="1"/>
  <c r="E127" i="39"/>
  <c r="B128" i="39" a="1"/>
  <c r="B128" i="39" s="1"/>
  <c r="E128" i="39"/>
  <c r="B129" i="39" a="1"/>
  <c r="B129" i="39" s="1"/>
  <c r="E129" i="39"/>
  <c r="B130" i="39" a="1"/>
  <c r="B130" i="39" s="1"/>
  <c r="E130" i="39"/>
  <c r="B131" i="39" a="1"/>
  <c r="B131" i="39" s="1"/>
  <c r="E131" i="39"/>
  <c r="B132" i="39" a="1"/>
  <c r="B132" i="39" s="1"/>
  <c r="E132" i="39"/>
  <c r="B133" i="39" a="1"/>
  <c r="B133" i="39" s="1"/>
  <c r="E133" i="39"/>
  <c r="B134" i="39" a="1"/>
  <c r="B134" i="39" s="1"/>
  <c r="E134" i="39"/>
  <c r="B135" i="39" a="1"/>
  <c r="B135" i="39" s="1"/>
  <c r="E135" i="39"/>
  <c r="B136" i="39" a="1"/>
  <c r="B136" i="39" s="1"/>
  <c r="E136" i="39"/>
  <c r="B137" i="39" a="1"/>
  <c r="B137" i="39" s="1"/>
  <c r="E137" i="39"/>
  <c r="B138" i="39" a="1"/>
  <c r="B138" i="39" s="1"/>
  <c r="E138" i="39"/>
  <c r="B139" i="39" a="1"/>
  <c r="B139" i="39" s="1"/>
  <c r="E139" i="39"/>
  <c r="B140" i="39" a="1"/>
  <c r="B140" i="39" s="1"/>
  <c r="E140" i="39"/>
  <c r="B141" i="39" a="1"/>
  <c r="B141" i="39" s="1"/>
  <c r="E141" i="39"/>
  <c r="B142" i="39" a="1"/>
  <c r="B142" i="39" s="1"/>
  <c r="E142" i="39"/>
  <c r="B143" i="39" a="1"/>
  <c r="B143" i="39" s="1"/>
  <c r="E143" i="39"/>
  <c r="B144" i="39" a="1"/>
  <c r="B144" i="39" s="1"/>
  <c r="E144" i="39"/>
  <c r="B145" i="39" a="1"/>
  <c r="B145" i="39" s="1"/>
  <c r="E145" i="39"/>
  <c r="B146" i="39" a="1"/>
  <c r="B146" i="39" s="1"/>
  <c r="E146" i="39"/>
  <c r="B147" i="39" a="1"/>
  <c r="B147" i="39" s="1"/>
  <c r="E147" i="39"/>
  <c r="B148" i="39" a="1"/>
  <c r="B148" i="39" s="1"/>
  <c r="E148" i="39"/>
  <c r="B149" i="39" a="1"/>
  <c r="B149" i="39" s="1"/>
  <c r="E149" i="39"/>
  <c r="B150" i="39" a="1"/>
  <c r="B150" i="39"/>
  <c r="E150" i="39"/>
  <c r="B151" i="39" a="1"/>
  <c r="B151" i="39"/>
  <c r="E151" i="39"/>
  <c r="B152" i="39" a="1"/>
  <c r="B152" i="39"/>
  <c r="E152" i="39"/>
  <c r="B153" i="39" a="1"/>
  <c r="B153" i="39"/>
  <c r="E153" i="39"/>
  <c r="B154" i="39" a="1"/>
  <c r="B154" i="39"/>
  <c r="E154" i="39"/>
  <c r="B155" i="39" a="1"/>
  <c r="B155" i="39"/>
  <c r="E155" i="39"/>
  <c r="B156" i="39" a="1"/>
  <c r="B156" i="39"/>
  <c r="E156" i="39"/>
  <c r="B157" i="39" a="1"/>
  <c r="B157" i="39" s="1"/>
  <c r="E157" i="39"/>
  <c r="B158" i="39" a="1"/>
  <c r="B158" i="39"/>
  <c r="E158" i="39"/>
  <c r="B159" i="39" a="1"/>
  <c r="B159" i="39" s="1"/>
  <c r="E159" i="39"/>
  <c r="B160" i="39" a="1"/>
  <c r="B160" i="39" s="1"/>
  <c r="E160" i="39"/>
  <c r="B161" i="39" a="1"/>
  <c r="B161" i="39"/>
  <c r="E161" i="39"/>
  <c r="B162" i="39" a="1"/>
  <c r="B162" i="39" s="1"/>
  <c r="E162" i="39"/>
  <c r="B163" i="39" a="1"/>
  <c r="B163" i="39"/>
  <c r="E163" i="39"/>
  <c r="B164" i="39" a="1"/>
  <c r="B164" i="39" s="1"/>
  <c r="E164" i="39"/>
  <c r="B165" i="39" a="1"/>
  <c r="B165" i="39" s="1"/>
  <c r="E165" i="39"/>
  <c r="B166" i="39" a="1"/>
  <c r="B166" i="39" s="1"/>
  <c r="E166" i="39"/>
  <c r="B167" i="39" a="1"/>
  <c r="B167" i="39" s="1"/>
  <c r="E167" i="39"/>
  <c r="B168" i="39" a="1"/>
  <c r="B168" i="39" s="1"/>
  <c r="E168" i="39"/>
  <c r="B169" i="39" a="1"/>
  <c r="B169" i="39" s="1"/>
  <c r="E169" i="39"/>
  <c r="B170" i="39" a="1"/>
  <c r="B170" i="39" s="1"/>
  <c r="E170" i="39"/>
  <c r="B171" i="39" a="1"/>
  <c r="B171" i="39" s="1"/>
  <c r="E171" i="39"/>
  <c r="B172" i="39" a="1"/>
  <c r="B172" i="39" s="1"/>
  <c r="E172" i="39"/>
  <c r="B173" i="39" a="1"/>
  <c r="B173" i="39" s="1"/>
  <c r="E173" i="39"/>
  <c r="B174" i="39" a="1"/>
  <c r="B174" i="39" s="1"/>
  <c r="E174" i="39"/>
  <c r="B175" i="39" a="1"/>
  <c r="B175" i="39" s="1"/>
  <c r="E175" i="39"/>
  <c r="B176" i="39" a="1"/>
  <c r="B176" i="39" s="1"/>
  <c r="E176" i="39"/>
  <c r="B177" i="39" a="1"/>
  <c r="B177" i="39" s="1"/>
  <c r="E177" i="39"/>
  <c r="B178" i="39" a="1"/>
  <c r="B178" i="39" s="1"/>
  <c r="E178" i="39"/>
  <c r="B179" i="39" a="1"/>
  <c r="B179" i="39" s="1"/>
  <c r="E179" i="39"/>
  <c r="B180" i="39" a="1"/>
  <c r="B180" i="39" s="1"/>
  <c r="E180" i="39"/>
  <c r="B181" i="39" a="1"/>
  <c r="B181" i="39" s="1"/>
  <c r="E181" i="39"/>
  <c r="B182" i="39" a="1"/>
  <c r="B182" i="39" s="1"/>
  <c r="E182" i="39"/>
  <c r="B183" i="39" a="1"/>
  <c r="B183" i="39" s="1"/>
  <c r="E183" i="39"/>
  <c r="B184" i="39" a="1"/>
  <c r="B184" i="39" s="1"/>
  <c r="E184" i="39"/>
  <c r="B185" i="39" a="1"/>
  <c r="B185" i="39" s="1"/>
  <c r="E185" i="39"/>
  <c r="B186" i="39" a="1"/>
  <c r="B186" i="39" s="1"/>
  <c r="E186" i="39"/>
  <c r="B187" i="39" a="1"/>
  <c r="B187" i="39" s="1"/>
  <c r="E187" i="39"/>
  <c r="B188" i="39" a="1"/>
  <c r="B188" i="39" s="1"/>
  <c r="E188" i="39"/>
  <c r="B189" i="39" a="1"/>
  <c r="B189" i="39" s="1"/>
  <c r="E189" i="39"/>
  <c r="B190" i="39" a="1"/>
  <c r="B190" i="39" s="1"/>
  <c r="E190" i="39"/>
  <c r="B191" i="39" a="1"/>
  <c r="B191" i="39" s="1"/>
  <c r="E191" i="39"/>
  <c r="B192" i="39" a="1"/>
  <c r="B192" i="39" s="1"/>
  <c r="E192" i="39"/>
  <c r="B193" i="39" a="1"/>
  <c r="B193" i="39" s="1"/>
  <c r="E193" i="39"/>
  <c r="B194" i="39" a="1"/>
  <c r="B194" i="39" s="1"/>
  <c r="E194" i="39"/>
  <c r="B195" i="39" a="1"/>
  <c r="B195" i="39" s="1"/>
  <c r="E195" i="39"/>
  <c r="B196" i="39" a="1"/>
  <c r="B196" i="39" s="1"/>
  <c r="E196" i="39"/>
  <c r="B197" i="39" a="1"/>
  <c r="B197" i="39" s="1"/>
  <c r="E197" i="39"/>
  <c r="B198" i="39" a="1"/>
  <c r="B198" i="39" s="1"/>
  <c r="E198" i="39"/>
  <c r="B199" i="39" a="1"/>
  <c r="B199" i="39" s="1"/>
  <c r="E199" i="39"/>
  <c r="B200" i="39" a="1"/>
  <c r="B200" i="39" s="1"/>
  <c r="E200" i="39"/>
  <c r="B201" i="39" a="1"/>
  <c r="B201" i="39" s="1"/>
  <c r="E201" i="39"/>
  <c r="B202" i="39" a="1"/>
  <c r="B202" i="39" s="1"/>
  <c r="E202" i="39"/>
  <c r="B203" i="39" a="1"/>
  <c r="B203" i="39" s="1"/>
  <c r="E203" i="39"/>
  <c r="B204" i="39" a="1"/>
  <c r="B204" i="39" s="1"/>
  <c r="E204" i="39"/>
  <c r="B205" i="39" a="1"/>
  <c r="B205" i="39" s="1"/>
  <c r="E205" i="39"/>
  <c r="B206" i="39" a="1"/>
  <c r="B206" i="39" s="1"/>
  <c r="E206" i="39"/>
  <c r="B207" i="39" a="1"/>
  <c r="B207" i="39" s="1"/>
  <c r="E207" i="39"/>
  <c r="B208" i="39" a="1"/>
  <c r="B208" i="39" s="1"/>
  <c r="E208" i="39"/>
  <c r="B209" i="39" a="1"/>
  <c r="B209" i="39" s="1"/>
  <c r="E209" i="39"/>
  <c r="B210" i="39" a="1"/>
  <c r="B210" i="39" s="1"/>
  <c r="E210" i="39"/>
  <c r="B211" i="39" a="1"/>
  <c r="B211" i="39" s="1"/>
  <c r="E211" i="39"/>
  <c r="B212" i="39" a="1"/>
  <c r="B212" i="39" s="1"/>
  <c r="E212" i="39"/>
  <c r="B213" i="39" a="1"/>
  <c r="B213" i="39" s="1"/>
  <c r="E213" i="39"/>
  <c r="B214" i="39" a="1"/>
  <c r="B214" i="39" s="1"/>
  <c r="E214" i="39"/>
  <c r="B215" i="39" a="1"/>
  <c r="B215" i="39" s="1"/>
  <c r="E215" i="39"/>
  <c r="B216" i="39" a="1"/>
  <c r="B216" i="39" s="1"/>
  <c r="E216" i="39"/>
  <c r="B217" i="39" a="1"/>
  <c r="B217" i="39" s="1"/>
  <c r="E217" i="39"/>
  <c r="B218" i="39" a="1"/>
  <c r="B218" i="39" s="1"/>
  <c r="E218" i="39"/>
  <c r="B219" i="39" a="1"/>
  <c r="B219" i="39" s="1"/>
  <c r="E219" i="39"/>
  <c r="B220" i="39" a="1"/>
  <c r="B220" i="39" s="1"/>
  <c r="E220" i="39"/>
  <c r="B221" i="39" a="1"/>
  <c r="B221" i="39" s="1"/>
  <c r="E221" i="39"/>
  <c r="B222" i="39" a="1"/>
  <c r="B222" i="39" s="1"/>
  <c r="E222" i="39"/>
  <c r="B223" i="39" a="1"/>
  <c r="B223" i="39" s="1"/>
  <c r="E223" i="39"/>
  <c r="B224" i="39" a="1"/>
  <c r="B224" i="39" s="1"/>
  <c r="E224" i="39"/>
  <c r="B225" i="39" a="1"/>
  <c r="B225" i="39" s="1"/>
  <c r="E225" i="39"/>
  <c r="B226" i="39" a="1"/>
  <c r="B226" i="39" s="1"/>
  <c r="E226" i="39"/>
  <c r="B227" i="39" a="1"/>
  <c r="B227" i="39" s="1"/>
  <c r="E227" i="39"/>
  <c r="B228" i="39" a="1"/>
  <c r="B228" i="39" s="1"/>
  <c r="E228" i="39"/>
  <c r="B229" i="39" a="1"/>
  <c r="B229" i="39" s="1"/>
  <c r="E229" i="39"/>
  <c r="B230" i="39" a="1"/>
  <c r="B230" i="39" s="1"/>
  <c r="E230" i="39"/>
  <c r="B231" i="39" a="1"/>
  <c r="B231" i="39" s="1"/>
  <c r="E231" i="39"/>
  <c r="B232" i="39" a="1"/>
  <c r="B232" i="39" s="1"/>
  <c r="E232" i="39"/>
  <c r="B233" i="39" a="1"/>
  <c r="B233" i="39" s="1"/>
  <c r="E233" i="39"/>
  <c r="B234" i="39" a="1"/>
  <c r="B234" i="39" s="1"/>
  <c r="E234" i="39"/>
  <c r="B235" i="39" a="1"/>
  <c r="B235" i="39" s="1"/>
  <c r="E235" i="39"/>
  <c r="B236" i="39" a="1"/>
  <c r="B236" i="39" s="1"/>
  <c r="E236" i="39"/>
  <c r="B237" i="39" a="1"/>
  <c r="B237" i="39" s="1"/>
  <c r="E237" i="39"/>
  <c r="B238" i="39" a="1"/>
  <c r="B238" i="39" s="1"/>
  <c r="E238" i="39"/>
  <c r="B239" i="39" a="1"/>
  <c r="B239" i="39" s="1"/>
  <c r="E239" i="39"/>
  <c r="B240" i="39" a="1"/>
  <c r="B240" i="39" s="1"/>
  <c r="E240" i="39"/>
  <c r="B241" i="39" a="1"/>
  <c r="B241" i="39" s="1"/>
  <c r="E241" i="39"/>
  <c r="B242" i="39" a="1"/>
  <c r="B242" i="39" s="1"/>
  <c r="E242" i="39"/>
  <c r="B243" i="39" a="1"/>
  <c r="B243" i="39" s="1"/>
  <c r="E243" i="39"/>
  <c r="B244" i="39" a="1"/>
  <c r="B244" i="39" s="1"/>
  <c r="E244" i="39"/>
  <c r="B245" i="39" a="1"/>
  <c r="B245" i="39" s="1"/>
  <c r="E245" i="39"/>
  <c r="B246" i="39" a="1"/>
  <c r="B246" i="39" s="1"/>
  <c r="E246" i="39"/>
  <c r="B247" i="39" a="1"/>
  <c r="B247" i="39" s="1"/>
  <c r="E247" i="39"/>
  <c r="B248" i="39" a="1"/>
  <c r="B248" i="39" s="1"/>
  <c r="E248" i="39"/>
  <c r="B249" i="39" a="1"/>
  <c r="B249" i="39" s="1"/>
  <c r="E249" i="39"/>
  <c r="B250" i="39" a="1"/>
  <c r="B250" i="39" s="1"/>
  <c r="E250" i="39"/>
  <c r="B251" i="39" a="1"/>
  <c r="B251" i="39" s="1"/>
  <c r="E251" i="39"/>
  <c r="B252" i="39" a="1"/>
  <c r="B252" i="39" s="1"/>
  <c r="E252" i="39"/>
  <c r="B253" i="39" a="1"/>
  <c r="B253" i="39" s="1"/>
  <c r="E253" i="39"/>
  <c r="B254" i="39" a="1"/>
  <c r="B254" i="39" s="1"/>
  <c r="E254" i="39"/>
  <c r="B255" i="39" a="1"/>
  <c r="B255" i="39" s="1"/>
  <c r="E255" i="39"/>
  <c r="B256" i="39" a="1"/>
  <c r="B256" i="39" s="1"/>
  <c r="E256" i="39"/>
  <c r="B257" i="39" a="1"/>
  <c r="B257" i="39" s="1"/>
  <c r="E257" i="39"/>
  <c r="B258" i="39" a="1"/>
  <c r="B258" i="39" s="1"/>
  <c r="E258" i="39"/>
  <c r="B259" i="39" a="1"/>
  <c r="B259" i="39" s="1"/>
  <c r="E259" i="39"/>
  <c r="B260" i="39" a="1"/>
  <c r="B260" i="39" s="1"/>
  <c r="E260" i="39"/>
  <c r="B261" i="39" a="1"/>
  <c r="B261" i="39" s="1"/>
  <c r="E261" i="39"/>
  <c r="B262" i="39" a="1"/>
  <c r="B262" i="39" s="1"/>
  <c r="E262" i="39"/>
  <c r="B263" i="39" a="1"/>
  <c r="B263" i="39" s="1"/>
  <c r="E263" i="39"/>
  <c r="B264" i="39" a="1"/>
  <c r="B264" i="39" s="1"/>
  <c r="E264" i="39"/>
  <c r="B265" i="39" a="1"/>
  <c r="B265" i="39" s="1"/>
  <c r="E265" i="39"/>
  <c r="B266" i="39" a="1"/>
  <c r="B266" i="39" s="1"/>
  <c r="E266" i="39"/>
  <c r="B267" i="39" a="1"/>
  <c r="B267" i="39" s="1"/>
  <c r="E267" i="39"/>
  <c r="B268" i="39" a="1"/>
  <c r="B268" i="39" s="1"/>
  <c r="E268" i="39"/>
  <c r="B269" i="39" a="1"/>
  <c r="B269" i="39" s="1"/>
  <c r="E269" i="39"/>
  <c r="B270" i="39" a="1"/>
  <c r="B270" i="39" s="1"/>
  <c r="E270" i="39"/>
  <c r="B271" i="39" a="1"/>
  <c r="B271" i="39" s="1"/>
  <c r="E271" i="39"/>
  <c r="B272" i="39" a="1"/>
  <c r="B272" i="39" s="1"/>
  <c r="E272" i="39"/>
  <c r="B273" i="39" a="1"/>
  <c r="B273" i="39" s="1"/>
  <c r="E273" i="39"/>
  <c r="B274" i="39" a="1"/>
  <c r="B274" i="39" s="1"/>
  <c r="E274" i="39"/>
  <c r="B275" i="39" a="1"/>
  <c r="B275" i="39" s="1"/>
  <c r="E275" i="39"/>
  <c r="B276" i="39" a="1"/>
  <c r="B276" i="39" s="1"/>
  <c r="E276" i="39"/>
  <c r="B277" i="39" a="1"/>
  <c r="B277" i="39" s="1"/>
  <c r="E277" i="39"/>
  <c r="B278" i="39" a="1"/>
  <c r="B278" i="39" s="1"/>
  <c r="E278" i="39"/>
  <c r="B279" i="39" a="1"/>
  <c r="B279" i="39" s="1"/>
  <c r="E279" i="39"/>
  <c r="B280" i="39" a="1"/>
  <c r="B280" i="39" s="1"/>
  <c r="E280" i="39"/>
  <c r="B281" i="39" a="1"/>
  <c r="B281" i="39" s="1"/>
  <c r="E281" i="39"/>
  <c r="B282" i="39" a="1"/>
  <c r="B282" i="39" s="1"/>
  <c r="E282" i="39"/>
  <c r="B283" i="39" a="1"/>
  <c r="B283" i="39" s="1"/>
  <c r="E283" i="39"/>
  <c r="B284" i="39" a="1"/>
  <c r="B284" i="39" s="1"/>
  <c r="E284" i="39"/>
  <c r="B285" i="39" a="1"/>
  <c r="B285" i="39" s="1"/>
  <c r="E285" i="39"/>
  <c r="B286" i="39" a="1"/>
  <c r="B286" i="39" s="1"/>
  <c r="E286" i="39"/>
  <c r="B287" i="39" a="1"/>
  <c r="B287" i="39" s="1"/>
  <c r="E287" i="39"/>
  <c r="B288" i="39" a="1"/>
  <c r="B288" i="39" s="1"/>
  <c r="E288" i="39"/>
  <c r="B289" i="39" a="1"/>
  <c r="B289" i="39" s="1"/>
  <c r="E289" i="39"/>
  <c r="A2" i="38"/>
  <c r="A3" i="38"/>
  <c r="C3" i="38"/>
  <c r="A4" i="38"/>
  <c r="C4" i="38"/>
  <c r="A5" i="38"/>
  <c r="C5" i="38"/>
  <c r="A6" i="38"/>
  <c r="C6" i="38"/>
  <c r="A7" i="38"/>
  <c r="C7" i="38"/>
  <c r="A8" i="38"/>
  <c r="A9" i="38"/>
  <c r="C9" i="38"/>
  <c r="A10" i="38"/>
  <c r="C10" i="38"/>
  <c r="A11" i="38"/>
  <c r="C11" i="38"/>
  <c r="C12" i="38" s="1"/>
  <c r="C13" i="38" s="1"/>
  <c r="A12" i="38"/>
  <c r="A13" i="38"/>
  <c r="A14" i="38"/>
  <c r="A15" i="38"/>
  <c r="C15" i="38"/>
  <c r="A16" i="38"/>
  <c r="C16" i="38"/>
  <c r="A17" i="38"/>
  <c r="C17" i="38"/>
  <c r="A18" i="38"/>
  <c r="C18" i="38"/>
  <c r="A19" i="38"/>
  <c r="C19" i="38"/>
  <c r="A20" i="38"/>
  <c r="A21" i="38"/>
  <c r="C21" i="38"/>
  <c r="A22" i="38"/>
  <c r="C22" i="38"/>
  <c r="A23" i="38"/>
  <c r="C23" i="38"/>
  <c r="A24" i="38"/>
  <c r="C24" i="38"/>
  <c r="A25" i="38"/>
  <c r="C25" i="38"/>
  <c r="A26" i="38"/>
  <c r="A27" i="38"/>
  <c r="C27" i="38"/>
  <c r="A28" i="38"/>
  <c r="C28" i="38"/>
  <c r="A29" i="38"/>
  <c r="C29" i="38"/>
  <c r="A30" i="38"/>
  <c r="C30" i="38"/>
  <c r="A31" i="38"/>
  <c r="C31" i="38"/>
  <c r="A32" i="38"/>
  <c r="A33" i="38"/>
  <c r="C33" i="38"/>
  <c r="A34" i="38"/>
  <c r="C34" i="38"/>
  <c r="A35" i="38"/>
  <c r="C35" i="38"/>
  <c r="A36" i="38"/>
  <c r="C36" i="38"/>
  <c r="A37" i="38"/>
  <c r="C37" i="38"/>
  <c r="A38" i="38"/>
  <c r="A39" i="38"/>
  <c r="C39" i="38"/>
  <c r="A40" i="38"/>
  <c r="C40" i="38"/>
  <c r="A41" i="38"/>
  <c r="C41" i="38"/>
  <c r="A42" i="38"/>
  <c r="C42" i="38"/>
  <c r="A43" i="38"/>
  <c r="C43" i="38"/>
  <c r="A44" i="38"/>
  <c r="A45" i="38"/>
  <c r="C45" i="38"/>
  <c r="A46" i="38"/>
  <c r="C46" i="38"/>
  <c r="A47" i="38"/>
  <c r="C47" i="38"/>
  <c r="A48" i="38"/>
  <c r="C48" i="38"/>
  <c r="A49" i="38"/>
  <c r="C49" i="38"/>
  <c r="A50" i="38"/>
  <c r="A51" i="38"/>
  <c r="C51" i="38"/>
  <c r="A52" i="38"/>
  <c r="C52" i="38"/>
  <c r="A53" i="38"/>
  <c r="C53" i="38"/>
  <c r="A54" i="38"/>
  <c r="C54" i="38"/>
  <c r="A55" i="38"/>
  <c r="C55" i="38"/>
  <c r="A56" i="38"/>
  <c r="A57" i="38"/>
  <c r="C57" i="38"/>
  <c r="A58" i="38"/>
  <c r="C58" i="38"/>
  <c r="A59" i="38"/>
  <c r="C59" i="38"/>
  <c r="A60" i="38"/>
  <c r="C60" i="38"/>
  <c r="A61" i="38"/>
  <c r="C61" i="38"/>
  <c r="A62" i="38"/>
  <c r="A63" i="38"/>
  <c r="C63" i="38"/>
  <c r="A64" i="38"/>
  <c r="C64" i="38"/>
  <c r="A65" i="38"/>
  <c r="C65" i="38"/>
  <c r="A66" i="38"/>
  <c r="C66" i="38"/>
  <c r="A67" i="38"/>
  <c r="C67" i="38"/>
  <c r="A68" i="38"/>
  <c r="A69" i="38"/>
  <c r="C69" i="38"/>
  <c r="A70" i="38"/>
  <c r="C70" i="38"/>
  <c r="A71" i="38"/>
  <c r="C71" i="38"/>
  <c r="A72" i="38"/>
  <c r="C72" i="38"/>
  <c r="A73" i="38"/>
  <c r="C73" i="38"/>
  <c r="A74" i="38"/>
  <c r="A75" i="38"/>
  <c r="C75" i="38"/>
  <c r="A76" i="38"/>
  <c r="C76" i="38"/>
  <c r="A77" i="38"/>
  <c r="C77" i="38"/>
  <c r="A78" i="38"/>
  <c r="C78" i="38"/>
  <c r="A79" i="38"/>
  <c r="C79" i="38"/>
  <c r="A80" i="38"/>
  <c r="A81" i="38"/>
  <c r="C81" i="38"/>
  <c r="A82" i="38"/>
  <c r="C82" i="38"/>
  <c r="A83" i="38"/>
  <c r="C83" i="38"/>
  <c r="A84" i="38"/>
  <c r="C84" i="38"/>
  <c r="A85" i="38"/>
  <c r="C85" i="38"/>
  <c r="A86" i="38"/>
  <c r="A87" i="38"/>
  <c r="C87" i="38"/>
  <c r="A88" i="38"/>
  <c r="C88" i="38"/>
  <c r="A89" i="38"/>
  <c r="C89" i="38"/>
  <c r="A90" i="38"/>
  <c r="C90" i="38"/>
  <c r="A91" i="38"/>
  <c r="C91" i="38"/>
  <c r="A92" i="38"/>
  <c r="A93" i="38"/>
  <c r="C93" i="38"/>
  <c r="A94" i="38"/>
  <c r="C94" i="38"/>
  <c r="A95" i="38"/>
  <c r="C95" i="38"/>
  <c r="A96" i="38"/>
  <c r="C96" i="38"/>
  <c r="A97" i="38"/>
  <c r="C97" i="38"/>
  <c r="A98" i="38"/>
  <c r="A99" i="38"/>
  <c r="C99" i="38"/>
  <c r="C100" i="38" s="1"/>
  <c r="C101" i="38" s="1"/>
  <c r="C102" i="38" s="1"/>
  <c r="C103" i="38" s="1"/>
  <c r="A100" i="38"/>
  <c r="A101" i="38"/>
  <c r="A102" i="38"/>
  <c r="A103" i="38"/>
  <c r="A104" i="38"/>
  <c r="A105" i="38"/>
  <c r="C105" i="38"/>
  <c r="A106" i="38"/>
  <c r="C106" i="38"/>
  <c r="A107" i="38"/>
  <c r="C107" i="38"/>
  <c r="A108" i="38"/>
  <c r="C108" i="38"/>
  <c r="A109" i="38"/>
  <c r="C109" i="38"/>
  <c r="A110" i="38"/>
  <c r="A111" i="38"/>
  <c r="C111" i="38"/>
  <c r="A112" i="38"/>
  <c r="C112" i="38"/>
  <c r="A113" i="38"/>
  <c r="C113" i="38"/>
  <c r="A114" i="38"/>
  <c r="C114" i="38"/>
  <c r="A115" i="38"/>
  <c r="C115" i="38"/>
  <c r="A116" i="38"/>
  <c r="A117" i="38"/>
  <c r="C117" i="38"/>
  <c r="A118" i="38"/>
  <c r="C118" i="38"/>
  <c r="A119" i="38"/>
  <c r="C119" i="38"/>
  <c r="A120" i="38"/>
  <c r="C120" i="38"/>
  <c r="A121" i="38"/>
  <c r="C121" i="38"/>
  <c r="A122" i="38"/>
  <c r="A123" i="38"/>
  <c r="C123" i="38"/>
  <c r="A124" i="38"/>
  <c r="C124" i="38"/>
  <c r="A125" i="38"/>
  <c r="C125" i="38"/>
  <c r="A126" i="38"/>
  <c r="C126" i="38"/>
  <c r="A127" i="38"/>
  <c r="C127" i="38"/>
  <c r="A128" i="38"/>
  <c r="A129" i="38"/>
  <c r="C129" i="38"/>
  <c r="A130" i="38"/>
  <c r="C130" i="38"/>
  <c r="A131" i="38"/>
  <c r="C131" i="38"/>
  <c r="A132" i="38"/>
  <c r="C132" i="38"/>
  <c r="A133" i="38"/>
  <c r="C133" i="38"/>
  <c r="A134" i="38"/>
  <c r="A135" i="38"/>
  <c r="C135" i="38"/>
  <c r="A136" i="38"/>
  <c r="C136" i="38"/>
  <c r="A137" i="38"/>
  <c r="C137" i="38"/>
  <c r="A138" i="38"/>
  <c r="C138" i="38"/>
  <c r="A139" i="38"/>
  <c r="C139" i="38"/>
  <c r="A140" i="38"/>
  <c r="A141" i="38"/>
  <c r="C141" i="38"/>
  <c r="A142" i="38"/>
  <c r="C142" i="38"/>
  <c r="A143" i="38"/>
  <c r="C143" i="38"/>
  <c r="A144" i="38"/>
  <c r="C144" i="38"/>
  <c r="A145" i="38"/>
  <c r="C145" i="38"/>
  <c r="A146" i="38"/>
  <c r="A147" i="38"/>
  <c r="C147" i="38"/>
  <c r="A148" i="38"/>
  <c r="C148" i="38"/>
  <c r="A149" i="38"/>
  <c r="C149" i="38"/>
  <c r="A150" i="38"/>
  <c r="C150" i="38"/>
  <c r="A151" i="38"/>
  <c r="C151" i="38"/>
  <c r="A152" i="38"/>
  <c r="A153" i="38"/>
  <c r="C153" i="38"/>
  <c r="A154" i="38"/>
  <c r="C154" i="38"/>
  <c r="A155" i="38"/>
  <c r="C155" i="38"/>
  <c r="A156" i="38"/>
  <c r="C156" i="38"/>
  <c r="A157" i="38"/>
  <c r="C157" i="38"/>
  <c r="A158" i="38"/>
  <c r="A159" i="38"/>
  <c r="C159" i="38"/>
  <c r="A160" i="38"/>
  <c r="C160" i="38"/>
  <c r="A161" i="38"/>
  <c r="C161" i="38"/>
  <c r="A162" i="38"/>
  <c r="C162" i="38"/>
  <c r="A163" i="38"/>
  <c r="C163" i="38"/>
  <c r="A164" i="38"/>
  <c r="A165" i="38"/>
  <c r="C165" i="38"/>
  <c r="A166" i="38"/>
  <c r="C166" i="38"/>
  <c r="A167" i="38"/>
  <c r="C167" i="38"/>
  <c r="A168" i="38"/>
  <c r="C168" i="38"/>
  <c r="A169" i="38"/>
  <c r="C169" i="38"/>
  <c r="A170" i="38"/>
  <c r="A171" i="38"/>
  <c r="C171" i="38"/>
  <c r="A172" i="38"/>
  <c r="C172" i="38"/>
  <c r="A173" i="38"/>
  <c r="C173" i="38"/>
  <c r="A174" i="38"/>
  <c r="C174" i="38"/>
  <c r="A175" i="38"/>
  <c r="C175" i="38"/>
  <c r="A176" i="38"/>
  <c r="A177" i="38"/>
  <c r="C177" i="38"/>
  <c r="A178" i="38"/>
  <c r="C178" i="38"/>
  <c r="A179" i="38"/>
  <c r="C179" i="38"/>
  <c r="A180" i="38"/>
  <c r="C180" i="38"/>
  <c r="A181" i="38"/>
  <c r="C181" i="38"/>
  <c r="A182" i="38"/>
  <c r="A183" i="38"/>
  <c r="C183" i="38"/>
  <c r="A184" i="38"/>
  <c r="C184" i="38"/>
  <c r="A185" i="38"/>
  <c r="C185" i="38"/>
  <c r="A186" i="38"/>
  <c r="C186" i="38"/>
  <c r="A187" i="38"/>
  <c r="C187" i="38"/>
  <c r="A188" i="38"/>
  <c r="A189" i="38"/>
  <c r="C189" i="38"/>
  <c r="A190" i="38"/>
  <c r="C190" i="38"/>
  <c r="A191" i="38"/>
  <c r="C191" i="38"/>
  <c r="A192" i="38"/>
  <c r="C192" i="38"/>
  <c r="A193" i="38"/>
  <c r="C193" i="38"/>
  <c r="A194" i="38"/>
  <c r="A195" i="38"/>
  <c r="C195" i="38"/>
  <c r="A196" i="38"/>
  <c r="C196" i="38"/>
  <c r="A197" i="38"/>
  <c r="C197" i="38"/>
  <c r="A198" i="38"/>
  <c r="C198" i="38"/>
  <c r="A199" i="38"/>
  <c r="C199" i="38"/>
  <c r="A200" i="38"/>
  <c r="A201" i="38"/>
  <c r="C201" i="38"/>
  <c r="A202" i="38"/>
  <c r="C202" i="38"/>
  <c r="C203" i="38" s="1"/>
  <c r="C204" i="38" s="1"/>
  <c r="C205" i="38" s="1"/>
  <c r="A203" i="38"/>
  <c r="A204" i="38"/>
  <c r="A205" i="38"/>
  <c r="A206" i="38"/>
  <c r="A207" i="38"/>
  <c r="C207" i="38"/>
  <c r="A208" i="38"/>
  <c r="C208" i="38"/>
  <c r="A209" i="38"/>
  <c r="C209" i="38"/>
  <c r="A210" i="38"/>
  <c r="C210" i="38"/>
  <c r="A211" i="38"/>
  <c r="C211" i="38"/>
  <c r="A212" i="38"/>
  <c r="A213" i="38"/>
  <c r="C213" i="38"/>
  <c r="A214" i="38"/>
  <c r="C214" i="38"/>
  <c r="A215" i="38"/>
  <c r="C215" i="38"/>
  <c r="A216" i="38"/>
  <c r="C216" i="38"/>
  <c r="A217" i="38"/>
  <c r="C217" i="38"/>
  <c r="A218" i="38"/>
  <c r="A219" i="38"/>
  <c r="C219" i="38"/>
  <c r="A220" i="38"/>
  <c r="C220" i="38"/>
  <c r="A221" i="38"/>
  <c r="C221" i="38"/>
  <c r="A222" i="38"/>
  <c r="C222" i="38"/>
  <c r="A223" i="38"/>
  <c r="C223" i="38"/>
  <c r="A224" i="38"/>
  <c r="A225" i="38"/>
  <c r="C225" i="38"/>
  <c r="A226" i="38"/>
  <c r="C226" i="38"/>
  <c r="A227" i="38"/>
  <c r="C227" i="38"/>
  <c r="A228" i="38"/>
  <c r="C228" i="38"/>
  <c r="A229" i="38"/>
  <c r="C229" i="38"/>
  <c r="A230" i="38"/>
  <c r="A231" i="38"/>
  <c r="C231" i="38"/>
  <c r="A232" i="38"/>
  <c r="C232" i="38"/>
  <c r="A233" i="38"/>
  <c r="C233" i="38"/>
  <c r="A234" i="38"/>
  <c r="C234" i="38"/>
  <c r="A235" i="38"/>
  <c r="C235" i="38"/>
  <c r="A236" i="38"/>
  <c r="A237" i="38"/>
  <c r="C237" i="38"/>
  <c r="A238" i="38"/>
  <c r="C238" i="38"/>
  <c r="A239" i="38"/>
  <c r="C239" i="38"/>
  <c r="A240" i="38"/>
  <c r="C240" i="38"/>
  <c r="A241" i="38"/>
  <c r="C241" i="38"/>
  <c r="A242" i="38"/>
  <c r="A243" i="38"/>
  <c r="C243" i="38"/>
  <c r="A244" i="38"/>
  <c r="C244" i="38"/>
  <c r="A245" i="38"/>
  <c r="C245" i="38"/>
  <c r="A246" i="38"/>
  <c r="C246" i="38"/>
  <c r="A247" i="38"/>
  <c r="C247" i="38"/>
  <c r="A248" i="38"/>
  <c r="A249" i="38"/>
  <c r="C249" i="38"/>
  <c r="A250" i="38"/>
  <c r="C250" i="38"/>
  <c r="A251" i="38"/>
  <c r="C251" i="38"/>
  <c r="A252" i="38"/>
  <c r="C252" i="38"/>
  <c r="A253" i="38"/>
  <c r="C253" i="38"/>
  <c r="A254" i="38"/>
  <c r="A255" i="38"/>
  <c r="C255" i="38"/>
  <c r="A256" i="38"/>
  <c r="C256" i="38"/>
  <c r="A257" i="38"/>
  <c r="C257" i="38"/>
  <c r="A258" i="38"/>
  <c r="C258" i="38"/>
  <c r="A259" i="38"/>
  <c r="C259" i="38"/>
  <c r="A260" i="38"/>
  <c r="A261" i="38"/>
  <c r="C261" i="38"/>
  <c r="A262" i="38"/>
  <c r="C262" i="38"/>
  <c r="A263" i="38"/>
  <c r="C263" i="38"/>
  <c r="A264" i="38"/>
  <c r="C264" i="38"/>
  <c r="A265" i="38"/>
  <c r="C265" i="38"/>
  <c r="A266" i="38"/>
  <c r="A267" i="38"/>
  <c r="C267" i="38"/>
  <c r="A268" i="38"/>
  <c r="C268" i="38"/>
  <c r="A269" i="38"/>
  <c r="C269" i="38"/>
  <c r="A270" i="38"/>
  <c r="C270" i="38"/>
  <c r="A271" i="38"/>
  <c r="C271" i="38"/>
  <c r="A272" i="38"/>
  <c r="A273" i="38"/>
  <c r="C273" i="38"/>
  <c r="A274" i="38"/>
  <c r="C274" i="38"/>
  <c r="A275" i="38"/>
  <c r="C275" i="38"/>
  <c r="A276" i="38"/>
  <c r="C276" i="38"/>
  <c r="A277" i="38"/>
  <c r="C277" i="38"/>
  <c r="A278" i="38"/>
  <c r="A279" i="38"/>
  <c r="C279" i="38"/>
  <c r="A280" i="38"/>
  <c r="C280" i="38"/>
  <c r="A281" i="38"/>
  <c r="C281" i="38"/>
  <c r="A282" i="38"/>
  <c r="C282" i="38"/>
  <c r="A283" i="38"/>
  <c r="C283" i="38"/>
  <c r="A284" i="38"/>
  <c r="A285" i="38"/>
  <c r="C285" i="38"/>
  <c r="A286" i="38"/>
  <c r="C286" i="38"/>
  <c r="A287" i="38"/>
  <c r="C287" i="38"/>
  <c r="A288" i="38"/>
  <c r="C288" i="38"/>
  <c r="A289" i="38"/>
  <c r="C289" i="38"/>
  <c r="A290" i="38"/>
  <c r="A291" i="38"/>
  <c r="C291" i="38"/>
  <c r="A292" i="38"/>
  <c r="C292" i="38"/>
  <c r="A293" i="38"/>
  <c r="C293" i="38"/>
  <c r="A294" i="38"/>
  <c r="C294" i="38"/>
  <c r="A295" i="38"/>
  <c r="C295" i="38"/>
  <c r="A296" i="38"/>
  <c r="A297" i="38"/>
  <c r="C297" i="38"/>
  <c r="A298" i="38"/>
  <c r="C298" i="38"/>
  <c r="A299" i="38"/>
  <c r="C299" i="38"/>
  <c r="A300" i="38"/>
  <c r="C300" i="38"/>
  <c r="A301" i="38"/>
  <c r="C301" i="38"/>
  <c r="A302" i="38"/>
  <c r="A303" i="38"/>
  <c r="C303" i="38"/>
  <c r="A304" i="38"/>
  <c r="C304" i="38"/>
  <c r="A305" i="38"/>
  <c r="C305" i="38"/>
  <c r="A306" i="38"/>
  <c r="C306" i="38"/>
  <c r="A307" i="38"/>
  <c r="C307" i="38"/>
  <c r="A308" i="38"/>
  <c r="A309" i="38"/>
  <c r="C309" i="38"/>
  <c r="A310" i="38"/>
  <c r="C310" i="38"/>
  <c r="A311" i="38"/>
  <c r="C311" i="38"/>
  <c r="A312" i="38"/>
  <c r="C312" i="38"/>
  <c r="A313" i="38"/>
  <c r="C313" i="38"/>
  <c r="A314" i="38"/>
  <c r="A315" i="38"/>
  <c r="C315" i="38"/>
  <c r="A316" i="38"/>
  <c r="C316" i="38"/>
  <c r="A317" i="38"/>
  <c r="C317" i="38"/>
  <c r="A318" i="38"/>
  <c r="C318" i="38"/>
  <c r="A319" i="38"/>
  <c r="C319" i="38"/>
  <c r="A320" i="38"/>
  <c r="A321" i="38"/>
  <c r="C321" i="38"/>
  <c r="A322" i="38"/>
  <c r="C322" i="38"/>
  <c r="A323" i="38"/>
  <c r="C323" i="38"/>
  <c r="A324" i="38"/>
  <c r="C324" i="38"/>
  <c r="A325" i="38"/>
  <c r="C325" i="38"/>
  <c r="A326" i="38"/>
  <c r="A327" i="38"/>
  <c r="C327" i="38"/>
  <c r="C328" i="38" s="1"/>
  <c r="C329" i="38" s="1"/>
  <c r="C330" i="38" s="1"/>
  <c r="C331" i="38" s="1"/>
  <c r="A328" i="38"/>
  <c r="A329" i="38"/>
  <c r="A330" i="38"/>
  <c r="A331" i="38"/>
  <c r="A332" i="38"/>
  <c r="A333" i="38"/>
  <c r="C333" i="38"/>
  <c r="A334" i="38"/>
  <c r="C334" i="38"/>
  <c r="A335" i="38"/>
  <c r="C335" i="38"/>
  <c r="A336" i="38"/>
  <c r="C336" i="38"/>
  <c r="A337" i="38"/>
  <c r="C337" i="38"/>
  <c r="A338" i="38"/>
  <c r="A339" i="38"/>
  <c r="C339" i="38"/>
  <c r="A340" i="38"/>
  <c r="C340" i="38"/>
  <c r="A341" i="38"/>
  <c r="C341" i="38"/>
  <c r="A342" i="38"/>
  <c r="C342" i="38"/>
  <c r="A343" i="38"/>
  <c r="C343" i="38"/>
  <c r="A344" i="38"/>
  <c r="A345" i="38"/>
  <c r="C345" i="38"/>
  <c r="A346" i="38"/>
  <c r="C346" i="38"/>
  <c r="A347" i="38"/>
  <c r="C347" i="38"/>
  <c r="A348" i="38"/>
  <c r="C348" i="38"/>
  <c r="A349" i="38"/>
  <c r="C349" i="38"/>
  <c r="A350" i="38"/>
  <c r="A351" i="38"/>
  <c r="C351" i="38"/>
  <c r="A352" i="38"/>
  <c r="C352" i="38"/>
  <c r="A353" i="38"/>
  <c r="C353" i="38"/>
  <c r="A354" i="38"/>
  <c r="C354" i="38"/>
  <c r="A355" i="38"/>
  <c r="C355" i="38"/>
  <c r="A356" i="38"/>
  <c r="A357" i="38"/>
  <c r="C357" i="38"/>
  <c r="A358" i="38"/>
  <c r="C358" i="38"/>
  <c r="A359" i="38"/>
  <c r="C359" i="38"/>
  <c r="A360" i="38"/>
  <c r="C360" i="38"/>
  <c r="A361" i="38"/>
  <c r="C361" i="38"/>
  <c r="A362" i="38"/>
  <c r="A363" i="38"/>
  <c r="C363" i="38"/>
  <c r="A364" i="38"/>
  <c r="C364" i="38"/>
  <c r="A365" i="38"/>
  <c r="C365" i="38"/>
  <c r="A366" i="38"/>
  <c r="C366" i="38"/>
  <c r="A367" i="38"/>
  <c r="C367" i="38"/>
  <c r="A368" i="38"/>
  <c r="A369" i="38"/>
  <c r="C369" i="38"/>
  <c r="A370" i="38"/>
  <c r="C370" i="38"/>
  <c r="A371" i="38"/>
  <c r="C371" i="38"/>
  <c r="A372" i="38"/>
  <c r="C372" i="38"/>
  <c r="A373" i="38"/>
  <c r="C373" i="38"/>
  <c r="A374" i="38"/>
  <c r="A375" i="38"/>
  <c r="C375" i="38"/>
  <c r="A376" i="38"/>
  <c r="C376" i="38"/>
  <c r="A377" i="38"/>
  <c r="C377" i="38"/>
  <c r="A378" i="38"/>
  <c r="C378" i="38"/>
  <c r="A379" i="38"/>
  <c r="C379" i="38"/>
  <c r="A380" i="38"/>
  <c r="A381" i="38"/>
  <c r="C381" i="38"/>
  <c r="A382" i="38"/>
  <c r="C382" i="38"/>
  <c r="A383" i="38"/>
  <c r="C383" i="38"/>
  <c r="A384" i="38"/>
  <c r="C384" i="38"/>
  <c r="A385" i="38"/>
  <c r="C385" i="38"/>
  <c r="A386" i="38"/>
  <c r="A387" i="38"/>
  <c r="C387" i="38"/>
  <c r="A388" i="38"/>
  <c r="C388" i="38"/>
  <c r="A389" i="38"/>
  <c r="C389" i="38"/>
  <c r="A390" i="38"/>
  <c r="C390" i="38"/>
  <c r="A391" i="38"/>
  <c r="C391" i="38"/>
  <c r="A392" i="38"/>
  <c r="A393" i="38"/>
  <c r="C393" i="38"/>
  <c r="A394" i="38"/>
  <c r="C394" i="38"/>
  <c r="A395" i="38"/>
  <c r="C395" i="38"/>
  <c r="A396" i="38"/>
  <c r="C396" i="38"/>
  <c r="A397" i="38"/>
  <c r="C397" i="38"/>
  <c r="A398" i="38"/>
  <c r="A399" i="38"/>
  <c r="C399" i="38"/>
  <c r="A400" i="38"/>
  <c r="C400" i="38"/>
  <c r="A401" i="38"/>
  <c r="C401" i="38"/>
  <c r="A402" i="38"/>
  <c r="C402" i="38"/>
  <c r="A403" i="38"/>
  <c r="C403" i="38"/>
  <c r="A404" i="38"/>
  <c r="A405" i="38"/>
  <c r="C405" i="38"/>
  <c r="A406" i="38"/>
  <c r="C406" i="38"/>
  <c r="A407" i="38"/>
  <c r="C407" i="38"/>
  <c r="A408" i="38"/>
  <c r="C408" i="38"/>
  <c r="A409" i="38"/>
  <c r="C409" i="38"/>
  <c r="A410" i="38"/>
  <c r="A411" i="38"/>
  <c r="C411" i="38"/>
  <c r="A412" i="38"/>
  <c r="C412" i="38"/>
  <c r="A413" i="38"/>
  <c r="C413" i="38"/>
  <c r="A414" i="38"/>
  <c r="C414" i="38"/>
  <c r="A415" i="38"/>
  <c r="C415" i="38"/>
  <c r="A416" i="38"/>
  <c r="A417" i="38"/>
  <c r="C417" i="38"/>
  <c r="A418" i="38"/>
  <c r="C418" i="38"/>
  <c r="A419" i="38"/>
  <c r="C419" i="38"/>
  <c r="A420" i="38"/>
  <c r="C420" i="38"/>
  <c r="A421" i="38"/>
  <c r="C421" i="38"/>
  <c r="A422" i="38"/>
  <c r="A423" i="38"/>
  <c r="C423" i="38"/>
  <c r="A424" i="38"/>
  <c r="C424" i="38"/>
  <c r="A425" i="38"/>
  <c r="C425" i="38"/>
  <c r="A426" i="38"/>
  <c r="C426" i="38"/>
  <c r="A427" i="38"/>
  <c r="C427" i="38"/>
  <c r="A428" i="38"/>
  <c r="A429" i="38"/>
  <c r="C429" i="38"/>
  <c r="A430" i="38"/>
  <c r="C430" i="38"/>
  <c r="A431" i="38"/>
  <c r="C431" i="38"/>
  <c r="A432" i="38"/>
  <c r="C432" i="38"/>
  <c r="A433" i="38"/>
  <c r="C433" i="38"/>
  <c r="A434" i="38"/>
  <c r="A435" i="38"/>
  <c r="C435" i="38"/>
  <c r="A436" i="38"/>
  <c r="C436" i="38"/>
  <c r="A437" i="38"/>
  <c r="C437" i="38"/>
  <c r="A438" i="38"/>
  <c r="C438" i="38"/>
  <c r="A439" i="38"/>
  <c r="C439" i="38"/>
  <c r="A440" i="38"/>
  <c r="A441" i="38"/>
  <c r="C441" i="38"/>
  <c r="A442" i="38"/>
  <c r="C442" i="38"/>
  <c r="A443" i="38"/>
  <c r="C443" i="38"/>
  <c r="A444" i="38"/>
  <c r="C444" i="38"/>
  <c r="A445" i="38"/>
  <c r="C445" i="38"/>
  <c r="A446" i="38"/>
  <c r="A447" i="38"/>
  <c r="C447" i="38"/>
  <c r="A448" i="38"/>
  <c r="C448" i="38"/>
  <c r="A449" i="38"/>
  <c r="C449" i="38"/>
  <c r="A450" i="38"/>
  <c r="C450" i="38"/>
  <c r="A451" i="38"/>
  <c r="C451" i="38"/>
  <c r="A452" i="38"/>
  <c r="A453" i="38"/>
  <c r="C453" i="38"/>
  <c r="A454" i="38"/>
  <c r="C454" i="38"/>
  <c r="A455" i="38"/>
  <c r="C455" i="38"/>
  <c r="A456" i="38"/>
  <c r="C456" i="38"/>
  <c r="A457" i="38"/>
  <c r="C457" i="38"/>
  <c r="A458" i="38"/>
  <c r="A459" i="38"/>
  <c r="C459" i="38"/>
  <c r="A460" i="38"/>
  <c r="C460" i="38"/>
  <c r="A461" i="38"/>
  <c r="C461" i="38"/>
  <c r="A462" i="38"/>
  <c r="C462" i="38"/>
  <c r="A463" i="38"/>
  <c r="C463" i="38"/>
  <c r="A464" i="38"/>
  <c r="A465" i="38"/>
  <c r="C465" i="38"/>
  <c r="A466" i="38"/>
  <c r="C466" i="38"/>
  <c r="A467" i="38"/>
  <c r="C467" i="38"/>
  <c r="A468" i="38"/>
  <c r="C468" i="38"/>
  <c r="A469" i="38"/>
  <c r="C469" i="38"/>
  <c r="A470" i="38"/>
  <c r="A471" i="38"/>
  <c r="C471" i="38"/>
  <c r="A472" i="38"/>
  <c r="C472" i="38"/>
  <c r="A473" i="38"/>
  <c r="C473" i="38"/>
  <c r="A474" i="38"/>
  <c r="C474" i="38"/>
  <c r="A475" i="38"/>
  <c r="C475" i="38"/>
  <c r="A476" i="38"/>
  <c r="A477" i="38"/>
  <c r="C477" i="38"/>
  <c r="A478" i="38"/>
  <c r="C478" i="38"/>
  <c r="A479" i="38"/>
  <c r="C479" i="38"/>
  <c r="A480" i="38"/>
  <c r="C480" i="38"/>
  <c r="A481" i="38"/>
  <c r="C481" i="38"/>
  <c r="A482" i="38"/>
  <c r="A483" i="38"/>
  <c r="C483" i="38"/>
  <c r="A484" i="38"/>
  <c r="C484" i="38"/>
  <c r="A485" i="38"/>
  <c r="C485" i="38"/>
  <c r="A486" i="38"/>
  <c r="C486" i="38"/>
  <c r="A487" i="38"/>
  <c r="C487" i="38"/>
  <c r="A488" i="38"/>
  <c r="A489" i="38"/>
  <c r="C489" i="38"/>
  <c r="A490" i="38"/>
  <c r="C490" i="38"/>
  <c r="A491" i="38"/>
  <c r="C491" i="38"/>
  <c r="A492" i="38"/>
  <c r="C492" i="38"/>
  <c r="A493" i="38"/>
  <c r="C493" i="38"/>
  <c r="A494" i="38"/>
  <c r="A495" i="38"/>
  <c r="C495" i="38"/>
  <c r="A496" i="38"/>
  <c r="C496" i="38"/>
  <c r="A497" i="38"/>
  <c r="C497" i="38"/>
  <c r="A498" i="38"/>
  <c r="C498" i="38"/>
  <c r="A499" i="38"/>
  <c r="C499" i="38"/>
  <c r="A500" i="38"/>
  <c r="A501" i="38"/>
  <c r="C501" i="38"/>
  <c r="A502" i="38"/>
  <c r="C502" i="38"/>
  <c r="A503" i="38"/>
  <c r="C503" i="38"/>
  <c r="A504" i="38"/>
  <c r="C504" i="38"/>
  <c r="A505" i="38"/>
  <c r="C505" i="38"/>
  <c r="A506" i="38"/>
  <c r="A507" i="38"/>
  <c r="C507" i="38"/>
  <c r="A508" i="38"/>
  <c r="C508" i="38"/>
  <c r="A509" i="38"/>
  <c r="C509" i="38"/>
  <c r="A510" i="38"/>
  <c r="C510" i="38"/>
  <c r="A511" i="38"/>
  <c r="C511" i="38"/>
  <c r="A512" i="38"/>
  <c r="A513" i="38"/>
  <c r="C513" i="38"/>
  <c r="C514" i="38" s="1"/>
  <c r="C515" i="38" s="1"/>
  <c r="C516" i="38" s="1"/>
  <c r="C517" i="38" s="1"/>
  <c r="A514" i="38"/>
  <c r="A515" i="38"/>
  <c r="A516" i="38"/>
  <c r="A517" i="38"/>
  <c r="A518" i="38"/>
  <c r="A519" i="38"/>
  <c r="C519" i="38"/>
  <c r="A520" i="38"/>
  <c r="C520" i="38"/>
  <c r="A521" i="38"/>
  <c r="C521" i="38"/>
  <c r="A522" i="38"/>
  <c r="C522" i="38"/>
  <c r="A523" i="38"/>
  <c r="C523" i="38"/>
  <c r="A524" i="38"/>
  <c r="A525" i="38"/>
  <c r="C525" i="38"/>
  <c r="A526" i="38"/>
  <c r="C526" i="38"/>
  <c r="A527" i="38"/>
  <c r="C527" i="38"/>
  <c r="A528" i="38"/>
  <c r="C528" i="38"/>
  <c r="A529" i="38"/>
  <c r="C529" i="38"/>
  <c r="A530" i="38"/>
  <c r="A531" i="38"/>
  <c r="C531" i="38"/>
  <c r="A532" i="38"/>
  <c r="C532" i="38"/>
  <c r="A533" i="38"/>
  <c r="C533" i="38"/>
  <c r="A534" i="38"/>
  <c r="C534" i="38"/>
  <c r="A535" i="38"/>
  <c r="C535" i="38"/>
  <c r="A536" i="38"/>
  <c r="A537" i="38"/>
  <c r="C537" i="38"/>
  <c r="A538" i="38"/>
  <c r="C538" i="38"/>
  <c r="A539" i="38"/>
  <c r="C539" i="38"/>
  <c r="A540" i="38"/>
  <c r="C540" i="38"/>
  <c r="A541" i="38"/>
  <c r="C541" i="38"/>
  <c r="A542" i="38"/>
  <c r="A543" i="38"/>
  <c r="C543" i="38"/>
  <c r="A544" i="38"/>
  <c r="C544" i="38"/>
  <c r="A545" i="38"/>
  <c r="C545" i="38"/>
  <c r="A546" i="38"/>
  <c r="C546" i="38"/>
  <c r="A547" i="38"/>
  <c r="C547" i="38"/>
  <c r="A548" i="38"/>
  <c r="A549" i="38"/>
  <c r="C549" i="38"/>
  <c r="A550" i="38"/>
  <c r="C550" i="38"/>
  <c r="A551" i="38"/>
  <c r="C551" i="38"/>
  <c r="A552" i="38"/>
  <c r="C552" i="38"/>
  <c r="A553" i="38"/>
  <c r="C553" i="38"/>
  <c r="A554" i="38"/>
  <c r="A555" i="38"/>
  <c r="C555" i="38"/>
  <c r="A556" i="38"/>
  <c r="C556" i="38"/>
  <c r="A557" i="38"/>
  <c r="C557" i="38"/>
  <c r="A558" i="38"/>
  <c r="C558" i="38"/>
  <c r="A559" i="38"/>
  <c r="C559" i="38"/>
  <c r="A560" i="38"/>
  <c r="A561" i="38"/>
  <c r="C561" i="38"/>
  <c r="A562" i="38"/>
  <c r="C562" i="38"/>
  <c r="A563" i="38"/>
  <c r="C563" i="38"/>
  <c r="A564" i="38"/>
  <c r="C564" i="38"/>
  <c r="A565" i="38"/>
  <c r="C565" i="38"/>
  <c r="A566" i="38"/>
  <c r="A567" i="38"/>
  <c r="C567" i="38"/>
  <c r="A568" i="38"/>
  <c r="C568" i="38"/>
  <c r="A569" i="38"/>
  <c r="C569" i="38"/>
  <c r="A570" i="38"/>
  <c r="C570" i="38"/>
  <c r="A571" i="38"/>
  <c r="C571" i="38"/>
  <c r="A572" i="38"/>
  <c r="A573" i="38"/>
  <c r="C573" i="38"/>
  <c r="A574" i="38"/>
  <c r="C574" i="38"/>
  <c r="A575" i="38"/>
  <c r="C575" i="38"/>
  <c r="A576" i="38"/>
  <c r="C576" i="38"/>
  <c r="A577" i="38"/>
  <c r="C577" i="38"/>
  <c r="A578" i="38"/>
  <c r="A579" i="38"/>
  <c r="C579" i="38"/>
  <c r="A580" i="38"/>
  <c r="C580" i="38"/>
  <c r="A581" i="38"/>
  <c r="C581" i="38"/>
  <c r="A582" i="38"/>
  <c r="C582" i="38"/>
  <c r="A583" i="38"/>
  <c r="C583" i="38"/>
  <c r="A584" i="38"/>
  <c r="A585" i="38"/>
  <c r="C585" i="38"/>
  <c r="A586" i="38"/>
  <c r="C586" i="38"/>
  <c r="A587" i="38"/>
  <c r="C587" i="38"/>
  <c r="A588" i="38"/>
  <c r="C588" i="38"/>
  <c r="A589" i="38"/>
  <c r="C589" i="38"/>
  <c r="A590" i="38"/>
  <c r="A591" i="38"/>
  <c r="C591" i="38"/>
  <c r="A592" i="38"/>
  <c r="C592" i="38"/>
  <c r="A593" i="38"/>
  <c r="C593" i="38"/>
  <c r="A594" i="38"/>
  <c r="C594" i="38"/>
  <c r="A595" i="38"/>
  <c r="C595" i="38"/>
  <c r="A596" i="38"/>
  <c r="A597" i="38"/>
  <c r="C597" i="38"/>
  <c r="A598" i="38"/>
  <c r="C598" i="38"/>
  <c r="A599" i="38"/>
  <c r="C599" i="38"/>
  <c r="A600" i="38"/>
  <c r="C600" i="38"/>
  <c r="A601" i="38"/>
  <c r="C601" i="38"/>
  <c r="A602" i="38"/>
  <c r="A603" i="38"/>
  <c r="C603" i="38"/>
  <c r="A604" i="38"/>
  <c r="C604" i="38"/>
  <c r="A605" i="38"/>
  <c r="C605" i="38"/>
  <c r="A606" i="38"/>
  <c r="C606" i="38"/>
  <c r="C607" i="38" s="1"/>
  <c r="A607" i="38"/>
  <c r="A608" i="38"/>
  <c r="A609" i="38"/>
  <c r="C609" i="38"/>
  <c r="A610" i="38"/>
  <c r="C610" i="38"/>
  <c r="A611" i="38"/>
  <c r="C611" i="38"/>
  <c r="A612" i="38"/>
  <c r="C612" i="38"/>
  <c r="A613" i="38"/>
  <c r="C613" i="38"/>
  <c r="A614" i="38"/>
  <c r="A615" i="38"/>
  <c r="C615" i="38"/>
  <c r="A616" i="38"/>
  <c r="C616" i="38"/>
  <c r="A617" i="38"/>
  <c r="C617" i="38"/>
  <c r="A618" i="38"/>
  <c r="C618" i="38"/>
  <c r="A619" i="38"/>
  <c r="C619" i="38"/>
  <c r="A620" i="38"/>
  <c r="A621" i="38"/>
  <c r="C621" i="38"/>
  <c r="A622" i="38"/>
  <c r="C622" i="38"/>
  <c r="A623" i="38"/>
  <c r="C623" i="38"/>
  <c r="A624" i="38"/>
  <c r="C624" i="38"/>
  <c r="A625" i="38"/>
  <c r="C625" i="38"/>
  <c r="A626" i="38"/>
  <c r="A627" i="38"/>
  <c r="C627" i="38"/>
  <c r="A628" i="38"/>
  <c r="C628" i="38"/>
  <c r="A629" i="38"/>
  <c r="C629" i="38"/>
  <c r="A630" i="38"/>
  <c r="C630" i="38"/>
  <c r="A631" i="38"/>
  <c r="C631" i="38"/>
  <c r="A632" i="38"/>
  <c r="A633" i="38"/>
  <c r="C633" i="38"/>
  <c r="A634" i="38"/>
  <c r="C634" i="38"/>
  <c r="A635" i="38"/>
  <c r="C635" i="38"/>
  <c r="A636" i="38"/>
  <c r="C636" i="38"/>
  <c r="A637" i="38"/>
  <c r="C637" i="38"/>
  <c r="A638" i="38"/>
  <c r="A639" i="38"/>
  <c r="C639" i="38"/>
  <c r="A640" i="38"/>
  <c r="C640" i="38"/>
  <c r="A641" i="38"/>
  <c r="C641" i="38"/>
  <c r="A642" i="38"/>
  <c r="C642" i="38"/>
  <c r="A643" i="38"/>
  <c r="C643" i="38"/>
  <c r="A644" i="38"/>
  <c r="A645" i="38"/>
  <c r="C645" i="38"/>
  <c r="A646" i="38"/>
  <c r="C646" i="38"/>
  <c r="A647" i="38"/>
  <c r="C647" i="38"/>
  <c r="A648" i="38"/>
  <c r="C648" i="38"/>
  <c r="A649" i="38"/>
  <c r="C649" i="38"/>
  <c r="A650" i="38"/>
  <c r="A651" i="38"/>
  <c r="C651" i="38"/>
  <c r="A652" i="38"/>
  <c r="C652" i="38"/>
  <c r="A653" i="38"/>
  <c r="C653" i="38"/>
  <c r="A654" i="38"/>
  <c r="C654" i="38"/>
  <c r="A655" i="38"/>
  <c r="C655" i="38"/>
  <c r="A656" i="38"/>
  <c r="A657" i="38"/>
  <c r="C657" i="38"/>
  <c r="A658" i="38"/>
  <c r="C658" i="38"/>
  <c r="A659" i="38"/>
  <c r="C659" i="38"/>
  <c r="A660" i="38"/>
  <c r="C660" i="38"/>
  <c r="A661" i="38"/>
  <c r="C661" i="38"/>
  <c r="A662" i="38"/>
  <c r="A663" i="38"/>
  <c r="C663" i="38"/>
  <c r="A664" i="38"/>
  <c r="C664" i="38"/>
  <c r="A665" i="38"/>
  <c r="C665" i="38"/>
  <c r="A666" i="38"/>
  <c r="C666" i="38"/>
  <c r="A667" i="38"/>
  <c r="C667" i="38"/>
  <c r="A668" i="38"/>
  <c r="A669" i="38"/>
  <c r="C669" i="38"/>
  <c r="A670" i="38"/>
  <c r="C670" i="38"/>
  <c r="A671" i="38"/>
  <c r="C671" i="38"/>
  <c r="A672" i="38"/>
  <c r="C672" i="38"/>
  <c r="A673" i="38"/>
  <c r="C673" i="38"/>
  <c r="A674" i="38"/>
  <c r="A675" i="38"/>
  <c r="C675" i="38"/>
  <c r="A676" i="38"/>
  <c r="C676" i="38"/>
  <c r="A677" i="38"/>
  <c r="C677" i="38"/>
  <c r="A678" i="38"/>
  <c r="C678" i="38"/>
  <c r="A679" i="38"/>
  <c r="C679" i="38"/>
  <c r="A680" i="38"/>
  <c r="A681" i="38"/>
  <c r="C681" i="38"/>
  <c r="A682" i="38"/>
  <c r="C682" i="38"/>
  <c r="A683" i="38"/>
  <c r="C683" i="38"/>
  <c r="A684" i="38"/>
  <c r="C684" i="38"/>
  <c r="A685" i="38"/>
  <c r="C685" i="38"/>
  <c r="A686" i="38"/>
  <c r="A687" i="38"/>
  <c r="C687" i="38"/>
  <c r="A688" i="38"/>
  <c r="C688" i="38"/>
  <c r="A689" i="38"/>
  <c r="C689" i="38"/>
  <c r="A690" i="38"/>
  <c r="C690" i="38"/>
  <c r="A691" i="38"/>
  <c r="C691" i="38"/>
  <c r="A692" i="38"/>
  <c r="A693" i="38"/>
  <c r="C693" i="38"/>
  <c r="A694" i="38"/>
  <c r="C694" i="38"/>
  <c r="A695" i="38"/>
  <c r="C695" i="38"/>
  <c r="A696" i="38"/>
  <c r="C696" i="38"/>
  <c r="A697" i="38"/>
  <c r="C697" i="38"/>
  <c r="A698" i="38"/>
  <c r="A699" i="38"/>
  <c r="C699" i="38"/>
  <c r="A700" i="38"/>
  <c r="C700" i="38"/>
  <c r="A701" i="38"/>
  <c r="C701" i="38"/>
  <c r="A702" i="38"/>
  <c r="C702" i="38"/>
  <c r="A703" i="38"/>
  <c r="C703" i="38"/>
  <c r="A704" i="38"/>
  <c r="A705" i="38"/>
  <c r="C705" i="38"/>
  <c r="A706" i="38"/>
  <c r="C706" i="38"/>
  <c r="A707" i="38"/>
  <c r="C707" i="38"/>
  <c r="A708" i="38"/>
  <c r="C708" i="38"/>
  <c r="A709" i="38"/>
  <c r="C709" i="38"/>
  <c r="A710" i="38"/>
  <c r="A711" i="38"/>
  <c r="C711" i="38"/>
  <c r="A712" i="38"/>
  <c r="C712" i="38"/>
  <c r="A713" i="38"/>
  <c r="C713" i="38"/>
  <c r="C714" i="38" s="1"/>
  <c r="C715" i="38" s="1"/>
  <c r="A714" i="38"/>
  <c r="A715" i="38"/>
  <c r="A716" i="38"/>
  <c r="A717" i="38"/>
  <c r="C717" i="38"/>
  <c r="A718" i="38"/>
  <c r="C718" i="38"/>
  <c r="A719" i="38"/>
  <c r="C719" i="38"/>
  <c r="A720" i="38"/>
  <c r="C720" i="38"/>
  <c r="A721" i="38"/>
  <c r="C721" i="38"/>
  <c r="A722" i="38"/>
  <c r="A723" i="38"/>
  <c r="C723" i="38"/>
  <c r="A724" i="38"/>
  <c r="C724" i="38"/>
  <c r="A725" i="38"/>
  <c r="C725" i="38"/>
  <c r="A726" i="38"/>
  <c r="C726" i="38"/>
  <c r="A727" i="38"/>
  <c r="C727" i="38"/>
  <c r="A728" i="38"/>
  <c r="A729" i="38"/>
  <c r="C729" i="38"/>
  <c r="A730" i="38"/>
  <c r="C730" i="38"/>
  <c r="A731" i="38"/>
  <c r="C731" i="38"/>
  <c r="A732" i="38"/>
  <c r="C732" i="38"/>
  <c r="A733" i="38"/>
  <c r="C733" i="38"/>
  <c r="A734" i="38"/>
  <c r="A735" i="38"/>
  <c r="C735" i="38"/>
  <c r="A736" i="38"/>
  <c r="C736" i="38"/>
  <c r="A737" i="38"/>
  <c r="C737" i="38"/>
  <c r="A738" i="38"/>
  <c r="C738" i="38"/>
  <c r="A739" i="38"/>
  <c r="C739" i="38"/>
  <c r="A740" i="38"/>
  <c r="A741" i="38"/>
  <c r="C741" i="38"/>
  <c r="A742" i="38"/>
  <c r="C742" i="38"/>
  <c r="A743" i="38"/>
  <c r="C743" i="38"/>
  <c r="A744" i="38"/>
  <c r="C744" i="38"/>
  <c r="A745" i="38"/>
  <c r="C745" i="38"/>
  <c r="A746" i="38"/>
  <c r="A747" i="38"/>
  <c r="C747" i="38"/>
  <c r="A748" i="38"/>
  <c r="C748" i="38"/>
  <c r="A749" i="38"/>
  <c r="C749" i="38"/>
  <c r="A750" i="38"/>
  <c r="C750" i="38"/>
  <c r="A751" i="38"/>
  <c r="C751" i="38"/>
  <c r="A752" i="38"/>
  <c r="A753" i="38"/>
  <c r="C753" i="38"/>
  <c r="A754" i="38"/>
  <c r="C754" i="38"/>
  <c r="A755" i="38"/>
  <c r="C755" i="38"/>
  <c r="A756" i="38"/>
  <c r="C756" i="38"/>
  <c r="A757" i="38"/>
  <c r="C757" i="38"/>
  <c r="A758" i="38"/>
  <c r="A759" i="38"/>
  <c r="C759" i="38"/>
  <c r="A760" i="38"/>
  <c r="C760" i="38"/>
  <c r="A761" i="38"/>
  <c r="C761" i="38"/>
  <c r="A762" i="38"/>
  <c r="C762" i="38"/>
  <c r="A763" i="38"/>
  <c r="C763" i="38"/>
  <c r="A764" i="38"/>
  <c r="A765" i="38"/>
  <c r="C765" i="38"/>
  <c r="A766" i="38"/>
  <c r="C766" i="38"/>
  <c r="A767" i="38"/>
  <c r="C767" i="38"/>
  <c r="A768" i="38"/>
  <c r="C768" i="38"/>
  <c r="A769" i="38"/>
  <c r="C769" i="38"/>
  <c r="A770" i="38"/>
  <c r="A771" i="38"/>
  <c r="C771" i="38"/>
  <c r="A772" i="38"/>
  <c r="C772" i="38"/>
  <c r="A773" i="38"/>
  <c r="C773" i="38"/>
  <c r="A774" i="38"/>
  <c r="C774" i="38"/>
  <c r="A775" i="38"/>
  <c r="C775" i="38"/>
  <c r="A776" i="38"/>
  <c r="A777" i="38"/>
  <c r="C777" i="38"/>
  <c r="A778" i="38"/>
  <c r="C778" i="38"/>
  <c r="A779" i="38"/>
  <c r="C779" i="38"/>
  <c r="A780" i="38"/>
  <c r="C780" i="38"/>
  <c r="A781" i="38"/>
  <c r="C781" i="38"/>
  <c r="A782" i="38"/>
  <c r="A783" i="38"/>
  <c r="C783" i="38"/>
  <c r="A784" i="38"/>
  <c r="C784" i="38"/>
  <c r="A785" i="38"/>
  <c r="C785" i="38"/>
  <c r="A786" i="38"/>
  <c r="C786" i="38"/>
  <c r="A787" i="38"/>
  <c r="C787" i="38"/>
  <c r="A788" i="38"/>
  <c r="A789" i="38"/>
  <c r="C789" i="38"/>
  <c r="A790" i="38"/>
  <c r="C790" i="38"/>
  <c r="A791" i="38"/>
  <c r="C791" i="38"/>
  <c r="A792" i="38"/>
  <c r="C792" i="38"/>
  <c r="A793" i="38"/>
  <c r="C793" i="38"/>
  <c r="A794" i="38"/>
  <c r="A795" i="38"/>
  <c r="C795" i="38"/>
  <c r="A796" i="38"/>
  <c r="C796" i="38"/>
  <c r="A797" i="38"/>
  <c r="C797" i="38"/>
  <c r="A798" i="38"/>
  <c r="C798" i="38"/>
  <c r="A799" i="38"/>
  <c r="C799" i="38"/>
  <c r="A800" i="38"/>
  <c r="A801" i="38"/>
  <c r="C801" i="38"/>
  <c r="A802" i="38"/>
  <c r="C802" i="38"/>
  <c r="A803" i="38"/>
  <c r="C803" i="38"/>
  <c r="A804" i="38"/>
  <c r="C804" i="38"/>
  <c r="A805" i="38"/>
  <c r="C805" i="38"/>
  <c r="A806" i="38"/>
  <c r="A807" i="38"/>
  <c r="C807" i="38"/>
  <c r="A808" i="38"/>
  <c r="C808" i="38"/>
  <c r="C809" i="38" s="1"/>
  <c r="C810" i="38" s="1"/>
  <c r="C811" i="38" s="1"/>
  <c r="A809" i="38"/>
  <c r="A810" i="38"/>
  <c r="A811" i="38"/>
  <c r="A812" i="38"/>
  <c r="A813" i="38"/>
  <c r="C813" i="38"/>
  <c r="A814" i="38"/>
  <c r="C814" i="38"/>
  <c r="A815" i="38"/>
  <c r="C815" i="38"/>
  <c r="A816" i="38"/>
  <c r="C816" i="38"/>
  <c r="A817" i="38"/>
  <c r="C817" i="38"/>
  <c r="A818" i="38"/>
  <c r="A819" i="38"/>
  <c r="C819" i="38"/>
  <c r="A820" i="38"/>
  <c r="C820" i="38"/>
  <c r="A821" i="38"/>
  <c r="C821" i="38"/>
  <c r="A822" i="38"/>
  <c r="C822" i="38"/>
  <c r="A823" i="38"/>
  <c r="C823" i="38"/>
  <c r="A824" i="38"/>
  <c r="A825" i="38"/>
  <c r="C825" i="38"/>
  <c r="A826" i="38"/>
  <c r="C826" i="38"/>
  <c r="A827" i="38"/>
  <c r="C827" i="38"/>
  <c r="A828" i="38"/>
  <c r="C828" i="38"/>
  <c r="A829" i="38"/>
  <c r="C829" i="38"/>
  <c r="A830" i="38"/>
  <c r="A831" i="38"/>
  <c r="C831" i="38"/>
  <c r="A832" i="38"/>
  <c r="C832" i="38"/>
  <c r="A833" i="38"/>
  <c r="C833" i="38"/>
  <c r="A834" i="38"/>
  <c r="C834" i="38"/>
  <c r="A835" i="38"/>
  <c r="C835" i="38"/>
  <c r="A836" i="38"/>
  <c r="A837" i="38"/>
  <c r="C837" i="38"/>
  <c r="A838" i="38"/>
  <c r="C838" i="38"/>
  <c r="A839" i="38"/>
  <c r="C839" i="38"/>
  <c r="A840" i="38"/>
  <c r="C840" i="38"/>
  <c r="A841" i="38"/>
  <c r="C841" i="38"/>
  <c r="A842" i="38"/>
  <c r="A843" i="38"/>
  <c r="C843" i="38"/>
  <c r="A844" i="38"/>
  <c r="C844" i="38"/>
  <c r="A845" i="38"/>
  <c r="C845" i="38"/>
  <c r="A846" i="38"/>
  <c r="C846" i="38"/>
  <c r="A847" i="38"/>
  <c r="C847" i="38"/>
  <c r="A848" i="38"/>
  <c r="A849" i="38"/>
  <c r="C849" i="38"/>
  <c r="A850" i="38"/>
  <c r="C850" i="38"/>
  <c r="A851" i="38"/>
  <c r="C851" i="38"/>
  <c r="A852" i="38"/>
  <c r="C852" i="38"/>
  <c r="A853" i="38"/>
  <c r="C853" i="38"/>
  <c r="A854" i="38"/>
  <c r="A855" i="38"/>
  <c r="C855" i="38"/>
  <c r="A856" i="38"/>
  <c r="C856" i="38"/>
  <c r="A857" i="38"/>
  <c r="C857" i="38"/>
  <c r="A858" i="38"/>
  <c r="C858" i="38"/>
  <c r="A859" i="38"/>
  <c r="C859" i="38"/>
  <c r="A860" i="38"/>
  <c r="A861" i="38"/>
  <c r="C861" i="38"/>
  <c r="A862" i="38"/>
  <c r="C862" i="38"/>
  <c r="A863" i="38"/>
  <c r="C863" i="38"/>
  <c r="A864" i="38"/>
  <c r="C864" i="38"/>
  <c r="A865" i="38"/>
  <c r="C865" i="38"/>
  <c r="A866" i="38"/>
  <c r="A867" i="38"/>
  <c r="C867" i="38"/>
  <c r="A868" i="38"/>
  <c r="C868" i="38"/>
  <c r="A869" i="38"/>
  <c r="C869" i="38"/>
  <c r="A870" i="38"/>
  <c r="C870" i="38"/>
  <c r="A871" i="38"/>
  <c r="C871" i="38"/>
  <c r="A872" i="38"/>
  <c r="A873" i="38"/>
  <c r="C873" i="38"/>
  <c r="A874" i="38"/>
  <c r="C874" i="38"/>
  <c r="A875" i="38"/>
  <c r="C875" i="38"/>
  <c r="A876" i="38"/>
  <c r="C876" i="38"/>
  <c r="A877" i="38"/>
  <c r="C877" i="38"/>
  <c r="A878" i="38"/>
  <c r="A879" i="38"/>
  <c r="C879" i="38"/>
  <c r="A880" i="38"/>
  <c r="C880" i="38"/>
  <c r="A881" i="38"/>
  <c r="C881" i="38"/>
  <c r="A882" i="38"/>
  <c r="C882" i="38"/>
  <c r="A883" i="38"/>
  <c r="C883" i="38"/>
  <c r="A884" i="38"/>
  <c r="A885" i="38"/>
  <c r="C885" i="38"/>
  <c r="A886" i="38"/>
  <c r="C886" i="38"/>
  <c r="A887" i="38"/>
  <c r="C887" i="38"/>
  <c r="A888" i="38"/>
  <c r="C888" i="38"/>
  <c r="A889" i="38"/>
  <c r="C889" i="38"/>
  <c r="A890" i="38"/>
  <c r="A891" i="38"/>
  <c r="C891" i="38"/>
  <c r="A892" i="38"/>
  <c r="C892" i="38"/>
  <c r="A893" i="38"/>
  <c r="C893" i="38"/>
  <c r="A894" i="38"/>
  <c r="C894" i="38"/>
  <c r="A895" i="38"/>
  <c r="C895" i="38"/>
  <c r="A896" i="38"/>
  <c r="A897" i="38"/>
  <c r="C897" i="38"/>
  <c r="A898" i="38"/>
  <c r="C898" i="38"/>
  <c r="A899" i="38"/>
  <c r="C899" i="38"/>
  <c r="A900" i="38"/>
  <c r="C900" i="38"/>
  <c r="A901" i="38"/>
  <c r="C901" i="38"/>
  <c r="A902" i="38"/>
  <c r="A903" i="38"/>
  <c r="C903" i="38"/>
  <c r="A904" i="38"/>
  <c r="C904" i="38"/>
  <c r="A905" i="38"/>
  <c r="C905" i="38"/>
  <c r="A906" i="38"/>
  <c r="C906" i="38"/>
  <c r="A907" i="38"/>
  <c r="C907" i="38"/>
  <c r="A908" i="38"/>
  <c r="A909" i="38"/>
  <c r="C909" i="38"/>
  <c r="A910" i="38"/>
  <c r="C910" i="38"/>
  <c r="A911" i="38"/>
  <c r="C911" i="38"/>
  <c r="A912" i="38"/>
  <c r="C912" i="38"/>
  <c r="A913" i="38"/>
  <c r="C913" i="38"/>
  <c r="A914" i="38"/>
  <c r="A915" i="38"/>
  <c r="C915" i="38"/>
  <c r="A916" i="38"/>
  <c r="C916" i="38"/>
  <c r="A917" i="38"/>
  <c r="C917" i="38"/>
  <c r="A918" i="38"/>
  <c r="C918" i="38"/>
  <c r="A919" i="38"/>
  <c r="C919" i="38"/>
  <c r="A920" i="38"/>
  <c r="A921" i="38"/>
  <c r="C921" i="38"/>
  <c r="A922" i="38"/>
  <c r="C922" i="38"/>
  <c r="A923" i="38"/>
  <c r="C923" i="38"/>
  <c r="A924" i="38"/>
  <c r="C924" i="38"/>
  <c r="A925" i="38"/>
  <c r="C925" i="38"/>
  <c r="A926" i="38"/>
  <c r="A927" i="38"/>
  <c r="C927" i="38"/>
  <c r="A928" i="38"/>
  <c r="C928" i="38"/>
  <c r="A929" i="38"/>
  <c r="C929" i="38"/>
  <c r="A930" i="38"/>
  <c r="C930" i="38"/>
  <c r="A931" i="38"/>
  <c r="C931" i="38"/>
  <c r="A932" i="38"/>
  <c r="A933" i="38"/>
  <c r="C933" i="38"/>
  <c r="A934" i="38"/>
  <c r="C934" i="38"/>
  <c r="A935" i="38"/>
  <c r="C935" i="38"/>
  <c r="A936" i="38"/>
  <c r="C936" i="38"/>
  <c r="A937" i="38"/>
  <c r="C937" i="38"/>
  <c r="A938" i="38"/>
  <c r="A939" i="38"/>
  <c r="C939" i="38"/>
  <c r="A940" i="38"/>
  <c r="C940" i="38"/>
  <c r="A941" i="38"/>
  <c r="C941" i="38"/>
  <c r="A942" i="38"/>
  <c r="C942" i="38"/>
  <c r="A943" i="38"/>
  <c r="C943" i="38"/>
  <c r="A944" i="38"/>
  <c r="A945" i="38"/>
  <c r="C945" i="38"/>
  <c r="A946" i="38"/>
  <c r="C946" i="38"/>
  <c r="A947" i="38"/>
  <c r="C947" i="38"/>
  <c r="A948" i="38"/>
  <c r="C948" i="38"/>
  <c r="A949" i="38"/>
  <c r="C949" i="38"/>
  <c r="A950" i="38"/>
  <c r="A951" i="38"/>
  <c r="C951" i="38"/>
  <c r="A952" i="38"/>
  <c r="C952" i="38"/>
  <c r="A953" i="38"/>
  <c r="C953" i="38"/>
  <c r="A954" i="38"/>
  <c r="C954" i="38"/>
  <c r="A955" i="38"/>
  <c r="C955" i="38"/>
  <c r="A956" i="38"/>
  <c r="A957" i="38"/>
  <c r="C957" i="38"/>
  <c r="A958" i="38"/>
  <c r="C958" i="38"/>
  <c r="A959" i="38"/>
  <c r="C959" i="38"/>
  <c r="A960" i="38"/>
  <c r="C960" i="38"/>
  <c r="C961" i="38" s="1"/>
  <c r="A961" i="38"/>
  <c r="A962" i="38"/>
  <c r="A963" i="38"/>
  <c r="C963" i="38"/>
  <c r="A964" i="38"/>
  <c r="C964" i="38"/>
  <c r="A965" i="38"/>
  <c r="C965" i="38"/>
  <c r="A966" i="38"/>
  <c r="C966" i="38"/>
  <c r="A967" i="38"/>
  <c r="C967" i="38"/>
  <c r="A968" i="38"/>
  <c r="A969" i="38"/>
  <c r="C969" i="38"/>
  <c r="A970" i="38"/>
  <c r="C970" i="38"/>
  <c r="A971" i="38"/>
  <c r="C971" i="38"/>
  <c r="A972" i="38"/>
  <c r="C972" i="38"/>
  <c r="A973" i="38"/>
  <c r="C973" i="38"/>
  <c r="A974" i="38"/>
  <c r="A975" i="38"/>
  <c r="C975" i="38"/>
  <c r="A976" i="38"/>
  <c r="C976" i="38"/>
  <c r="A977" i="38"/>
  <c r="C977" i="38"/>
  <c r="A978" i="38"/>
  <c r="C978" i="38"/>
  <c r="A979" i="38"/>
  <c r="C979" i="38"/>
  <c r="A980" i="38"/>
  <c r="A981" i="38"/>
  <c r="C981" i="38"/>
  <c r="A982" i="38"/>
  <c r="C982" i="38"/>
  <c r="A983" i="38"/>
  <c r="C983" i="38"/>
  <c r="A984" i="38"/>
  <c r="C984" i="38"/>
  <c r="A985" i="38"/>
  <c r="C985" i="38"/>
  <c r="A986" i="38"/>
  <c r="A987" i="38"/>
  <c r="C987" i="38"/>
  <c r="A988" i="38"/>
  <c r="C988" i="38"/>
  <c r="A989" i="38"/>
  <c r="C989" i="38"/>
  <c r="A990" i="38"/>
  <c r="C990" i="38"/>
  <c r="A991" i="38"/>
  <c r="C991" i="38"/>
  <c r="A992" i="38"/>
  <c r="A993" i="38"/>
  <c r="C993" i="38"/>
  <c r="A994" i="38"/>
  <c r="C994" i="38"/>
  <c r="A995" i="38"/>
  <c r="C995" i="38"/>
  <c r="A996" i="38"/>
  <c r="C996" i="38"/>
  <c r="A997" i="38"/>
  <c r="C997" i="38"/>
  <c r="A998" i="38"/>
  <c r="A999" i="38"/>
  <c r="C999" i="38"/>
  <c r="A1000" i="38"/>
  <c r="C1000" i="38"/>
  <c r="A1001" i="38"/>
  <c r="C1001" i="38"/>
  <c r="A1002" i="38"/>
  <c r="C1002" i="38"/>
  <c r="A1003" i="38"/>
  <c r="C1003" i="38"/>
  <c r="A1004" i="38"/>
  <c r="A1005" i="38"/>
  <c r="C1005" i="38"/>
  <c r="A1006" i="38"/>
  <c r="C1006" i="38"/>
  <c r="A1007" i="38"/>
  <c r="C1007" i="38"/>
  <c r="A1008" i="38"/>
  <c r="C1008" i="38"/>
  <c r="A1009" i="38"/>
  <c r="C1009" i="38"/>
  <c r="A1010" i="38"/>
  <c r="A1011" i="38"/>
  <c r="C1011" i="38"/>
  <c r="A1012" i="38"/>
  <c r="C1012" i="38"/>
  <c r="A1013" i="38"/>
  <c r="C1013" i="38"/>
  <c r="A1014" i="38"/>
  <c r="C1014" i="38"/>
  <c r="A1015" i="38"/>
  <c r="C1015" i="38"/>
  <c r="A1016" i="38"/>
  <c r="A1017" i="38"/>
  <c r="C1017" i="38"/>
  <c r="A1018" i="38"/>
  <c r="C1018" i="38"/>
  <c r="A1019" i="38"/>
  <c r="C1019" i="38"/>
  <c r="A1020" i="38"/>
  <c r="C1020" i="38"/>
  <c r="A1021" i="38"/>
  <c r="C1021" i="38"/>
  <c r="A1022" i="38"/>
  <c r="A1023" i="38"/>
  <c r="C1023" i="38"/>
  <c r="A1024" i="38"/>
  <c r="C1024" i="38"/>
  <c r="A1025" i="38"/>
  <c r="C1025" i="38"/>
  <c r="A1026" i="38"/>
  <c r="C1026" i="38"/>
  <c r="A1027" i="38"/>
  <c r="C1027" i="38"/>
  <c r="A1028" i="38"/>
  <c r="A1029" i="38"/>
  <c r="C1029" i="38"/>
  <c r="A1030" i="38"/>
  <c r="C1030" i="38"/>
  <c r="A1031" i="38"/>
  <c r="C1031" i="38"/>
  <c r="A1032" i="38"/>
  <c r="C1032" i="38"/>
  <c r="A1033" i="38"/>
  <c r="C1033" i="38"/>
  <c r="A1034" i="38"/>
  <c r="A1035" i="38"/>
  <c r="C1035" i="38"/>
  <c r="A1036" i="38"/>
  <c r="C1036" i="38"/>
  <c r="A1037" i="38"/>
  <c r="C1037" i="38"/>
  <c r="A1038" i="38"/>
  <c r="C1038" i="38"/>
  <c r="A1039" i="38"/>
  <c r="C1039" i="38"/>
  <c r="A1040" i="38"/>
  <c r="A1041" i="38"/>
  <c r="C1041" i="38"/>
  <c r="A1042" i="38"/>
  <c r="C1042" i="38"/>
  <c r="A1043" i="38"/>
  <c r="C1043" i="38"/>
  <c r="A1044" i="38"/>
  <c r="C1044" i="38"/>
  <c r="A1045" i="38"/>
  <c r="C1045" i="38"/>
  <c r="A1046" i="38"/>
  <c r="A1047" i="38"/>
  <c r="C1047" i="38"/>
  <c r="A1048" i="38"/>
  <c r="C1048" i="38"/>
  <c r="A1049" i="38"/>
  <c r="C1049" i="38"/>
  <c r="C1050" i="38" s="1"/>
  <c r="C1051" i="38" s="1"/>
  <c r="A1050" i="38"/>
  <c r="A1051" i="38"/>
  <c r="A1052" i="38"/>
  <c r="A1053" i="38"/>
  <c r="C1053" i="38"/>
  <c r="A1054" i="38"/>
  <c r="C1054" i="38"/>
  <c r="A1055" i="38"/>
  <c r="C1055" i="38"/>
  <c r="A1056" i="38"/>
  <c r="C1056" i="38"/>
  <c r="A1057" i="38"/>
  <c r="C1057" i="38"/>
  <c r="D11" i="34"/>
  <c r="D12" i="34"/>
  <c r="D16" i="34"/>
  <c r="G2" i="31"/>
  <c r="G3" i="31"/>
  <c r="G4" i="31"/>
  <c r="G5" i="31"/>
  <c r="G6" i="31"/>
  <c r="G7" i="31"/>
  <c r="G8" i="31"/>
  <c r="G9" i="31"/>
  <c r="G10" i="31"/>
  <c r="G11" i="31"/>
  <c r="G12" i="31"/>
  <c r="G13" i="31"/>
  <c r="G14" i="31"/>
  <c r="G15" i="31"/>
  <c r="G16" i="31"/>
  <c r="G17" i="31"/>
  <c r="G18" i="31"/>
  <c r="G19" i="31"/>
  <c r="G20" i="31"/>
  <c r="G21" i="31"/>
  <c r="G22" i="31"/>
  <c r="G23" i="31"/>
  <c r="G24" i="31"/>
  <c r="G25" i="31"/>
  <c r="G26" i="31"/>
  <c r="G27" i="31"/>
  <c r="G28"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K529" i="10"/>
  <c r="K528" i="10"/>
  <c r="K527" i="10"/>
  <c r="K526" i="10"/>
  <c r="K525" i="10"/>
  <c r="K524" i="10"/>
  <c r="K523" i="10"/>
  <c r="K522" i="10"/>
  <c r="K521" i="10"/>
  <c r="K520" i="10"/>
  <c r="K519" i="10"/>
  <c r="K518" i="10"/>
  <c r="K517" i="10"/>
  <c r="K516" i="10"/>
  <c r="K515" i="10"/>
  <c r="K514" i="10"/>
  <c r="K513" i="10"/>
  <c r="K512" i="10"/>
  <c r="K511" i="10"/>
  <c r="K510" i="10"/>
  <c r="K509" i="10"/>
  <c r="K508" i="10"/>
  <c r="K507" i="10"/>
  <c r="K506" i="10"/>
  <c r="K505" i="10"/>
  <c r="K504" i="10"/>
  <c r="K503" i="10"/>
  <c r="K502" i="10"/>
  <c r="K501" i="10"/>
  <c r="K500" i="10"/>
  <c r="K499" i="10"/>
  <c r="K498" i="10"/>
  <c r="K497" i="10"/>
  <c r="K496" i="10"/>
  <c r="K495" i="10"/>
  <c r="K494" i="10"/>
  <c r="K493" i="10"/>
  <c r="K492" i="10"/>
  <c r="K491" i="10"/>
  <c r="K490" i="10"/>
  <c r="K489" i="10"/>
  <c r="K488" i="10"/>
  <c r="K487" i="10"/>
  <c r="K486" i="10"/>
  <c r="K485" i="10"/>
  <c r="K484" i="10"/>
  <c r="K483" i="10"/>
  <c r="K482" i="10"/>
  <c r="K481" i="10"/>
  <c r="K480" i="10"/>
  <c r="K479" i="10"/>
  <c r="K478" i="10"/>
  <c r="K477" i="10"/>
  <c r="K476" i="10"/>
  <c r="K475" i="10"/>
  <c r="K474" i="10"/>
  <c r="K473" i="10"/>
  <c r="K472" i="10"/>
  <c r="K471" i="10"/>
  <c r="K470" i="10"/>
  <c r="K469" i="10"/>
  <c r="K468" i="10"/>
  <c r="K467" i="10"/>
  <c r="K466" i="10"/>
  <c r="K465" i="10"/>
  <c r="K464" i="10"/>
  <c r="K463" i="10"/>
  <c r="K462" i="10"/>
  <c r="K461" i="10"/>
  <c r="K460" i="10"/>
  <c r="K459" i="10"/>
  <c r="K458" i="10"/>
  <c r="K457" i="10"/>
  <c r="K456" i="10"/>
  <c r="K455" i="10"/>
  <c r="K454" i="10"/>
  <c r="K453" i="10"/>
  <c r="K452" i="10"/>
  <c r="K451" i="10"/>
  <c r="K450" i="10"/>
  <c r="K449" i="10"/>
  <c r="K448" i="10"/>
  <c r="K447" i="10"/>
  <c r="K446" i="10"/>
  <c r="K445" i="10"/>
  <c r="K444" i="10"/>
  <c r="K443" i="10"/>
  <c r="K442" i="10"/>
  <c r="K441" i="10"/>
  <c r="K440" i="10"/>
  <c r="K439" i="10"/>
  <c r="K438" i="10"/>
  <c r="K437" i="10"/>
  <c r="K436" i="10"/>
  <c r="K435" i="10"/>
  <c r="K420" i="18"/>
  <c r="K419" i="18"/>
  <c r="K418" i="18"/>
  <c r="K417" i="18"/>
  <c r="K416" i="18"/>
  <c r="K415" i="18"/>
  <c r="K414" i="18"/>
  <c r="K413" i="18"/>
  <c r="K412" i="18"/>
  <c r="K411" i="18"/>
  <c r="K410" i="18"/>
  <c r="K409" i="18"/>
  <c r="K408" i="18"/>
  <c r="K407" i="18"/>
  <c r="K406" i="18"/>
  <c r="K405" i="18"/>
  <c r="K404" i="18"/>
  <c r="K403" i="18"/>
  <c r="K402" i="18"/>
  <c r="K401" i="18"/>
  <c r="K400" i="18"/>
  <c r="K399" i="18"/>
  <c r="K398" i="18"/>
  <c r="K397" i="18"/>
  <c r="K396" i="18"/>
  <c r="K395" i="18"/>
  <c r="K394" i="18"/>
  <c r="K393" i="18"/>
  <c r="K392" i="18"/>
  <c r="K391" i="18"/>
  <c r="K390" i="18"/>
  <c r="K389" i="18"/>
  <c r="K388" i="18"/>
  <c r="K387" i="18"/>
  <c r="K386" i="18"/>
  <c r="K385" i="18"/>
  <c r="K384" i="18"/>
  <c r="K383" i="18"/>
  <c r="K382" i="18"/>
  <c r="K381" i="18"/>
  <c r="K380" i="18"/>
  <c r="K379" i="18"/>
  <c r="K378" i="18"/>
  <c r="K377" i="18"/>
  <c r="K376" i="18"/>
  <c r="K375" i="18"/>
  <c r="K374" i="18"/>
  <c r="K373" i="18"/>
  <c r="K372" i="18"/>
  <c r="K371" i="18"/>
  <c r="K370" i="18"/>
  <c r="K369" i="18"/>
  <c r="K368" i="18"/>
  <c r="K367" i="18"/>
  <c r="K366" i="18"/>
  <c r="K365" i="18"/>
  <c r="K364" i="18"/>
  <c r="K363" i="18"/>
  <c r="K362" i="18"/>
  <c r="K361" i="18"/>
  <c r="K360" i="18"/>
  <c r="K359" i="18"/>
  <c r="K358" i="18"/>
  <c r="K357" i="18"/>
  <c r="K356" i="18"/>
  <c r="K355" i="18"/>
  <c r="K354" i="18"/>
  <c r="K353" i="18"/>
  <c r="K352" i="18"/>
  <c r="K351" i="18"/>
  <c r="K350" i="18"/>
  <c r="K349" i="18"/>
  <c r="K348" i="18"/>
  <c r="K347" i="18"/>
  <c r="K346" i="18"/>
  <c r="K345" i="18"/>
  <c r="K344" i="18"/>
  <c r="K343" i="18"/>
  <c r="K342" i="18"/>
  <c r="K341" i="18"/>
  <c r="K340" i="18"/>
  <c r="K339" i="18"/>
  <c r="K338" i="18"/>
  <c r="K337" i="18"/>
  <c r="K336" i="18"/>
  <c r="K335" i="18"/>
  <c r="K334" i="18"/>
  <c r="K333" i="18"/>
  <c r="K332" i="18"/>
  <c r="K331" i="18"/>
  <c r="K330" i="18"/>
  <c r="K329" i="18"/>
  <c r="K328" i="18"/>
  <c r="K327" i="18"/>
  <c r="K326" i="18"/>
  <c r="K325" i="18"/>
  <c r="K324" i="18"/>
  <c r="K323" i="18"/>
  <c r="K322" i="18"/>
  <c r="K321" i="18"/>
  <c r="K320" i="18"/>
  <c r="K319" i="18"/>
  <c r="K318" i="18"/>
  <c r="K317" i="18"/>
  <c r="K316" i="18"/>
  <c r="K315" i="18"/>
  <c r="K314" i="18"/>
  <c r="K313" i="18"/>
  <c r="K312" i="18"/>
  <c r="K311" i="18"/>
  <c r="K310" i="18"/>
  <c r="K309" i="18"/>
  <c r="K308" i="18"/>
  <c r="K307" i="18"/>
  <c r="K306" i="18"/>
  <c r="K305" i="18"/>
  <c r="K304" i="18"/>
  <c r="K303" i="18"/>
  <c r="K302" i="18"/>
  <c r="K301" i="18"/>
  <c r="K300" i="18"/>
  <c r="K299" i="18"/>
  <c r="K298" i="18"/>
  <c r="K297" i="18"/>
  <c r="K296" i="18"/>
  <c r="K295" i="18"/>
  <c r="K294" i="18"/>
  <c r="K293" i="18"/>
  <c r="K292" i="18"/>
  <c r="K291" i="18"/>
  <c r="K290" i="18"/>
  <c r="K289" i="18"/>
  <c r="K288" i="18"/>
  <c r="K287" i="18"/>
  <c r="K286" i="18"/>
  <c r="K285" i="18"/>
  <c r="K284" i="18"/>
  <c r="K283" i="18"/>
  <c r="K282" i="18"/>
  <c r="K281" i="18"/>
  <c r="K280" i="18"/>
  <c r="K279" i="18"/>
  <c r="K278" i="18"/>
  <c r="K277" i="18"/>
  <c r="K276" i="18"/>
  <c r="K275" i="18"/>
  <c r="K274" i="18"/>
  <c r="K273" i="18"/>
  <c r="K272" i="18"/>
  <c r="K271" i="18"/>
  <c r="K270" i="18"/>
  <c r="K269" i="18"/>
  <c r="K268" i="18"/>
  <c r="K267" i="18"/>
  <c r="K266" i="18"/>
  <c r="K265" i="18"/>
  <c r="K264" i="18"/>
  <c r="K263" i="18"/>
  <c r="K262" i="18"/>
  <c r="K261" i="18"/>
  <c r="K260" i="18"/>
  <c r="K259" i="18"/>
  <c r="K258" i="18"/>
  <c r="K257" i="18"/>
  <c r="K256" i="18"/>
  <c r="K255" i="18"/>
  <c r="K254" i="18"/>
  <c r="K253" i="18"/>
  <c r="K252" i="18"/>
  <c r="K251" i="18"/>
  <c r="K250" i="18"/>
  <c r="K249" i="18"/>
  <c r="K248" i="18"/>
  <c r="K247" i="18"/>
  <c r="K246" i="18"/>
  <c r="K245" i="18"/>
  <c r="K244" i="18"/>
  <c r="K243" i="18"/>
  <c r="K242" i="18"/>
  <c r="K241" i="18"/>
  <c r="K240" i="18"/>
  <c r="K239" i="18"/>
  <c r="K238" i="18"/>
  <c r="K237" i="18"/>
  <c r="K236" i="18"/>
  <c r="K235" i="18"/>
  <c r="K234" i="18"/>
  <c r="K233" i="18"/>
  <c r="K232" i="18"/>
  <c r="K231" i="18"/>
  <c r="K230" i="18"/>
  <c r="K229" i="18"/>
  <c r="K228" i="18"/>
  <c r="K227" i="18"/>
  <c r="K226" i="18"/>
  <c r="K225" i="18"/>
  <c r="K224" i="18"/>
  <c r="K223" i="18"/>
  <c r="K222" i="18"/>
  <c r="K221" i="18"/>
  <c r="K220" i="18"/>
  <c r="K219" i="18"/>
  <c r="K218" i="18"/>
  <c r="K217" i="18"/>
  <c r="K216" i="18"/>
  <c r="K215" i="18"/>
  <c r="K214" i="18"/>
  <c r="K213" i="18"/>
  <c r="K212" i="18"/>
  <c r="K211" i="18"/>
  <c r="K210" i="18"/>
  <c r="K209" i="18"/>
  <c r="K208" i="18"/>
  <c r="K207" i="18"/>
  <c r="K206" i="18"/>
  <c r="K205" i="18"/>
  <c r="K204" i="18"/>
  <c r="K203" i="18"/>
  <c r="K202" i="18"/>
  <c r="K201" i="18"/>
  <c r="K200" i="18"/>
  <c r="K199" i="18"/>
  <c r="K198" i="18"/>
  <c r="K197" i="18"/>
  <c r="K196" i="18"/>
  <c r="K195" i="18"/>
  <c r="K194" i="18"/>
  <c r="K193" i="18"/>
  <c r="K192" i="18"/>
  <c r="K191" i="18"/>
  <c r="K190" i="18"/>
  <c r="K189" i="18"/>
  <c r="K188" i="18"/>
  <c r="K187" i="18"/>
  <c r="K186" i="18"/>
  <c r="K185" i="18"/>
  <c r="K184" i="18"/>
  <c r="K183" i="18"/>
  <c r="K182" i="18"/>
  <c r="K181" i="18"/>
  <c r="K180" i="18"/>
  <c r="K179" i="18"/>
  <c r="K178" i="18"/>
  <c r="K177" i="18"/>
  <c r="K176" i="18"/>
  <c r="K175" i="18"/>
  <c r="K174" i="18"/>
  <c r="K173" i="18"/>
  <c r="K172" i="18"/>
  <c r="K171" i="18"/>
  <c r="K170" i="18"/>
  <c r="K169" i="18"/>
  <c r="K168" i="18"/>
  <c r="K167" i="18"/>
  <c r="K166" i="18"/>
  <c r="K165" i="18"/>
  <c r="K164" i="18"/>
  <c r="K163" i="18"/>
  <c r="K162" i="18"/>
  <c r="K161" i="18"/>
  <c r="K160" i="18"/>
  <c r="K159" i="18"/>
  <c r="K158" i="18"/>
  <c r="K157" i="18"/>
  <c r="K156" i="18"/>
  <c r="K155" i="18"/>
  <c r="K154" i="18"/>
  <c r="K153" i="18"/>
  <c r="K152" i="18"/>
  <c r="K151" i="18"/>
  <c r="K150" i="18"/>
  <c r="K149" i="18"/>
  <c r="K148" i="18"/>
  <c r="K147" i="18"/>
  <c r="K146" i="18"/>
  <c r="K145" i="18"/>
  <c r="K144" i="18"/>
  <c r="K143" i="18"/>
  <c r="K142" i="18"/>
  <c r="K141" i="18"/>
  <c r="K140" i="18"/>
  <c r="K139" i="18"/>
  <c r="K138" i="18"/>
  <c r="K137" i="18"/>
  <c r="K136" i="18"/>
  <c r="K135" i="18"/>
  <c r="K134" i="18"/>
  <c r="K133" i="18"/>
  <c r="K132" i="18"/>
  <c r="K131" i="18"/>
  <c r="K130" i="18"/>
  <c r="K129" i="18"/>
  <c r="K128" i="18"/>
  <c r="K127" i="18"/>
  <c r="K126" i="18"/>
  <c r="K125" i="18"/>
  <c r="K124" i="18"/>
  <c r="K123" i="18"/>
  <c r="K122" i="18"/>
  <c r="K121" i="18"/>
  <c r="K120" i="18"/>
  <c r="K119" i="18"/>
  <c r="K118" i="18"/>
  <c r="K117" i="18"/>
  <c r="K116" i="18"/>
  <c r="K115" i="18"/>
  <c r="K114" i="18"/>
  <c r="K113" i="18"/>
  <c r="K112" i="18"/>
  <c r="K111" i="18"/>
  <c r="K110" i="18"/>
  <c r="K109" i="18"/>
  <c r="K108" i="18"/>
  <c r="K107" i="18"/>
  <c r="K106" i="18"/>
  <c r="K105" i="18"/>
  <c r="K104" i="18"/>
  <c r="K103" i="18"/>
  <c r="K102" i="18"/>
  <c r="K101" i="18"/>
  <c r="K100" i="18"/>
  <c r="K99" i="18"/>
  <c r="K98" i="18"/>
  <c r="K97" i="18"/>
  <c r="K96" i="18"/>
  <c r="K95" i="18"/>
  <c r="K94" i="18"/>
  <c r="K93" i="18"/>
  <c r="K92" i="18"/>
  <c r="K91" i="18"/>
  <c r="K90" i="18"/>
  <c r="K89" i="18"/>
  <c r="K88" i="18"/>
  <c r="K87" i="18"/>
  <c r="K86" i="18"/>
  <c r="K85" i="18"/>
  <c r="K84" i="18"/>
  <c r="K83" i="18"/>
  <c r="K82" i="18"/>
  <c r="K81" i="18"/>
  <c r="K80" i="18"/>
  <c r="K79" i="18"/>
  <c r="K78" i="18"/>
  <c r="K77" i="18"/>
  <c r="K76" i="18"/>
  <c r="K75" i="18"/>
  <c r="K74" i="18"/>
  <c r="K73" i="18"/>
  <c r="K72" i="18"/>
  <c r="K71" i="18"/>
  <c r="K70" i="18"/>
  <c r="K69" i="18"/>
  <c r="K68" i="18"/>
  <c r="K67" i="18"/>
  <c r="K66" i="18"/>
  <c r="K65" i="18"/>
  <c r="K64" i="18"/>
  <c r="K63" i="18"/>
  <c r="K62" i="18"/>
  <c r="K61" i="18"/>
  <c r="K60" i="18"/>
  <c r="K59" i="18"/>
  <c r="K58" i="18"/>
  <c r="K57" i="18"/>
  <c r="K56" i="18"/>
  <c r="K55" i="18"/>
  <c r="K54" i="18"/>
  <c r="K53" i="18"/>
  <c r="K52" i="18"/>
  <c r="K51" i="18"/>
  <c r="K50" i="18"/>
  <c r="K49" i="18"/>
  <c r="K48" i="18"/>
  <c r="K47" i="18"/>
  <c r="K46" i="18"/>
  <c r="K45" i="18"/>
  <c r="K44" i="18"/>
  <c r="K43" i="18"/>
  <c r="K42" i="18"/>
  <c r="K41" i="18"/>
  <c r="K40" i="18"/>
  <c r="K39" i="18"/>
  <c r="K38" i="18"/>
  <c r="K37" i="18"/>
  <c r="K36" i="18"/>
  <c r="K35" i="18"/>
  <c r="K34" i="18"/>
  <c r="K33" i="18"/>
  <c r="K32" i="18"/>
  <c r="K31" i="18"/>
  <c r="K30" i="18"/>
  <c r="K29" i="18"/>
  <c r="K28" i="18"/>
  <c r="K27" i="18"/>
  <c r="K26" i="18"/>
  <c r="K25" i="18"/>
  <c r="K24" i="18"/>
  <c r="K23" i="18"/>
  <c r="K22" i="18"/>
  <c r="K21" i="18"/>
  <c r="K20" i="18"/>
  <c r="K19" i="18"/>
  <c r="K18" i="18"/>
  <c r="K17" i="18"/>
  <c r="K16" i="18"/>
  <c r="K15" i="18"/>
  <c r="K14" i="18"/>
  <c r="K13" i="18"/>
  <c r="K12" i="18"/>
  <c r="K11" i="18"/>
  <c r="C2" i="18" a="1"/>
  <c r="B2" i="18" a="1"/>
  <c r="A2" i="18" a="1"/>
  <c r="G16" i="27" l="1"/>
  <c r="F5" i="50"/>
  <c r="F4" i="50"/>
  <c r="M2" i="50"/>
  <c r="H5" i="50"/>
  <c r="F3" i="50"/>
  <c r="G2" i="50"/>
  <c r="F2" i="50" s="1"/>
  <c r="L57" i="50" a="1"/>
  <c r="L57" i="50" s="1"/>
  <c r="L56" i="50" a="1"/>
  <c r="L56" i="50" s="1"/>
  <c r="L18" i="50" a="1"/>
  <c r="L18" i="50" s="1"/>
  <c r="L17" i="50" a="1"/>
  <c r="L17" i="50" s="1"/>
  <c r="L16" i="50" a="1"/>
  <c r="L16" i="50" s="1"/>
  <c r="L15" i="50" a="1"/>
  <c r="L15" i="50" s="1"/>
  <c r="L14" i="50" a="1"/>
  <c r="L14" i="50" s="1"/>
  <c r="L13" i="50" a="1"/>
  <c r="L13" i="50" s="1"/>
  <c r="L12" i="50" a="1"/>
  <c r="L12" i="50" s="1"/>
  <c r="L11" i="50" a="1"/>
  <c r="L11" i="50" s="1"/>
  <c r="L10" i="50" a="1"/>
  <c r="L10" i="50" s="1"/>
  <c r="L9" i="50" a="1"/>
  <c r="L9" i="50" s="1"/>
  <c r="L8" i="50" a="1"/>
  <c r="L8" i="50" s="1"/>
  <c r="L7" i="50" a="1"/>
  <c r="L7" i="50" s="1"/>
  <c r="L55" i="50" a="1"/>
  <c r="L55" i="50" s="1"/>
  <c r="L6" i="50" a="1"/>
  <c r="L6" i="50" s="1"/>
  <c r="L5" i="50" a="1"/>
  <c r="L5" i="50" s="1"/>
  <c r="L4" i="50" a="1"/>
  <c r="L4" i="50" s="1"/>
  <c r="L3" i="50" a="1"/>
  <c r="L3" i="50" s="1"/>
  <c r="L2" i="50" a="1"/>
  <c r="L2" i="50" s="1"/>
  <c r="L54" i="50" a="1"/>
  <c r="L54" i="50" s="1"/>
  <c r="L53" i="50" a="1"/>
  <c r="L53" i="50" s="1"/>
  <c r="L52" i="50" a="1"/>
  <c r="L52" i="50" s="1"/>
  <c r="L51" i="50" a="1"/>
  <c r="L51" i="50" s="1"/>
  <c r="L50" i="50" a="1"/>
  <c r="L50" i="50" s="1"/>
  <c r="L49" i="50" a="1"/>
  <c r="L49" i="50" s="1"/>
  <c r="L48" i="50" a="1"/>
  <c r="L48" i="50" s="1"/>
  <c r="L47" i="50" a="1"/>
  <c r="L47" i="50" s="1"/>
  <c r="L46" i="50" a="1"/>
  <c r="L46" i="50" s="1"/>
  <c r="L45" i="50" a="1"/>
  <c r="L45" i="50" s="1"/>
  <c r="L44" i="50" a="1"/>
  <c r="L44" i="50" s="1"/>
  <c r="L43" i="50" a="1"/>
  <c r="L43" i="50" s="1"/>
  <c r="L42" i="50" a="1"/>
  <c r="L42" i="50" s="1"/>
  <c r="L41" i="50" a="1"/>
  <c r="L41" i="50" s="1"/>
  <c r="L40" i="50" a="1"/>
  <c r="L40" i="50" s="1"/>
  <c r="L39" i="50" a="1"/>
  <c r="L39" i="50" s="1"/>
  <c r="L38" i="50" a="1"/>
  <c r="L38" i="50" s="1"/>
  <c r="L37" i="50" a="1"/>
  <c r="L37" i="50" s="1"/>
  <c r="L36" i="50" a="1"/>
  <c r="L36" i="50" s="1"/>
  <c r="L35" i="50" a="1"/>
  <c r="L35" i="50" s="1"/>
  <c r="L34" i="50" a="1"/>
  <c r="L34" i="50" s="1"/>
  <c r="L33" i="50" a="1"/>
  <c r="L33" i="50" s="1"/>
  <c r="L32" i="50" a="1"/>
  <c r="L32" i="50" s="1"/>
  <c r="L31" i="50" a="1"/>
  <c r="L31" i="50" s="1"/>
  <c r="L30" i="50" a="1"/>
  <c r="L30" i="50" s="1"/>
  <c r="L29" i="50" a="1"/>
  <c r="L29" i="50" s="1"/>
  <c r="L28" i="50" a="1"/>
  <c r="L28" i="50" s="1"/>
  <c r="L27" i="50" a="1"/>
  <c r="L27" i="50" s="1"/>
  <c r="L26" i="50" a="1"/>
  <c r="L26" i="50" s="1"/>
  <c r="L25" i="50" a="1"/>
  <c r="L25" i="50" s="1"/>
  <c r="L24" i="50" a="1"/>
  <c r="L24" i="50" s="1"/>
  <c r="L23" i="50" a="1"/>
  <c r="L23" i="50" s="1"/>
  <c r="L22" i="50" a="1"/>
  <c r="L22" i="50" s="1"/>
  <c r="L21" i="50" a="1"/>
  <c r="L21" i="50" s="1"/>
  <c r="L20" i="50" a="1"/>
  <c r="L20" i="50" s="1"/>
  <c r="L19" i="50" a="1"/>
  <c r="L19" i="50" s="1"/>
  <c r="H4" i="50"/>
  <c r="H3" i="50"/>
  <c r="I2" i="50"/>
  <c r="H2" i="50" s="1"/>
  <c r="D5" i="50"/>
  <c r="D8" i="50"/>
  <c r="D4" i="50"/>
  <c r="D10" i="50"/>
  <c r="D3" i="50"/>
  <c r="D11" i="50"/>
  <c r="E2" i="50"/>
  <c r="D2" i="50" s="1"/>
  <c r="D9" i="50"/>
  <c r="D6" i="50"/>
  <c r="D7" i="50"/>
  <c r="D12" i="50"/>
  <c r="D17" i="34"/>
  <c r="E17" i="34"/>
  <c r="F384" i="18"/>
  <c r="G2" i="18" a="1"/>
  <c r="F321" i="18"/>
  <c r="F324" i="18"/>
  <c r="F327" i="18"/>
  <c r="F331" i="18"/>
  <c r="F334" i="18"/>
  <c r="F338" i="18"/>
  <c r="F342" i="18"/>
  <c r="F346" i="18"/>
  <c r="F351" i="18"/>
  <c r="F355" i="18"/>
  <c r="F15" i="18"/>
  <c r="F363" i="18"/>
  <c r="F367" i="18"/>
  <c r="F371" i="18"/>
  <c r="F375" i="18"/>
  <c r="F379" i="18"/>
  <c r="F383" i="18"/>
  <c r="F387" i="18"/>
  <c r="F390" i="18"/>
  <c r="F392" i="18"/>
  <c r="F395" i="18"/>
  <c r="F398" i="18"/>
  <c r="F401" i="18"/>
  <c r="F404" i="18"/>
  <c r="F407" i="18"/>
  <c r="F410" i="18"/>
  <c r="F413" i="18"/>
  <c r="F416" i="18"/>
  <c r="F419" i="18"/>
  <c r="F37" i="18"/>
  <c r="F41" i="18"/>
  <c r="F44" i="18"/>
  <c r="F48" i="18"/>
  <c r="F52" i="18"/>
  <c r="F56" i="18"/>
  <c r="F60" i="18"/>
  <c r="F64" i="18"/>
  <c r="F68" i="18"/>
  <c r="F72" i="18"/>
  <c r="F76" i="18"/>
  <c r="F79" i="18"/>
  <c r="F83" i="18"/>
  <c r="F87" i="18"/>
  <c r="F91" i="18"/>
  <c r="F95" i="18"/>
  <c r="F99" i="18"/>
  <c r="F103" i="18"/>
  <c r="F106" i="18"/>
  <c r="F110" i="18"/>
  <c r="F114" i="18"/>
  <c r="F118" i="18"/>
  <c r="F122" i="18"/>
  <c r="F126" i="18"/>
  <c r="F130" i="18"/>
  <c r="F133" i="18"/>
  <c r="F137" i="18"/>
  <c r="F141" i="18"/>
  <c r="F145" i="18"/>
  <c r="F149" i="18"/>
  <c r="F153" i="18"/>
  <c r="F157" i="18"/>
  <c r="F161" i="18"/>
  <c r="F165" i="18"/>
  <c r="F169" i="18"/>
  <c r="F173" i="18"/>
  <c r="F177" i="18"/>
  <c r="F181" i="18"/>
  <c r="F186" i="18"/>
  <c r="F190" i="18"/>
  <c r="F192" i="18"/>
  <c r="F195" i="18"/>
  <c r="F199" i="18"/>
  <c r="F203" i="18"/>
  <c r="F207" i="18"/>
  <c r="F211" i="18"/>
  <c r="F212" i="18"/>
  <c r="F215" i="18"/>
  <c r="F219" i="18"/>
  <c r="F222" i="18"/>
  <c r="F226" i="18"/>
  <c r="F230" i="18"/>
  <c r="F234" i="18"/>
  <c r="F237" i="18"/>
  <c r="F241" i="18"/>
  <c r="F245" i="18"/>
  <c r="F249" i="18"/>
  <c r="F253" i="18"/>
  <c r="F257" i="18"/>
  <c r="F261" i="18"/>
  <c r="F265" i="18"/>
  <c r="F269" i="18"/>
  <c r="F273" i="18"/>
  <c r="F277" i="18"/>
  <c r="F281" i="18"/>
  <c r="F284" i="18"/>
  <c r="F288" i="18"/>
  <c r="F292" i="18"/>
  <c r="F296" i="18"/>
  <c r="F300" i="18"/>
  <c r="F304" i="18"/>
  <c r="F308" i="18"/>
  <c r="F312" i="18"/>
  <c r="F316" i="18"/>
  <c r="F385" i="18"/>
  <c r="F319" i="18"/>
  <c r="F330" i="18"/>
  <c r="F333" i="18"/>
  <c r="F336" i="18"/>
  <c r="F340" i="18"/>
  <c r="F344" i="18"/>
  <c r="F348" i="18"/>
  <c r="F352" i="18"/>
  <c r="F356" i="18"/>
  <c r="F360" i="18"/>
  <c r="F364" i="18"/>
  <c r="F368" i="18"/>
  <c r="F374" i="18"/>
  <c r="F376" i="18"/>
  <c r="F381" i="18"/>
  <c r="F10" i="18"/>
  <c r="F13" i="18"/>
  <c r="F18" i="18"/>
  <c r="F22" i="18"/>
  <c r="F25" i="18"/>
  <c r="F29" i="18"/>
  <c r="F33" i="18"/>
  <c r="F12" i="18"/>
  <c r="F17" i="18"/>
  <c r="F21" i="18"/>
  <c r="F26" i="18"/>
  <c r="F31" i="18"/>
  <c r="F35" i="18"/>
  <c r="F39" i="18"/>
  <c r="F45" i="18"/>
  <c r="F49" i="18"/>
  <c r="F54" i="18"/>
  <c r="F58" i="18"/>
  <c r="F63" i="18"/>
  <c r="F67" i="18"/>
  <c r="F71" i="18"/>
  <c r="F75" i="18"/>
  <c r="F80" i="18"/>
  <c r="F85" i="18"/>
  <c r="F89" i="18"/>
  <c r="F94" i="18"/>
  <c r="F98" i="18"/>
  <c r="F102" i="18"/>
  <c r="F107" i="18"/>
  <c r="F111" i="18"/>
  <c r="F115" i="18"/>
  <c r="F119" i="18"/>
  <c r="F124" i="18"/>
  <c r="F129" i="18"/>
  <c r="F134" i="18"/>
  <c r="F138" i="18"/>
  <c r="F142" i="18"/>
  <c r="F146" i="18"/>
  <c r="F151" i="18"/>
  <c r="F155" i="18"/>
  <c r="F159" i="18"/>
  <c r="F163" i="18"/>
  <c r="F167" i="18"/>
  <c r="F171" i="18"/>
  <c r="F175" i="18"/>
  <c r="F179" i="18"/>
  <c r="F183" i="18"/>
  <c r="F187" i="18"/>
  <c r="F191" i="18"/>
  <c r="F196" i="18"/>
  <c r="F200" i="18"/>
  <c r="F204" i="18"/>
  <c r="F208" i="18"/>
  <c r="F218" i="18"/>
  <c r="F221" i="18"/>
  <c r="F225" i="18"/>
  <c r="F229" i="18"/>
  <c r="F233" i="18"/>
  <c r="F238" i="18"/>
  <c r="F242" i="18"/>
  <c r="F246" i="18"/>
  <c r="F250" i="18"/>
  <c r="F254" i="18"/>
  <c r="F258" i="18"/>
  <c r="F262" i="18"/>
  <c r="F266" i="18"/>
  <c r="F270" i="18"/>
  <c r="F276" i="18"/>
  <c r="F280" i="18"/>
  <c r="F285" i="18"/>
  <c r="F289" i="18"/>
  <c r="F293" i="18"/>
  <c r="F297" i="18"/>
  <c r="F301" i="18"/>
  <c r="F305" i="18"/>
  <c r="F309" i="18"/>
  <c r="F313" i="18"/>
  <c r="F317" i="18"/>
  <c r="F20" i="18"/>
  <c r="F24" i="18"/>
  <c r="F27" i="18"/>
  <c r="F30" i="18"/>
  <c r="F34" i="18"/>
  <c r="F38" i="18"/>
  <c r="F42" i="18"/>
  <c r="F46" i="18"/>
  <c r="F50" i="18"/>
  <c r="F53" i="18"/>
  <c r="F57" i="18"/>
  <c r="F61" i="18"/>
  <c r="F65" i="18"/>
  <c r="F69" i="18"/>
  <c r="F73" i="18"/>
  <c r="F77" i="18"/>
  <c r="F81" i="18"/>
  <c r="F84" i="18"/>
  <c r="F88" i="18"/>
  <c r="F92" i="18"/>
  <c r="F96" i="18"/>
  <c r="F100" i="18"/>
  <c r="F104" i="18"/>
  <c r="F108" i="18"/>
  <c r="F112" i="18"/>
  <c r="F116" i="18"/>
  <c r="F120" i="18"/>
  <c r="F123" i="18"/>
  <c r="F127" i="18"/>
  <c r="F131" i="18"/>
  <c r="F135" i="18"/>
  <c r="F139" i="18"/>
  <c r="F143" i="18"/>
  <c r="F147" i="18"/>
  <c r="F150" i="18"/>
  <c r="F154" i="18"/>
  <c r="F158" i="18"/>
  <c r="F162" i="18"/>
  <c r="F166" i="18"/>
  <c r="F170" i="18"/>
  <c r="F174" i="18"/>
  <c r="F178" i="18"/>
  <c r="F182" i="18"/>
  <c r="F185" i="18"/>
  <c r="F189" i="18"/>
  <c r="F193" i="18"/>
  <c r="F198" i="18"/>
  <c r="F202" i="18"/>
  <c r="F206" i="18"/>
  <c r="F210" i="18"/>
  <c r="F214" i="18"/>
  <c r="F217" i="18"/>
  <c r="F224" i="18"/>
  <c r="F228" i="18"/>
  <c r="F232" i="18"/>
  <c r="F236" i="18"/>
  <c r="F240" i="18"/>
  <c r="F244" i="18"/>
  <c r="F248" i="18"/>
  <c r="F252" i="18"/>
  <c r="F256" i="18"/>
  <c r="F260" i="18"/>
  <c r="F264" i="18"/>
  <c r="F268" i="18"/>
  <c r="F272" i="18"/>
  <c r="F275" i="18"/>
  <c r="F279" i="18"/>
  <c r="F283" i="18"/>
  <c r="F287" i="18"/>
  <c r="F291" i="18"/>
  <c r="F295" i="18"/>
  <c r="F299" i="18"/>
  <c r="F302" i="18"/>
  <c r="F306" i="18"/>
  <c r="F311" i="18"/>
  <c r="F314" i="18"/>
  <c r="F318" i="18"/>
  <c r="F322" i="18"/>
  <c r="F325" i="18"/>
  <c r="F328" i="18"/>
  <c r="F332" i="18"/>
  <c r="F335" i="18"/>
  <c r="F339" i="18"/>
  <c r="F343" i="18"/>
  <c r="F347" i="18"/>
  <c r="F350" i="18"/>
  <c r="F354" i="18"/>
  <c r="F358" i="18"/>
  <c r="F362" i="18"/>
  <c r="F366" i="18"/>
  <c r="F370" i="18"/>
  <c r="F373" i="18"/>
  <c r="F377" i="18"/>
  <c r="F380" i="18"/>
  <c r="F359" i="18"/>
  <c r="F388" i="18"/>
  <c r="F391" i="18"/>
  <c r="F394" i="18"/>
  <c r="F397" i="18"/>
  <c r="F400" i="18"/>
  <c r="F403" i="18"/>
  <c r="F406" i="18"/>
  <c r="F409" i="18"/>
  <c r="F412" i="18"/>
  <c r="F415" i="18"/>
  <c r="F418" i="18"/>
  <c r="I2" i="18" a="1"/>
  <c r="F9" i="18"/>
  <c r="F11" i="18"/>
  <c r="F14" i="18"/>
  <c r="F16" i="18"/>
  <c r="F23" i="18"/>
  <c r="F28" i="18"/>
  <c r="F32" i="18"/>
  <c r="F36" i="18"/>
  <c r="F40" i="18"/>
  <c r="F43" i="18"/>
  <c r="F47" i="18"/>
  <c r="F51" i="18"/>
  <c r="F55" i="18"/>
  <c r="F59" i="18"/>
  <c r="F62" i="18"/>
  <c r="F66" i="18"/>
  <c r="F70" i="18"/>
  <c r="F74" i="18"/>
  <c r="F78" i="18"/>
  <c r="F82" i="18"/>
  <c r="F86" i="18"/>
  <c r="F90" i="18"/>
  <c r="F93" i="18"/>
  <c r="F97" i="18"/>
  <c r="F101" i="18"/>
  <c r="F105" i="18"/>
  <c r="F109" i="18"/>
  <c r="F113" i="18"/>
  <c r="F117" i="18"/>
  <c r="F121" i="18"/>
  <c r="F125" i="18"/>
  <c r="F128" i="18"/>
  <c r="F132" i="18"/>
  <c r="F136" i="18"/>
  <c r="F140" i="18"/>
  <c r="F144" i="18"/>
  <c r="F148" i="18"/>
  <c r="F152" i="18"/>
  <c r="F156" i="18"/>
  <c r="F160" i="18"/>
  <c r="F164" i="18"/>
  <c r="F168" i="18"/>
  <c r="F172" i="18"/>
  <c r="F176" i="18"/>
  <c r="F180" i="18"/>
  <c r="F184" i="18"/>
  <c r="F188" i="18"/>
  <c r="F194" i="18"/>
  <c r="F197" i="18"/>
  <c r="F201" i="18"/>
  <c r="F205" i="18"/>
  <c r="F209" i="18"/>
  <c r="F213" i="18"/>
  <c r="F216" i="18"/>
  <c r="F220" i="18"/>
  <c r="F223" i="18"/>
  <c r="F227" i="18"/>
  <c r="F231" i="18"/>
  <c r="F235" i="18"/>
  <c r="F239" i="18"/>
  <c r="F243" i="18"/>
  <c r="F247" i="18"/>
  <c r="F251" i="18"/>
  <c r="F255" i="18"/>
  <c r="F259" i="18"/>
  <c r="F263" i="18"/>
  <c r="F267" i="18"/>
  <c r="F271" i="18"/>
  <c r="F274" i="18"/>
  <c r="F278" i="18"/>
  <c r="F282" i="18"/>
  <c r="F286" i="18"/>
  <c r="F290" i="18"/>
  <c r="F294" i="18"/>
  <c r="F298" i="18"/>
  <c r="F303" i="18"/>
  <c r="F307" i="18"/>
  <c r="F310" i="18"/>
  <c r="F315" i="18"/>
  <c r="F320" i="18"/>
  <c r="F323" i="18"/>
  <c r="F326" i="18"/>
  <c r="F329" i="18"/>
  <c r="F337" i="18"/>
  <c r="F341" i="18"/>
  <c r="F345" i="18"/>
  <c r="F349" i="18"/>
  <c r="F353" i="18"/>
  <c r="F357" i="18"/>
  <c r="F361" i="18"/>
  <c r="F365" i="18"/>
  <c r="F369" i="18"/>
  <c r="F372" i="18"/>
  <c r="F378" i="18"/>
  <c r="F382" i="18"/>
  <c r="F386" i="18"/>
  <c r="F389" i="18"/>
  <c r="F393" i="18"/>
  <c r="F396" i="18"/>
  <c r="F399" i="18"/>
  <c r="F402" i="18"/>
  <c r="F405" i="18"/>
  <c r="F408" i="18"/>
  <c r="F411" i="18"/>
  <c r="F414" i="18"/>
  <c r="F417" i="18"/>
  <c r="F420" i="18"/>
  <c r="F19" i="18"/>
  <c r="H65" i="18"/>
  <c r="H288" i="18"/>
  <c r="H72" i="18"/>
  <c r="H75" i="18"/>
  <c r="H77" i="18"/>
  <c r="H80" i="18"/>
  <c r="H83" i="18"/>
  <c r="H86" i="18"/>
  <c r="H89" i="18"/>
  <c r="H92" i="18"/>
  <c r="H94" i="18"/>
  <c r="H97" i="18"/>
  <c r="H100" i="18"/>
  <c r="H102" i="18"/>
  <c r="H104" i="18"/>
  <c r="H106" i="18"/>
  <c r="H108" i="18"/>
  <c r="H110" i="18"/>
  <c r="H112" i="18"/>
  <c r="H114" i="18"/>
  <c r="H116" i="18"/>
  <c r="H118" i="18"/>
  <c r="H120" i="18"/>
  <c r="H121" i="18"/>
  <c r="H124" i="18"/>
  <c r="H126" i="18"/>
  <c r="H128" i="18"/>
  <c r="H129" i="18"/>
  <c r="H131" i="18"/>
  <c r="H133" i="18"/>
  <c r="H135" i="18"/>
  <c r="H137" i="18"/>
  <c r="H139" i="18"/>
  <c r="H141" i="18"/>
  <c r="H143" i="18"/>
  <c r="H145" i="18"/>
  <c r="H148" i="18"/>
  <c r="H150" i="18"/>
  <c r="H152" i="18"/>
  <c r="H153" i="18"/>
  <c r="H156" i="18"/>
  <c r="H159" i="18"/>
  <c r="H162" i="18"/>
  <c r="H165" i="18"/>
  <c r="H167" i="18"/>
  <c r="H170" i="18"/>
  <c r="H173" i="18"/>
  <c r="H176" i="18"/>
  <c r="H197" i="18"/>
  <c r="H201" i="18"/>
  <c r="H202" i="18"/>
  <c r="H203" i="18"/>
  <c r="H204" i="18"/>
  <c r="H206" i="18"/>
  <c r="H207" i="18"/>
  <c r="H208" i="18"/>
  <c r="H209" i="18"/>
  <c r="H210" i="18"/>
  <c r="H211" i="18"/>
  <c r="H213" i="18"/>
  <c r="H214" i="18"/>
  <c r="H215" i="18"/>
  <c r="H216" i="18"/>
  <c r="H218" i="18"/>
  <c r="H220" i="18"/>
  <c r="H222" i="18"/>
  <c r="H224" i="18"/>
  <c r="H226" i="18"/>
  <c r="H228" i="18"/>
  <c r="H230" i="18"/>
  <c r="H232" i="18"/>
  <c r="H234" i="18"/>
  <c r="H236" i="18"/>
  <c r="H238" i="18"/>
  <c r="H240" i="18"/>
  <c r="H242" i="18"/>
  <c r="H244" i="18"/>
  <c r="H246" i="18"/>
  <c r="H249" i="18"/>
  <c r="H251" i="18"/>
  <c r="H254" i="18"/>
  <c r="H257" i="18"/>
  <c r="H260" i="18"/>
  <c r="H269" i="18"/>
  <c r="H272" i="18"/>
  <c r="H274" i="18"/>
  <c r="H277" i="18"/>
  <c r="H280" i="18"/>
  <c r="H283" i="18"/>
  <c r="H285" i="18"/>
  <c r="H287" i="18"/>
  <c r="H289" i="18"/>
  <c r="H291" i="18"/>
  <c r="H293" i="18"/>
  <c r="H295" i="18"/>
  <c r="H297" i="18"/>
  <c r="H299" i="18"/>
  <c r="H301" i="18"/>
  <c r="H303" i="18"/>
  <c r="H305" i="18"/>
  <c r="H307" i="18"/>
  <c r="H309" i="18"/>
  <c r="H311" i="18"/>
  <c r="H313" i="18"/>
  <c r="H315" i="18"/>
  <c r="H317" i="18"/>
  <c r="H319" i="18"/>
  <c r="H321" i="18"/>
  <c r="H323" i="18"/>
  <c r="H325" i="18"/>
  <c r="H328" i="18"/>
  <c r="H329" i="18"/>
  <c r="H332" i="18"/>
  <c r="H335" i="18"/>
  <c r="H6" i="18"/>
  <c r="H10" i="18"/>
  <c r="H13" i="18"/>
  <c r="H15" i="18"/>
  <c r="H17" i="18"/>
  <c r="H19" i="18"/>
  <c r="H21" i="18"/>
  <c r="H23" i="18"/>
  <c r="H25" i="18"/>
  <c r="H27" i="18"/>
  <c r="H29" i="18"/>
  <c r="H31" i="18"/>
  <c r="H33" i="18"/>
  <c r="H35" i="18"/>
  <c r="H37" i="18"/>
  <c r="H39" i="18"/>
  <c r="H41" i="18"/>
  <c r="H43" i="18"/>
  <c r="H45" i="18"/>
  <c r="H47" i="18"/>
  <c r="H49" i="18"/>
  <c r="H51" i="18"/>
  <c r="H52" i="18"/>
  <c r="H55" i="18"/>
  <c r="H57" i="18"/>
  <c r="H59" i="18"/>
  <c r="H61" i="18"/>
  <c r="H63" i="18"/>
  <c r="H66" i="18"/>
  <c r="H68" i="18"/>
  <c r="H71" i="18"/>
  <c r="H74" i="18"/>
  <c r="H78" i="18"/>
  <c r="H81" i="18"/>
  <c r="H84" i="18"/>
  <c r="H87" i="18"/>
  <c r="H90" i="18"/>
  <c r="H93" i="18"/>
  <c r="H96" i="18"/>
  <c r="H99" i="18"/>
  <c r="H101" i="18"/>
  <c r="H103" i="18"/>
  <c r="H105" i="18"/>
  <c r="H107" i="18"/>
  <c r="H109" i="18"/>
  <c r="H111" i="18"/>
  <c r="H113" i="18"/>
  <c r="H115" i="18"/>
  <c r="H117" i="18"/>
  <c r="H119" i="18"/>
  <c r="H122" i="18"/>
  <c r="H123" i="18"/>
  <c r="H125" i="18"/>
  <c r="H127" i="18"/>
  <c r="H130" i="18"/>
  <c r="H132" i="18"/>
  <c r="H134" i="18"/>
  <c r="H136" i="18"/>
  <c r="H138" i="18"/>
  <c r="H140" i="18"/>
  <c r="H142" i="18"/>
  <c r="H144" i="18"/>
  <c r="H147" i="18"/>
  <c r="H149" i="18"/>
  <c r="H151" i="18"/>
  <c r="H154" i="18"/>
  <c r="H157" i="18"/>
  <c r="H160" i="18"/>
  <c r="H163" i="18"/>
  <c r="H166" i="18"/>
  <c r="H169" i="18"/>
  <c r="H172" i="18"/>
  <c r="H175" i="18"/>
  <c r="H178" i="18"/>
  <c r="H180" i="18"/>
  <c r="H182" i="18"/>
  <c r="H184" i="18"/>
  <c r="H186" i="18"/>
  <c r="H188" i="18"/>
  <c r="H190" i="18"/>
  <c r="H191" i="18"/>
  <c r="H193" i="18"/>
  <c r="H195" i="18"/>
  <c r="H198" i="18"/>
  <c r="H199" i="18"/>
  <c r="H200" i="18"/>
  <c r="H205" i="18"/>
  <c r="H248" i="18"/>
  <c r="H252" i="18"/>
  <c r="H255" i="18"/>
  <c r="H258" i="18"/>
  <c r="H261" i="18"/>
  <c r="H263" i="18"/>
  <c r="H265" i="18"/>
  <c r="H267" i="18"/>
  <c r="H270" i="18"/>
  <c r="H273" i="18"/>
  <c r="H276" i="18"/>
  <c r="H279" i="18"/>
  <c r="H282" i="18"/>
  <c r="H284" i="18"/>
  <c r="H286" i="18"/>
  <c r="H290" i="18"/>
  <c r="H292" i="18"/>
  <c r="H294" i="18"/>
  <c r="H338" i="18"/>
  <c r="H339" i="18"/>
  <c r="H340" i="18"/>
  <c r="H341" i="18"/>
  <c r="H342" i="18"/>
  <c r="H343" i="18"/>
  <c r="H344" i="18"/>
  <c r="H345" i="18"/>
  <c r="H346" i="18"/>
  <c r="H347" i="18"/>
  <c r="H348" i="18"/>
  <c r="H349" i="18"/>
  <c r="H350" i="18"/>
  <c r="H351" i="18"/>
  <c r="H352" i="18"/>
  <c r="H353" i="18"/>
  <c r="H354" i="18"/>
  <c r="H355" i="18"/>
  <c r="H356" i="18"/>
  <c r="H357" i="18"/>
  <c r="H358" i="18"/>
  <c r="H359" i="18"/>
  <c r="H360" i="18"/>
  <c r="H361" i="18"/>
  <c r="H362" i="18"/>
  <c r="H363" i="18"/>
  <c r="H364" i="18"/>
  <c r="H365" i="18"/>
  <c r="H366" i="18"/>
  <c r="H367" i="18"/>
  <c r="H368" i="18"/>
  <c r="H369" i="18"/>
  <c r="H370" i="18"/>
  <c r="H371" i="18"/>
  <c r="H372" i="18"/>
  <c r="H373" i="18"/>
  <c r="H374" i="18"/>
  <c r="H375" i="18"/>
  <c r="H376" i="18"/>
  <c r="H377" i="18"/>
  <c r="H378" i="18"/>
  <c r="H379" i="18"/>
  <c r="H380" i="18"/>
  <c r="H381" i="18"/>
  <c r="H382" i="18"/>
  <c r="H383" i="18"/>
  <c r="H384" i="18"/>
  <c r="H385" i="18"/>
  <c r="H386" i="18"/>
  <c r="H387" i="18"/>
  <c r="H388" i="18"/>
  <c r="H389" i="18"/>
  <c r="H390" i="18"/>
  <c r="H391" i="18"/>
  <c r="H392" i="18"/>
  <c r="H393" i="18"/>
  <c r="H394" i="18"/>
  <c r="H395" i="18"/>
  <c r="H396" i="18"/>
  <c r="H397" i="18"/>
  <c r="H398" i="18"/>
  <c r="H399" i="18"/>
  <c r="H400" i="18"/>
  <c r="H401" i="18"/>
  <c r="H402" i="18"/>
  <c r="H403" i="18"/>
  <c r="H404" i="18"/>
  <c r="H405" i="18"/>
  <c r="H406" i="18"/>
  <c r="H407" i="18"/>
  <c r="H408" i="18"/>
  <c r="H409" i="18"/>
  <c r="H410" i="18"/>
  <c r="H411" i="18"/>
  <c r="H412" i="18"/>
  <c r="H413" i="18"/>
  <c r="H414" i="18"/>
  <c r="H415" i="18"/>
  <c r="H416" i="18"/>
  <c r="H417" i="18"/>
  <c r="H418" i="18"/>
  <c r="H419" i="18"/>
  <c r="H420" i="18"/>
  <c r="H296" i="18"/>
  <c r="H298" i="18"/>
  <c r="H300" i="18"/>
  <c r="H302" i="18"/>
  <c r="H304" i="18"/>
  <c r="H306" i="18"/>
  <c r="H308" i="18"/>
  <c r="H310" i="18"/>
  <c r="H69" i="18"/>
  <c r="H312" i="18"/>
  <c r="H314" i="18"/>
  <c r="H316" i="18"/>
  <c r="H318" i="18"/>
  <c r="H320" i="18"/>
  <c r="H322" i="18"/>
  <c r="H324" i="18"/>
  <c r="H327" i="18"/>
  <c r="H330" i="18"/>
  <c r="H333" i="18"/>
  <c r="H336" i="18"/>
  <c r="H7" i="18"/>
  <c r="H9" i="18"/>
  <c r="H11" i="18"/>
  <c r="H12" i="18"/>
  <c r="H14" i="18"/>
  <c r="H16" i="18"/>
  <c r="H18" i="18"/>
  <c r="H20" i="18"/>
  <c r="H22" i="18"/>
  <c r="H24" i="18"/>
  <c r="H26" i="18"/>
  <c r="H28" i="18"/>
  <c r="H30" i="18"/>
  <c r="H32" i="18"/>
  <c r="H34" i="18"/>
  <c r="H36" i="18"/>
  <c r="H38" i="18"/>
  <c r="H40" i="18"/>
  <c r="H42" i="18"/>
  <c r="H44" i="18"/>
  <c r="H46" i="18"/>
  <c r="H48" i="18"/>
  <c r="H50" i="18"/>
  <c r="H54" i="18"/>
  <c r="H56" i="18"/>
  <c r="H58" i="18"/>
  <c r="H60" i="18"/>
  <c r="H64" i="18"/>
  <c r="H67" i="18"/>
  <c r="H70" i="18"/>
  <c r="H73" i="18"/>
  <c r="H76" i="18"/>
  <c r="H79" i="18"/>
  <c r="H82" i="18"/>
  <c r="H85" i="18"/>
  <c r="H88" i="18"/>
  <c r="H91" i="18"/>
  <c r="H95" i="18"/>
  <c r="H98" i="18"/>
  <c r="H146" i="18"/>
  <c r="H155" i="18"/>
  <c r="H158" i="18"/>
  <c r="H161" i="18"/>
  <c r="H164" i="18"/>
  <c r="H168" i="18"/>
  <c r="H171" i="18"/>
  <c r="H174" i="18"/>
  <c r="H177" i="18"/>
  <c r="H179" i="18"/>
  <c r="H181" i="18"/>
  <c r="H183" i="18"/>
  <c r="H185" i="18"/>
  <c r="H187" i="18"/>
  <c r="H189" i="18"/>
  <c r="H192" i="18"/>
  <c r="H194" i="18"/>
  <c r="H196" i="18"/>
  <c r="H212" i="18"/>
  <c r="H217" i="18"/>
  <c r="H219" i="18"/>
  <c r="H221" i="18"/>
  <c r="H223" i="18"/>
  <c r="H225" i="18"/>
  <c r="H227" i="18"/>
  <c r="H229" i="18"/>
  <c r="H231" i="18"/>
  <c r="H233" i="18"/>
  <c r="H235" i="18"/>
  <c r="H237" i="18"/>
  <c r="H239" i="18"/>
  <c r="H241" i="18"/>
  <c r="H243" i="18"/>
  <c r="H245" i="18"/>
  <c r="H247" i="18"/>
  <c r="H250" i="18"/>
  <c r="H253" i="18"/>
  <c r="H256" i="18"/>
  <c r="H259" i="18"/>
  <c r="H262" i="18"/>
  <c r="H264" i="18"/>
  <c r="H266" i="18"/>
  <c r="H268" i="18"/>
  <c r="H271" i="18"/>
  <c r="H275" i="18"/>
  <c r="H278" i="18"/>
  <c r="H281" i="18"/>
  <c r="H326" i="18"/>
  <c r="H331" i="18"/>
  <c r="H334" i="18"/>
  <c r="H337" i="18"/>
  <c r="H8" i="18"/>
  <c r="H53" i="18"/>
  <c r="H62" i="18"/>
  <c r="D97" i="18"/>
  <c r="D100" i="18"/>
  <c r="D102" i="18"/>
  <c r="D94" i="18"/>
  <c r="D89" i="18"/>
  <c r="D90" i="18"/>
  <c r="D92" i="18"/>
  <c r="D95" i="18"/>
  <c r="D101" i="18"/>
  <c r="D98" i="18"/>
  <c r="D87" i="18"/>
  <c r="D88" i="18"/>
  <c r="D91" i="18"/>
  <c r="D93" i="18"/>
  <c r="D96" i="18"/>
  <c r="D99" i="18"/>
  <c r="D138" i="18"/>
  <c r="D110" i="18"/>
  <c r="D113" i="18"/>
  <c r="D117" i="18"/>
  <c r="D120" i="18"/>
  <c r="D123" i="18"/>
  <c r="D126" i="18"/>
  <c r="D129" i="18"/>
  <c r="D133" i="18"/>
  <c r="D136" i="18"/>
  <c r="D139" i="18"/>
  <c r="D142" i="18"/>
  <c r="D124" i="18"/>
  <c r="D140" i="18"/>
  <c r="D141" i="18"/>
  <c r="D143" i="18"/>
  <c r="D144" i="18"/>
  <c r="D146" i="18"/>
  <c r="D107" i="18"/>
  <c r="D104" i="18"/>
  <c r="D103" i="18"/>
  <c r="D106" i="18"/>
  <c r="D108" i="18"/>
  <c r="D109" i="18"/>
  <c r="D111" i="18"/>
  <c r="D112" i="18"/>
  <c r="D114" i="18"/>
  <c r="D115" i="18"/>
  <c r="D116" i="18"/>
  <c r="D118" i="18"/>
  <c r="D121" i="18"/>
  <c r="D122" i="18"/>
  <c r="D137" i="18"/>
  <c r="D125" i="18"/>
  <c r="D105" i="18"/>
  <c r="D119" i="18"/>
  <c r="D127" i="18"/>
  <c r="D128" i="18"/>
  <c r="D130" i="18"/>
  <c r="D131" i="18"/>
  <c r="D132" i="18"/>
  <c r="D134" i="18"/>
  <c r="D135" i="18"/>
  <c r="D179" i="18"/>
  <c r="D148" i="18"/>
  <c r="D151" i="18"/>
  <c r="D155" i="18"/>
  <c r="D158" i="18"/>
  <c r="D161" i="18"/>
  <c r="D164" i="18"/>
  <c r="D167" i="18"/>
  <c r="D180" i="18"/>
  <c r="D181" i="18"/>
  <c r="D183" i="18"/>
  <c r="D177" i="18"/>
  <c r="D175" i="18"/>
  <c r="D165" i="18"/>
  <c r="D162" i="18"/>
  <c r="D172" i="18"/>
  <c r="D171" i="18"/>
  <c r="D170" i="18"/>
  <c r="D168" i="18"/>
  <c r="D166" i="18"/>
  <c r="D147" i="18"/>
  <c r="D149" i="18"/>
  <c r="D150" i="18"/>
  <c r="D152" i="18"/>
  <c r="D153" i="18"/>
  <c r="D145" i="18"/>
  <c r="D156" i="18"/>
  <c r="D157" i="18"/>
  <c r="D159" i="18"/>
  <c r="D160" i="18"/>
  <c r="D178" i="18"/>
  <c r="D174" i="18"/>
  <c r="D182" i="18"/>
  <c r="D163" i="18"/>
  <c r="D176" i="18"/>
  <c r="D173" i="18"/>
  <c r="D169" i="18"/>
  <c r="D154" i="18"/>
  <c r="D187" i="18"/>
  <c r="D186" i="18"/>
  <c r="D184" i="18"/>
  <c r="D202" i="18"/>
  <c r="D200" i="18"/>
  <c r="D199" i="18"/>
  <c r="D198" i="18"/>
  <c r="D196" i="18"/>
  <c r="D195" i="18"/>
  <c r="D193" i="18"/>
  <c r="D192" i="18"/>
  <c r="D185" i="18"/>
  <c r="D188" i="18"/>
  <c r="D191" i="18"/>
  <c r="D194" i="18"/>
  <c r="D197" i="18"/>
  <c r="D201" i="18"/>
  <c r="D203" i="18"/>
  <c r="D190" i="18"/>
  <c r="D189" i="18"/>
  <c r="D204" i="18"/>
  <c r="D207" i="18"/>
  <c r="D210" i="18"/>
  <c r="D213" i="18"/>
  <c r="D216" i="18"/>
  <c r="D217" i="18"/>
  <c r="D214" i="18"/>
  <c r="D212" i="18"/>
  <c r="D211" i="18"/>
  <c r="D209" i="18"/>
  <c r="D208" i="18"/>
  <c r="D206" i="18"/>
  <c r="D205" i="18"/>
  <c r="D219" i="18"/>
  <c r="D218" i="18"/>
  <c r="D221" i="18"/>
  <c r="D222" i="18"/>
  <c r="D220" i="18"/>
  <c r="D223" i="18"/>
  <c r="D224" i="18"/>
  <c r="D227" i="18"/>
  <c r="D225" i="18"/>
  <c r="D228" i="18"/>
  <c r="D226" i="18"/>
  <c r="D229" i="18"/>
  <c r="D233" i="18"/>
  <c r="D234" i="18"/>
  <c r="D231" i="18"/>
  <c r="D230" i="18"/>
  <c r="D232" i="18"/>
  <c r="D242" i="18"/>
  <c r="D241" i="18"/>
  <c r="D240" i="18"/>
  <c r="D239" i="18"/>
  <c r="D237" i="18"/>
  <c r="D235" i="18"/>
  <c r="D238" i="18"/>
  <c r="D236" i="18"/>
  <c r="D215" i="18"/>
  <c r="D254" i="18"/>
  <c r="D251" i="18"/>
  <c r="D244" i="18"/>
  <c r="D247" i="18"/>
  <c r="D246" i="18"/>
  <c r="D248" i="18"/>
  <c r="D252" i="18"/>
  <c r="D255" i="18"/>
  <c r="D258" i="18"/>
  <c r="D259" i="18"/>
  <c r="D261" i="18"/>
  <c r="D243" i="18"/>
  <c r="D250" i="18"/>
  <c r="D256" i="18"/>
  <c r="D257" i="18"/>
  <c r="D253" i="18"/>
  <c r="D249" i="18"/>
  <c r="D245" i="18"/>
  <c r="D268" i="18"/>
  <c r="D262" i="18"/>
  <c r="D264" i="18"/>
  <c r="D265" i="18"/>
  <c r="D267" i="18"/>
  <c r="D274" i="18"/>
  <c r="D273" i="18"/>
  <c r="D271" i="18"/>
  <c r="D270" i="18"/>
  <c r="D272" i="18"/>
  <c r="D266" i="18"/>
  <c r="D263" i="18"/>
  <c r="D260" i="18"/>
  <c r="D269" i="18"/>
  <c r="D287" i="18"/>
  <c r="D284" i="18"/>
  <c r="D281" i="18"/>
  <c r="D278" i="18"/>
  <c r="D275" i="18"/>
  <c r="D276" i="18"/>
  <c r="D285" i="18"/>
  <c r="D289" i="18"/>
  <c r="D288" i="18"/>
  <c r="D286" i="18"/>
  <c r="D283" i="18"/>
  <c r="D282" i="18"/>
  <c r="D280" i="18"/>
  <c r="D279" i="18"/>
  <c r="D277" i="18"/>
  <c r="D290" i="18"/>
  <c r="D299" i="18"/>
  <c r="D298" i="18"/>
  <c r="D296" i="18"/>
  <c r="D294" i="18"/>
  <c r="D303" i="18"/>
  <c r="D292" i="18"/>
  <c r="D291" i="18"/>
  <c r="D295" i="18"/>
  <c r="D302" i="18"/>
  <c r="D300" i="18"/>
  <c r="D293" i="18"/>
  <c r="D304" i="18"/>
  <c r="D297" i="18"/>
  <c r="D301" i="18"/>
  <c r="D312" i="18"/>
  <c r="D311" i="18"/>
  <c r="D308" i="18"/>
  <c r="D310" i="18"/>
  <c r="D315" i="18"/>
  <c r="D321" i="18"/>
  <c r="D322" i="18"/>
  <c r="D320" i="18"/>
  <c r="D319" i="18"/>
  <c r="D307" i="18"/>
  <c r="D313" i="18"/>
  <c r="D317" i="18"/>
  <c r="D309" i="18"/>
  <c r="D306" i="18"/>
  <c r="D318" i="18"/>
  <c r="D314" i="18"/>
  <c r="D316" i="18"/>
  <c r="D305" i="18"/>
  <c r="D337" i="18"/>
  <c r="D334" i="18"/>
  <c r="D332" i="18"/>
  <c r="D330" i="18"/>
  <c r="D324" i="18"/>
  <c r="D328" i="18"/>
  <c r="D323" i="18"/>
  <c r="D338" i="18"/>
  <c r="D335" i="18"/>
  <c r="D331" i="18"/>
  <c r="D327" i="18"/>
  <c r="D333" i="18"/>
  <c r="D329" i="18"/>
  <c r="D325" i="18"/>
  <c r="D326" i="18"/>
  <c r="D336" i="18"/>
  <c r="D339" i="18"/>
  <c r="D354" i="18"/>
  <c r="D350" i="18"/>
  <c r="D346" i="18"/>
  <c r="D355" i="18"/>
  <c r="D351" i="18"/>
  <c r="D348" i="18"/>
  <c r="D340" i="18"/>
  <c r="D342" i="18"/>
  <c r="D344" i="18"/>
  <c r="D341" i="18"/>
  <c r="D343" i="18"/>
  <c r="D345" i="18"/>
  <c r="D347" i="18"/>
  <c r="D349" i="18"/>
  <c r="D352" i="18"/>
  <c r="D353" i="18"/>
  <c r="D356" i="18"/>
  <c r="D357" i="18"/>
  <c r="D372" i="18"/>
  <c r="D374" i="18"/>
  <c r="D371" i="18"/>
  <c r="D358" i="18"/>
  <c r="D368" i="18"/>
  <c r="D367" i="18"/>
  <c r="D369" i="18"/>
  <c r="D359" i="18"/>
  <c r="D361" i="18"/>
  <c r="D360" i="18"/>
  <c r="D370" i="18"/>
  <c r="D366" i="18"/>
  <c r="D364" i="18"/>
  <c r="D363" i="18"/>
  <c r="D362" i="18"/>
  <c r="D365" i="18"/>
  <c r="D376" i="18"/>
  <c r="D380" i="18"/>
  <c r="D384" i="18"/>
  <c r="D373" i="18"/>
  <c r="D381" i="18"/>
  <c r="D385" i="18"/>
  <c r="D389" i="18"/>
  <c r="D388" i="18"/>
  <c r="D377" i="18"/>
  <c r="D375" i="18"/>
  <c r="D378" i="18"/>
  <c r="D379" i="18"/>
  <c r="D382" i="18"/>
  <c r="D383" i="18"/>
  <c r="D386" i="18"/>
  <c r="D387" i="18"/>
  <c r="D390" i="18"/>
  <c r="D391" i="18"/>
  <c r="D393" i="18"/>
  <c r="D392" i="18"/>
  <c r="D395" i="18"/>
  <c r="D403" i="18"/>
  <c r="D399" i="18"/>
  <c r="D400" i="18"/>
  <c r="D396" i="18"/>
  <c r="D394" i="18"/>
  <c r="D397" i="18"/>
  <c r="D398" i="18"/>
  <c r="D401" i="18"/>
  <c r="D402" i="18"/>
  <c r="D405" i="18"/>
  <c r="D407" i="18"/>
  <c r="D404" i="18"/>
  <c r="D415" i="18"/>
  <c r="D416" i="18"/>
  <c r="D412" i="18"/>
  <c r="D419" i="18"/>
  <c r="D408" i="18"/>
  <c r="D411" i="18"/>
  <c r="D406" i="18"/>
  <c r="D409" i="18"/>
  <c r="D410" i="18"/>
  <c r="D413" i="18"/>
  <c r="D414" i="18"/>
  <c r="D417" i="18"/>
  <c r="D418" i="18"/>
  <c r="D420" i="18"/>
  <c r="E2" i="18" a="1"/>
  <c r="D14" i="18"/>
  <c r="D19" i="18"/>
  <c r="D22" i="18"/>
  <c r="D25" i="18"/>
  <c r="D28" i="18"/>
  <c r="D31" i="18"/>
  <c r="D34" i="18"/>
  <c r="D37" i="18"/>
  <c r="D40" i="18"/>
  <c r="D43" i="18"/>
  <c r="D46" i="18"/>
  <c r="D48" i="18"/>
  <c r="D51" i="18"/>
  <c r="D54" i="18"/>
  <c r="D57" i="18"/>
  <c r="D60" i="18"/>
  <c r="D63" i="18"/>
  <c r="D66" i="18"/>
  <c r="D69" i="18"/>
  <c r="D72" i="18"/>
  <c r="D75" i="18"/>
  <c r="D77" i="18"/>
  <c r="D80" i="18"/>
  <c r="D83" i="18"/>
  <c r="D86" i="18"/>
  <c r="D15" i="18"/>
  <c r="D18" i="18"/>
  <c r="D21" i="18"/>
  <c r="D24" i="18"/>
  <c r="D27" i="18"/>
  <c r="D29" i="18"/>
  <c r="D32" i="18"/>
  <c r="D35" i="18"/>
  <c r="D38" i="18"/>
  <c r="D41" i="18"/>
  <c r="D44" i="18"/>
  <c r="D47" i="18"/>
  <c r="D50" i="18"/>
  <c r="D53" i="18"/>
  <c r="D56" i="18"/>
  <c r="D59" i="18"/>
  <c r="D62" i="18"/>
  <c r="D65" i="18"/>
  <c r="D68" i="18"/>
  <c r="D71" i="18"/>
  <c r="D74" i="18"/>
  <c r="D78" i="18"/>
  <c r="D81" i="18"/>
  <c r="D84" i="18"/>
  <c r="D16" i="18"/>
  <c r="D17" i="18"/>
  <c r="D20" i="18"/>
  <c r="D23" i="18"/>
  <c r="D26" i="18"/>
  <c r="D30" i="18"/>
  <c r="D33" i="18"/>
  <c r="D36" i="18"/>
  <c r="D39" i="18"/>
  <c r="D42" i="18"/>
  <c r="D45" i="18"/>
  <c r="D49" i="18"/>
  <c r="D52" i="18"/>
  <c r="D55" i="18"/>
  <c r="D58" i="18"/>
  <c r="D61" i="18"/>
  <c r="D64" i="18"/>
  <c r="D67" i="18"/>
  <c r="D70" i="18"/>
  <c r="D73" i="18"/>
  <c r="D76" i="18"/>
  <c r="D79" i="18"/>
  <c r="D82" i="18"/>
  <c r="D85" i="18"/>
  <c r="L16" i="27"/>
  <c r="F16" i="27"/>
  <c r="E16" i="27"/>
  <c r="K16" i="27"/>
  <c r="G2" i="39"/>
  <c r="B3" i="39" a="1"/>
  <c r="B3" i="39" s="1"/>
  <c r="B8" i="39" a="1"/>
  <c r="B8" i="39" s="1"/>
  <c r="B6" i="39" a="1"/>
  <c r="B6" i="39" s="1"/>
  <c r="B7" i="39" a="1"/>
  <c r="B7" i="39" s="1"/>
  <c r="B5" i="39" a="1"/>
  <c r="B5" i="39" s="1"/>
  <c r="B4" i="39" a="1"/>
  <c r="B4" i="39" s="1"/>
  <c r="E16" i="34"/>
  <c r="C47" i="27" a="1"/>
  <c r="C47" i="27" s="1"/>
  <c r="E57" i="27" a="1"/>
  <c r="E57" i="27" s="1"/>
  <c r="E58" i="27" a="1"/>
  <c r="E58" i="27" s="1"/>
  <c r="C56" i="27" a="1"/>
  <c r="C56" i="27" s="1"/>
  <c r="D56" i="27" a="1"/>
  <c r="D56" i="27" s="1"/>
  <c r="E56" i="27" a="1"/>
  <c r="E56" i="27" s="1"/>
  <c r="C57" i="27" a="1"/>
  <c r="C57" i="27" s="1"/>
  <c r="D57" i="27" a="1"/>
  <c r="D57" i="27" s="1"/>
  <c r="D58" i="27" a="1"/>
  <c r="D58" i="27" s="1"/>
  <c r="E59" i="27" a="1"/>
  <c r="E59" i="27" s="1"/>
  <c r="E60" i="27" a="1"/>
  <c r="E60" i="27" s="1"/>
  <c r="C58" i="27" a="1"/>
  <c r="C58" i="27" s="1"/>
  <c r="C49" i="27" a="1"/>
  <c r="C49" i="27" s="1"/>
  <c r="C53" i="27" a="1"/>
  <c r="C53" i="27" s="1"/>
  <c r="C48" i="27" a="1"/>
  <c r="C48" i="27" s="1"/>
  <c r="C55" i="27" a="1"/>
  <c r="C55" i="27" s="1"/>
  <c r="C50" i="27" a="1"/>
  <c r="C50" i="27" s="1"/>
  <c r="C54" i="27" a="1"/>
  <c r="C54" i="27" s="1"/>
  <c r="C51" i="27" a="1"/>
  <c r="C51" i="27" s="1"/>
  <c r="C52" i="27" a="1"/>
  <c r="C52" i="27" s="1"/>
  <c r="B2" i="18"/>
  <c r="C2" i="18"/>
  <c r="A2" i="18"/>
  <c r="H5" i="18" l="1"/>
  <c r="F8" i="18"/>
  <c r="F6" i="18"/>
  <c r="F7" i="18"/>
  <c r="F3" i="18"/>
  <c r="F4" i="18"/>
  <c r="F5" i="18"/>
  <c r="G2" i="18"/>
  <c r="F2" i="18" s="1"/>
  <c r="H3" i="18"/>
  <c r="I2" i="18"/>
  <c r="H2" i="18" s="1"/>
  <c r="H4" i="18"/>
  <c r="D3" i="18"/>
  <c r="D4" i="18"/>
  <c r="D5" i="18"/>
  <c r="D6" i="18"/>
  <c r="D7" i="18"/>
  <c r="E2" i="18"/>
  <c r="D2" i="18" s="1"/>
  <c r="D8" i="18"/>
  <c r="D9" i="18"/>
  <c r="D10" i="18"/>
  <c r="D11" i="18"/>
  <c r="D12" i="18"/>
  <c r="D13" i="18"/>
  <c r="D9" i="3" l="1"/>
  <c r="D11" i="3" s="1"/>
  <c r="D13" i="3" l="1"/>
  <c r="M2" i="18" a="1"/>
  <c r="J2" i="50" a="1"/>
  <c r="J2" i="18" a="1"/>
  <c r="M2" i="18" l="1"/>
  <c r="L2" i="18" s="1"/>
  <c r="K7" i="50"/>
  <c r="K6" i="50"/>
  <c r="K8" i="50"/>
  <c r="K5" i="50"/>
  <c r="K3" i="50"/>
  <c r="K4" i="50"/>
  <c r="J2" i="50"/>
  <c r="K2" i="50" s="1"/>
  <c r="L10" i="18"/>
  <c r="L11" i="18"/>
  <c r="L12" i="18"/>
  <c r="L13" i="18"/>
  <c r="L14" i="18"/>
  <c r="L15" i="18"/>
  <c r="L16" i="18"/>
  <c r="L17" i="18"/>
  <c r="L18" i="18"/>
  <c r="L19" i="18"/>
  <c r="L20" i="18"/>
  <c r="L21" i="18"/>
  <c r="L22" i="18"/>
  <c r="L23" i="18"/>
  <c r="L24" i="18"/>
  <c r="L25" i="18"/>
  <c r="L26" i="18"/>
  <c r="L27" i="18"/>
  <c r="L28" i="18"/>
  <c r="L29" i="18"/>
  <c r="L30" i="18"/>
  <c r="L31" i="18"/>
  <c r="L32" i="18"/>
  <c r="L33" i="18"/>
  <c r="L34" i="18"/>
  <c r="L35" i="18"/>
  <c r="L36" i="18"/>
  <c r="L37" i="18"/>
  <c r="L38" i="18"/>
  <c r="L39" i="18"/>
  <c r="L40" i="18"/>
  <c r="L41" i="18"/>
  <c r="L42" i="18"/>
  <c r="L43" i="18"/>
  <c r="L44" i="18"/>
  <c r="L45" i="18"/>
  <c r="L46" i="18"/>
  <c r="L47" i="18"/>
  <c r="L48" i="18"/>
  <c r="L49" i="18"/>
  <c r="L50" i="18"/>
  <c r="L51" i="18"/>
  <c r="L52" i="18"/>
  <c r="L53" i="18"/>
  <c r="L54" i="18"/>
  <c r="L55" i="18"/>
  <c r="L56" i="18"/>
  <c r="L57" i="18"/>
  <c r="L9" i="18"/>
  <c r="L8" i="18"/>
  <c r="L7" i="18"/>
  <c r="L6" i="18"/>
  <c r="L3" i="18"/>
  <c r="L4" i="18"/>
  <c r="L5" i="18"/>
  <c r="K10" i="18"/>
  <c r="K9" i="18"/>
  <c r="K4" i="18"/>
  <c r="K3" i="18"/>
  <c r="J2" i="18"/>
  <c r="K2" i="18" s="1"/>
  <c r="K5" i="18"/>
  <c r="K8" i="18"/>
  <c r="K7" i="18"/>
  <c r="K6" i="18"/>
  <c r="E19" i="3"/>
  <c r="E18" i="3"/>
  <c r="G18" i="3"/>
  <c r="G19" i="3"/>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5577752-5514-44D2-BDF9-077A3C6F3D3D}" keepAlive="1" name="Query - Table1 (2)" description="Connection to the 'Table1 (2)' query in the workbook." type="5" refreshedVersion="8" background="1" saveData="1">
    <dbPr connection="Provider=Microsoft.Mashup.OleDb.1;Data Source=$Workbook$;Location=&quot;Table1 (2)&quot;;Extended Properties=&quot;&quot;" command="SELECT * FROM [Table1 (2)]"/>
  </connection>
</connections>
</file>

<file path=xl/metadata.xml><?xml version="1.0" encoding="utf-8"?>
<metadata xmlns="http://schemas.openxmlformats.org/spreadsheetml/2006/main" xmlns:xlrd="http://schemas.microsoft.com/office/spreadsheetml/2017/richdata"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python.xml><?xml version="1.0" encoding="utf-8"?>
<python xmlns="http://schemas.microsoft.com/office/spreadsheetml/2023/python">
  <environmentDefinition id="{882DD1B0-6546-4DFA-8A08-902A380B44EA}">
    <initialization>
      <code xml:space="preserve">import numpy as np
import pandas as pd
import matplotlib.pyplot as plt
import seaborn as sns
import statsmodels as sm
import excel
import warnings
warnings.simplefilter('ignore')
excel.set_xl_scalar_conversion(excel.convert_to_scalar)
excel.set_xl_array_conversion(excel.convert_to_dataframe)
</code>
    </initialization>
  </environmentDefinition>
</python>
</file>

<file path=xl/sharedStrings.xml><?xml version="1.0" encoding="utf-8"?>
<sst xmlns="http://schemas.openxmlformats.org/spreadsheetml/2006/main" count="28069" uniqueCount="2539">
  <si>
    <t>Environmental Objective</t>
  </si>
  <si>
    <t>Division</t>
  </si>
  <si>
    <t>South Africa</t>
  </si>
  <si>
    <t>Taxonomy</t>
  </si>
  <si>
    <t>Economic Activity</t>
  </si>
  <si>
    <t>ISIC Section</t>
  </si>
  <si>
    <t>ISIC Division</t>
  </si>
  <si>
    <t>ISIC Group</t>
  </si>
  <si>
    <t xml:space="preserve">ISIC Class </t>
  </si>
  <si>
    <t xml:space="preserve">TSC Metric </t>
  </si>
  <si>
    <t xml:space="preserve">TSC: Quantitative Threshold </t>
  </si>
  <si>
    <t xml:space="preserve"> TSC : Other Qualitative or Generic  Criteria</t>
  </si>
  <si>
    <t xml:space="preserve">Any Applicable  Standards </t>
  </si>
  <si>
    <t>ASEAN</t>
  </si>
  <si>
    <t>Electricity generation from fossil gas</t>
  </si>
  <si>
    <t>D</t>
  </si>
  <si>
    <t>Make Substantial Contribution</t>
  </si>
  <si>
    <t>Lifecycle GHG emissions from the generation of electricity by the entire facility &lt;100 gCO2e/kWh</t>
  </si>
  <si>
    <t>Electricity generation from renewable non-fossil gaseous and liquid fuels, including co-firing with fossil fuels</t>
  </si>
  <si>
    <t>Lifecycle GHG emissions from the generation of electricity by the entire facility &lt;100 gCO2e/kWh.</t>
  </si>
  <si>
    <t>Hybrid fossil, renewable power generation, T&amp;D, and/or energy storage for Island Systems</t>
  </si>
  <si>
    <t>Electricity generation from bioenergy, including co-firing with fossil fuels</t>
  </si>
  <si>
    <t>Electricity generation using solar photovoltaic technology</t>
  </si>
  <si>
    <t>None Specified</t>
  </si>
  <si>
    <t>Electricity generation using CSP technology</t>
  </si>
  <si>
    <t>Electricity generation from wind power</t>
  </si>
  <si>
    <t>Activity generates electricity using wind power</t>
  </si>
  <si>
    <t>Electricity generation from hydropower</t>
  </si>
  <si>
    <t>Electricity generation from ocean energy</t>
  </si>
  <si>
    <t>Transmission and distribution (T&amp;D) of electricity</t>
  </si>
  <si>
    <t>Storage of electricity, including pumped storage</t>
  </si>
  <si>
    <t>Transmission and distribution networks for renewable and lowcarbon gases</t>
  </si>
  <si>
    <t>Storage of renewable and low-carbon gases</t>
  </si>
  <si>
    <t>Production of heating/cooling from geothermal energy</t>
  </si>
  <si>
    <t>Lifecycle GHG emissions &lt;28 gCO2e/MJ per unit of heat and/or cooling produced.</t>
  </si>
  <si>
    <t>Production of heating/cooling from renewable non-fossil gaseous and liquid fuels</t>
  </si>
  <si>
    <t>Production of heating/cooling from fossil gas</t>
  </si>
  <si>
    <t>Production of heating/cooling using waste heat</t>
  </si>
  <si>
    <t>District heating/cooling distribution</t>
  </si>
  <si>
    <t>Storage of thermal energy</t>
  </si>
  <si>
    <t>Production of heating / cooling using electric heat pump</t>
  </si>
  <si>
    <t>Storage of Electricity</t>
  </si>
  <si>
    <t>Currently all electricity storage activities are eligible under the Taxonomy, subject to regular review. Eligibility criteria for Demand Side Management (load shifting) activities are available under the transmission &amp; distribution of electricity criteria. However, hydropower pumped storage shall comply with the criteria for Section 7.3.2 Production of electricity, heating and cooling from Hydropower.</t>
  </si>
  <si>
    <t>Storage of Thermal Energy</t>
  </si>
  <si>
    <t>Currently all thermal energy storage is eligible under the Taxonomy (including Thermal Energy Storage (UTES) or Aquifer Thermal Energy Storage (ATES)), subject to regular review.</t>
  </si>
  <si>
    <t>Storage of Hydrogen</t>
  </si>
  <si>
    <t>Significant GHG emissions reductions by reducing leakage and increasing the volume of hydrogen and other low-carbon gases used in the system</t>
  </si>
  <si>
    <t>District Heating/Cooling Distribution</t>
  </si>
  <si>
    <t>Installation and operation of Electric Heat Pumps</t>
  </si>
  <si>
    <t>Production of Heating/Cooling using Waste Heat</t>
  </si>
  <si>
    <t>The activity produces heating/cooling from waste heat</t>
  </si>
  <si>
    <t>Mexico</t>
  </si>
  <si>
    <t>Contribution from the Mitigation of Greenhouse Gases (GHG)</t>
  </si>
  <si>
    <t>Solar Electric Power Generation (photovoltaic systems)</t>
  </si>
  <si>
    <t>Solar Electric Power Generation (solar concentrators)</t>
  </si>
  <si>
    <t>Other Electric Power Generation (geothermal energy)</t>
  </si>
  <si>
    <t>Must show that the life cycle GHG emissions are less than 100 gCO2e/ kWh</t>
  </si>
  <si>
    <t>The life cycle calculation can be carried out using the ISO 14067 standard or by evaluating the carbon footprint.</t>
  </si>
  <si>
    <t>Other Electric Power Generation (bioenergy)</t>
  </si>
  <si>
    <t>Other Electric Power Generation (efficient cogeneration)</t>
  </si>
  <si>
    <t>Other Electric Power Generation (ocean energy)</t>
  </si>
  <si>
    <t>Indonesia</t>
  </si>
  <si>
    <t>Electricity generation from solar power</t>
  </si>
  <si>
    <t>In line with the commitment to keeping global temperature rise below 1.5°C, as outlined in the Paris Agreement, including consideration of Indonesia's NZE target for 2060 (or sooner).</t>
  </si>
  <si>
    <t>Electricity generation from ocean power</t>
  </si>
  <si>
    <t>Electricity generation from geothermal power</t>
  </si>
  <si>
    <t>Electricity generation from bioenergy power</t>
  </si>
  <si>
    <t>Electricity generation from gas power</t>
  </si>
  <si>
    <t>Electricity generation from hydrogen gas power</t>
  </si>
  <si>
    <t>Energy Conservation/Efficiency Services</t>
  </si>
  <si>
    <t>Distribution of Natural Gas and Synthetic Fuel</t>
  </si>
  <si>
    <t>Lifecycle GHG emissions &lt;28 gCO2e/MJ per unit of heating and/or cooling produced.</t>
  </si>
  <si>
    <t>Production of heating/cooling using electric heat pump</t>
  </si>
  <si>
    <t>L</t>
  </si>
  <si>
    <t>C</t>
  </si>
  <si>
    <t xml:space="preserve"> Activity Code</t>
  </si>
  <si>
    <t>Group</t>
  </si>
  <si>
    <t>Activity</t>
  </si>
  <si>
    <t>Section</t>
  </si>
  <si>
    <t>Environmental Objecitves</t>
  </si>
  <si>
    <t>Main Parameter</t>
  </si>
  <si>
    <t>Jurisdictions</t>
  </si>
  <si>
    <t>Jurisdiction</t>
  </si>
  <si>
    <t>SectorCode</t>
  </si>
  <si>
    <t>SectorName</t>
  </si>
  <si>
    <t>DivisionCode</t>
  </si>
  <si>
    <t>DivisionName</t>
  </si>
  <si>
    <t>GroupCode</t>
  </si>
  <si>
    <t>GroupName</t>
  </si>
  <si>
    <t>ClassID</t>
  </si>
  <si>
    <t>ClassName</t>
  </si>
  <si>
    <t>A</t>
  </si>
  <si>
    <t>Agriculture, forestry and fishing</t>
  </si>
  <si>
    <t>Crop and animal production, hunting and related service activities</t>
  </si>
  <si>
    <t>Growing of non-perennial crops</t>
  </si>
  <si>
    <t>Growing of cereals (except rice), leguminous crops and oil seeds</t>
  </si>
  <si>
    <t>Growing of rice</t>
  </si>
  <si>
    <t>Growing of vegetables and melons, roots and tubers</t>
  </si>
  <si>
    <t>Growing of sugar cane</t>
  </si>
  <si>
    <t>Growing of tobacco</t>
  </si>
  <si>
    <t>Growing of fibre crops</t>
  </si>
  <si>
    <t>Growing of other non-perennial crops</t>
  </si>
  <si>
    <t>Growing of perennial crops</t>
  </si>
  <si>
    <t>Growing of grapes</t>
  </si>
  <si>
    <t>Growing of tropical and subtropical fruits</t>
  </si>
  <si>
    <t>Growing of citrus fruits</t>
  </si>
  <si>
    <t>Growing of pome fruits and stone fruits</t>
  </si>
  <si>
    <t>Growing of other tree and bush fruits and nuts</t>
  </si>
  <si>
    <t>Growing of oleaginous fruits</t>
  </si>
  <si>
    <t>Growing of beverage crops</t>
  </si>
  <si>
    <t>Growing of spices, aromatic, drug and pharmaceutical crops</t>
  </si>
  <si>
    <t>Growing of other perennial crops</t>
  </si>
  <si>
    <t>Plant propagation</t>
  </si>
  <si>
    <t>Animal production</t>
  </si>
  <si>
    <t>Raising of cattle and buffaloes</t>
  </si>
  <si>
    <t>Raising of horses and other equines</t>
  </si>
  <si>
    <t>Raising of camels and camelids</t>
  </si>
  <si>
    <t>Raising of sheep and goats</t>
  </si>
  <si>
    <t>Raising of swine/pigs</t>
  </si>
  <si>
    <t>Raising of poultry</t>
  </si>
  <si>
    <t>Raising of other animals</t>
  </si>
  <si>
    <t>Mixed farming</t>
  </si>
  <si>
    <t>Support activities to agriculture and post-harvest crop activities</t>
  </si>
  <si>
    <t>Support activities for crop production</t>
  </si>
  <si>
    <t>Support activities for animal production</t>
  </si>
  <si>
    <t>Post-harvest crop activities</t>
  </si>
  <si>
    <t>Seed processing for propagation</t>
  </si>
  <si>
    <t>Hunting, trapping and related service activities</t>
  </si>
  <si>
    <t>Forestry and logging</t>
  </si>
  <si>
    <t>Silviculture and other forestry activities</t>
  </si>
  <si>
    <t>Logging</t>
  </si>
  <si>
    <t>Gathering of non-wood forest products</t>
  </si>
  <si>
    <t>Support services to forestry</t>
  </si>
  <si>
    <t>Fishing and aquaculture</t>
  </si>
  <si>
    <t>Fishing</t>
  </si>
  <si>
    <t>Marine fishing</t>
  </si>
  <si>
    <t>Freshwater fishing</t>
  </si>
  <si>
    <t>Aquaculture</t>
  </si>
  <si>
    <t>Marine aquaculture</t>
  </si>
  <si>
    <t>Freshwater aquaculture</t>
  </si>
  <si>
    <t>B</t>
  </si>
  <si>
    <t>Mining and quarrying</t>
  </si>
  <si>
    <t>Mining of coal and lignite</t>
  </si>
  <si>
    <t>Mining of hard coal</t>
  </si>
  <si>
    <t>Mining of lignite</t>
  </si>
  <si>
    <t>Extraction of crude petroleum and natural gas</t>
  </si>
  <si>
    <t>Extraction of crude petroleum</t>
  </si>
  <si>
    <t>Extraction of natural gas</t>
  </si>
  <si>
    <t>Mining of metal ores</t>
  </si>
  <si>
    <t>Mining of iron ores</t>
  </si>
  <si>
    <t>Mining of non-ferrous metal ores</t>
  </si>
  <si>
    <t>Mining of uranium and thorium ores</t>
  </si>
  <si>
    <t>Mining of other non-ferrous metal ores</t>
  </si>
  <si>
    <t>Other mining and quarrying</t>
  </si>
  <si>
    <t>Quarrying of stone, sand and clay</t>
  </si>
  <si>
    <t>Mining and quarrying n.e.c.</t>
  </si>
  <si>
    <t>Mining of chemical and fertilizer minerals</t>
  </si>
  <si>
    <t>Extraction of peat</t>
  </si>
  <si>
    <t>Extraction of salt</t>
  </si>
  <si>
    <t>Other mining and quarrying n.e.c.</t>
  </si>
  <si>
    <t>Mining support service activities</t>
  </si>
  <si>
    <t>Support activities for petroleum and natural gas extraction</t>
  </si>
  <si>
    <t>Support activities for other mining and quarrying</t>
  </si>
  <si>
    <t>Manufacturing</t>
  </si>
  <si>
    <t>Manufacture of food products</t>
  </si>
  <si>
    <t>Processing and preserving of meat</t>
  </si>
  <si>
    <t>Processing and preserving of fish, crustaceans and molluscs</t>
  </si>
  <si>
    <t>Processing and preserving of fruit and vegetables</t>
  </si>
  <si>
    <t>Manufacture of vegetable and animal oils and fats</t>
  </si>
  <si>
    <t>Manufacture of dairy products</t>
  </si>
  <si>
    <t>Manufacture of grain mill products, starches and starch products</t>
  </si>
  <si>
    <t>Manufacture of grain mill products</t>
  </si>
  <si>
    <t>Manufacture of starches and starch products</t>
  </si>
  <si>
    <t>Manufacture of other food products</t>
  </si>
  <si>
    <t>Manufacture of bakery products</t>
  </si>
  <si>
    <t>Manufacture of sugar</t>
  </si>
  <si>
    <t>Manufacture of cocoa, chocolate and sugar confectionery</t>
  </si>
  <si>
    <t>Manufacture of macaroni, noodles, couscous and similar farinaceous products</t>
  </si>
  <si>
    <t>Manufacture of prepared meals and dishes</t>
  </si>
  <si>
    <t>Manufacture of other food products n.e.c.</t>
  </si>
  <si>
    <t>Manufacture of prepared animal feeds</t>
  </si>
  <si>
    <t>Manufacture of beverages</t>
  </si>
  <si>
    <t>Distilling, rectifying and blending of spirits</t>
  </si>
  <si>
    <t>Manufacture of wines</t>
  </si>
  <si>
    <t>Manufacture of malt liquors and malt</t>
  </si>
  <si>
    <t>Manufacture of soft drinks; production of mineral waters and other bottled waters</t>
  </si>
  <si>
    <t>Manufacture of tobacco products</t>
  </si>
  <si>
    <t>Manufacture of textiles</t>
  </si>
  <si>
    <t>Spinning, weaving and finishing of textiles</t>
  </si>
  <si>
    <t>Preparation and spinning of textile fibres</t>
  </si>
  <si>
    <t>Weaving of textiles</t>
  </si>
  <si>
    <t>Finishing of textiles</t>
  </si>
  <si>
    <t>Manufacture of other textiles</t>
  </si>
  <si>
    <t>Manufacture of knitted and crocheted fabrics</t>
  </si>
  <si>
    <t>Manufacture of made-up textile articles, except apparel</t>
  </si>
  <si>
    <t>Manufacture of carpets and rugs</t>
  </si>
  <si>
    <t>Manufacture of cordage, rope, twine and netting</t>
  </si>
  <si>
    <t>Manufacture of other textiles n.e.c.</t>
  </si>
  <si>
    <t>Manufacture of wearing apparel</t>
  </si>
  <si>
    <t>Manufacture of wearing apparel, except fur apparel</t>
  </si>
  <si>
    <t>Manufacture of articles of fur</t>
  </si>
  <si>
    <t>Manufacture of knitted and crocheted apparel</t>
  </si>
  <si>
    <t>Manufacture of leather and related products</t>
  </si>
  <si>
    <t>Tanning and dressing of leather; manufacture of luggage, handbags, saddlery and</t>
  </si>
  <si>
    <t>Tanning and dressing of leather; dressing and dyeing of fur</t>
  </si>
  <si>
    <t>Manufacture of luggage, handbags and the like, saddlery and harness</t>
  </si>
  <si>
    <t>Manufacture of footwear</t>
  </si>
  <si>
    <t>Manufacture of wood and of products of wood and cork, except furniture;</t>
  </si>
  <si>
    <t>Sawmilling and planing of wood</t>
  </si>
  <si>
    <t>Manufacture of products of wood, cork, straw and plaiting materials</t>
  </si>
  <si>
    <t>Manufacture of veneer sheets and wood-based panels</t>
  </si>
  <si>
    <t>Manufacture of builders? carpentry and joinery</t>
  </si>
  <si>
    <t>Manufacture of wooden containers</t>
  </si>
  <si>
    <t>Manufacture of other products of wood; manufacture of articles of cork, straw and</t>
  </si>
  <si>
    <t>Manufacture of paper and paper products</t>
  </si>
  <si>
    <t>Manufacture of pulp, paper and paperboard</t>
  </si>
  <si>
    <t>Manufacture of corrugated paper and paperboard and of containers of paper and paperboard</t>
  </si>
  <si>
    <t>Manufacture of other articles of paper and paperboard</t>
  </si>
  <si>
    <t>Printing and reproduction of recorded media</t>
  </si>
  <si>
    <t>Printing and service activities related to printing</t>
  </si>
  <si>
    <t>Printing</t>
  </si>
  <si>
    <t>Service activities related to printing</t>
  </si>
  <si>
    <t>Reproduction of recorded media</t>
  </si>
  <si>
    <t>Manufacture of coke and refined petroleum products</t>
  </si>
  <si>
    <t>Manufacture of coke oven products</t>
  </si>
  <si>
    <t>Manufacture of refined petroleum products</t>
  </si>
  <si>
    <t>Manufacture of chemicals and chemical products</t>
  </si>
  <si>
    <t>Manufacture of basic chemicals, fertilizers and nitrogen compounds, plastics and</t>
  </si>
  <si>
    <t>Manufacture of basic chemicals</t>
  </si>
  <si>
    <t>Manufacture of fertilizers and nitrogen compounds</t>
  </si>
  <si>
    <t>Manufacture of plastics and synthetic rubber in primary forms</t>
  </si>
  <si>
    <t>Manufacture of other chemical products</t>
  </si>
  <si>
    <t>Manufacture of pesticides and other agrochemical products</t>
  </si>
  <si>
    <t>Manufacture of paints, varnishes and similar coatings, printing ink and mastics</t>
  </si>
  <si>
    <t>Manufacture of soap and detergents, cleaning and polishing preparations, perfumes and toilet preparations</t>
  </si>
  <si>
    <t>Manufacture of other chemical products n.e.c.</t>
  </si>
  <si>
    <t>Manufacture of man-made fibres</t>
  </si>
  <si>
    <t>Manufacture of pharmaceuticals, medicinal chemical and botanical products</t>
  </si>
  <si>
    <t>Manufacture of rubber and plastics products</t>
  </si>
  <si>
    <t>Manufacture of rubber products</t>
  </si>
  <si>
    <t>Manufacture of rubber tyres and tubes; retreading and rebuilding of rubber tyres</t>
  </si>
  <si>
    <t>Manufacture of other rubber products</t>
  </si>
  <si>
    <t>Manufacture of plastics products</t>
  </si>
  <si>
    <t>Manufacture of other non-metallic mineral products</t>
  </si>
  <si>
    <t>Manufacture of glass and glass products</t>
  </si>
  <si>
    <t>Manufacture of non-metallic mineral products n.e.c.</t>
  </si>
  <si>
    <t>Manufacture of refractory products</t>
  </si>
  <si>
    <t>Manufacture of clay building materials</t>
  </si>
  <si>
    <t>Manufacture of other porcelain and ceramic products</t>
  </si>
  <si>
    <t>Manufacture of cement, lime and plaster</t>
  </si>
  <si>
    <t>Manufacture of articles of concrete, cement and plaster</t>
  </si>
  <si>
    <t>Cutting, shaping and finishing of stone</t>
  </si>
  <si>
    <t>Manufacture of other non-metallic mineral products n.e.c.</t>
  </si>
  <si>
    <t>Manufacture of basic metals</t>
  </si>
  <si>
    <t>Manufacture of basic iron and steel</t>
  </si>
  <si>
    <t>Manufacture of basic precious and other non-ferrous metals</t>
  </si>
  <si>
    <t>Casting of metals</t>
  </si>
  <si>
    <t>Casting of iron and steel</t>
  </si>
  <si>
    <t>Casting of non-ferrous metals</t>
  </si>
  <si>
    <t>Manufacture of fabricated metal products, except machinery and equipment</t>
  </si>
  <si>
    <t>Manufacture of structural metal products, tanks, reservoirs and steam generators</t>
  </si>
  <si>
    <t>Manufacture of structural metal products</t>
  </si>
  <si>
    <t>Manufacture of tanks, reservoirs and containers of metal</t>
  </si>
  <si>
    <t>Manufacture of steam generators, except central heating hot water boilers</t>
  </si>
  <si>
    <t>Manufacture of weapons and ammunition</t>
  </si>
  <si>
    <t>Manufacture of other fabricated metal products; metalworking service activities</t>
  </si>
  <si>
    <t>Forging, pressing, stamping and roll-forming of metal; powder metallurgy</t>
  </si>
  <si>
    <t>Treatment and coating of metals; machining</t>
  </si>
  <si>
    <t>Manufacture of cutlery, hand tools and general hardware</t>
  </si>
  <si>
    <t>Manufacture of other fabricated metal products n.e.c.</t>
  </si>
  <si>
    <t>Manufacture of computer, electronic and optical products</t>
  </si>
  <si>
    <t>Manufacture of electronic components and boards</t>
  </si>
  <si>
    <t>Manufacture of computers and peripheral equipment</t>
  </si>
  <si>
    <t>Manufacture of communication equipment</t>
  </si>
  <si>
    <t>Manufacture of consumer electronics</t>
  </si>
  <si>
    <t>Manufacture of measuring, testing, navigating and control equipment; watches and</t>
  </si>
  <si>
    <t>Manufacture of measuring, testing, navigating and control equipment</t>
  </si>
  <si>
    <t>Manufacture of watches and clocks</t>
  </si>
  <si>
    <t>Manufacture of irradiation, electromedical and electrotherapeutic equipment</t>
  </si>
  <si>
    <t>Manufacture of optical instruments and photographic equipment</t>
  </si>
  <si>
    <t>Manufacture of magnetic and optical media</t>
  </si>
  <si>
    <t>Manufacture of electrical equipment</t>
  </si>
  <si>
    <t>Manufacture of electric motors, generators, transformers and electricity distribution</t>
  </si>
  <si>
    <t>Manufacture of electric motors, generators, transformers and electricity distribution and control apparatus</t>
  </si>
  <si>
    <t>Manufacture of batteries and accumulators</t>
  </si>
  <si>
    <t>Manufacture of wiring and wiring devices</t>
  </si>
  <si>
    <t>Manufacture of fibre optic cables</t>
  </si>
  <si>
    <t>Manufacture of other electronic and electric wires and cables</t>
  </si>
  <si>
    <t>Manufacture of wiring devices</t>
  </si>
  <si>
    <t>Manufacture of electric lighting equipment</t>
  </si>
  <si>
    <t>Manufacture of domestic appliances</t>
  </si>
  <si>
    <t>Manufacture of other electrical equipment</t>
  </si>
  <si>
    <t>Manufacture of machinery and equipment n.e.c.</t>
  </si>
  <si>
    <t>Manufacture of general-purpose machinery</t>
  </si>
  <si>
    <t>Manufacture of engines and turbines, except aircraft, vehicle and cycle engines</t>
  </si>
  <si>
    <t>Manufacture of fluid power equipment</t>
  </si>
  <si>
    <t>Manufacture of other pumps, compressors, taps and valves</t>
  </si>
  <si>
    <t>Manufacture of bearings, gears, gearing and driving elements</t>
  </si>
  <si>
    <t>Manufacture of ovens, furnaces and furnace burners</t>
  </si>
  <si>
    <t>Manufacture of lifting and handling equipment</t>
  </si>
  <si>
    <t>Manufacture of office machinery and equipment (except computers and peripheral equipment)</t>
  </si>
  <si>
    <t>Manufacture of power-driven hand tools</t>
  </si>
  <si>
    <t>Manufacture of other general-purpose machinery</t>
  </si>
  <si>
    <t>Manufacture of special-purpose machinery</t>
  </si>
  <si>
    <t>Manufacture of agricultural and forestry machinery</t>
  </si>
  <si>
    <t>Manufacture of metal-forming machinery and machine tools</t>
  </si>
  <si>
    <t>Manufacture of machinery for metallurgy</t>
  </si>
  <si>
    <t>Manufacture of machinery for mining, quarrying and construction</t>
  </si>
  <si>
    <t>Manufacture of machinery for food, beverage and tobacco processing</t>
  </si>
  <si>
    <t>Manufacture of machinery for textile, apparel and leather production</t>
  </si>
  <si>
    <t>Manufacture of other special-purpose machinery</t>
  </si>
  <si>
    <t>Manufacture of motor vehicles, trailers and semi-trailers</t>
  </si>
  <si>
    <t>Manufacture of motor vehicles</t>
  </si>
  <si>
    <t>Manufacture of bodies (coachwork) for motor vehicles; manufacture of trailers and</t>
  </si>
  <si>
    <t>Manufacture of bodies (coachwork) for motor vehicles; manufacture of trailers and semi-trailers</t>
  </si>
  <si>
    <t>Manufacture of parts and accessories for motor vehicles</t>
  </si>
  <si>
    <t>Manufacture of other transport equipment</t>
  </si>
  <si>
    <t>Building of ships and boats</t>
  </si>
  <si>
    <t>Building of ships and floating structures</t>
  </si>
  <si>
    <t>Building of pleasure and sporting boats</t>
  </si>
  <si>
    <t>Manufacture of railway locomotives and rolling stock</t>
  </si>
  <si>
    <t>Manufacture of air and spacecraft and related machinery</t>
  </si>
  <si>
    <t>Manufacture of military fighting vehicles</t>
  </si>
  <si>
    <t>Manufacture of transport equipment n.e.c.</t>
  </si>
  <si>
    <t>Manufacture of motorcycles</t>
  </si>
  <si>
    <t>Manufacture of bicycles and invalid carriages</t>
  </si>
  <si>
    <t>Manufacture of other transport equipment n.e.c.</t>
  </si>
  <si>
    <t>Manufacture of furniture</t>
  </si>
  <si>
    <t>Other manufacturing</t>
  </si>
  <si>
    <t>Manufacture of jewellery, bijouterie and related articles</t>
  </si>
  <si>
    <t>Manufacture of jewellery and related articles</t>
  </si>
  <si>
    <t>Manufacture of imitation jewellery and related articles</t>
  </si>
  <si>
    <t>Manufacture of musical instruments</t>
  </si>
  <si>
    <t>Manufacture of sports goods</t>
  </si>
  <si>
    <t>Manufacture of games and toys</t>
  </si>
  <si>
    <t>Manufacture of medical and dental instruments and supplies</t>
  </si>
  <si>
    <t>Other manufacturing n.e.c.</t>
  </si>
  <si>
    <t>Repair and installation of machinery and equipment</t>
  </si>
  <si>
    <t>Repair of fabricated metal products, machinery and equipment</t>
  </si>
  <si>
    <t>Repair of fabricated metal products</t>
  </si>
  <si>
    <t>Repair of machinery</t>
  </si>
  <si>
    <t>Repair of electronic and optical equipment</t>
  </si>
  <si>
    <t>Repair of electrical equipment</t>
  </si>
  <si>
    <t>Repair of transport equipment, except motor vehicles</t>
  </si>
  <si>
    <t>Repair of other equipment</t>
  </si>
  <si>
    <t>Installation of industrial machinery and equipment</t>
  </si>
  <si>
    <t>Electricity, gas, steam and air conditioning supply</t>
  </si>
  <si>
    <t>Electric power generation, transmission and distribution</t>
  </si>
  <si>
    <t>Manufacture of gas; distribution of gaseous fuels through mains</t>
  </si>
  <si>
    <t>Steam and air conditioning supply</t>
  </si>
  <si>
    <t>E</t>
  </si>
  <si>
    <t>Water supply; sewerage, waste management and remediation activities</t>
  </si>
  <si>
    <t>Water collection, treatment and supply</t>
  </si>
  <si>
    <t>Sewerage</t>
  </si>
  <si>
    <t>Waste collection, treatment and disposal activities; materials recovery</t>
  </si>
  <si>
    <t>Waste collection</t>
  </si>
  <si>
    <t>Collection of non-hazardous waste</t>
  </si>
  <si>
    <t>Collection of hazardous waste</t>
  </si>
  <si>
    <t>Waste treatment and disposal</t>
  </si>
  <si>
    <t>Treatment and disposal of non-hazardous waste</t>
  </si>
  <si>
    <t>Treatment and disposal of hazardous waste</t>
  </si>
  <si>
    <t>Materials recovery</t>
  </si>
  <si>
    <t>Remediation activities and other waste management services</t>
  </si>
  <si>
    <t>F</t>
  </si>
  <si>
    <t>Construction</t>
  </si>
  <si>
    <t>Construction of buildings</t>
  </si>
  <si>
    <t>Civil engineering</t>
  </si>
  <si>
    <t>Construction of roads and railways</t>
  </si>
  <si>
    <t>Construction of utility projects</t>
  </si>
  <si>
    <t>Construction of other civil engineering projects</t>
  </si>
  <si>
    <t>Specialized construction activities</t>
  </si>
  <si>
    <t>Demolition and site preparation</t>
  </si>
  <si>
    <t>Demolition</t>
  </si>
  <si>
    <t>Site preparation</t>
  </si>
  <si>
    <t>Electrical, plumbing and other construction installation activities</t>
  </si>
  <si>
    <t>Electrical installation</t>
  </si>
  <si>
    <t>Plumbing, heat and air-conditioning installation</t>
  </si>
  <si>
    <t>Other construction installation</t>
  </si>
  <si>
    <t>Building completion and finishing</t>
  </si>
  <si>
    <t>Other specialized construction activities</t>
  </si>
  <si>
    <t>G</t>
  </si>
  <si>
    <t>Wholesale and retail trade; repair of motor vehicles and motorcycles</t>
  </si>
  <si>
    <t>Wholesale and retail trade and repair of motor vehicles and motorcycles</t>
  </si>
  <si>
    <t>Sale of motor vehicles</t>
  </si>
  <si>
    <t>Maintenance and repair of motor vehicles</t>
  </si>
  <si>
    <t>Sale of motor vehicle parts and accessories</t>
  </si>
  <si>
    <t>Sale, maintenance and repair of motorcycles and related parts and accessories</t>
  </si>
  <si>
    <t>Wholesale trade, except of motor vehicles and motorcycles</t>
  </si>
  <si>
    <t>Wholesale on a fee or contract basis</t>
  </si>
  <si>
    <t>Wholesale of agricultural raw materials and live animals</t>
  </si>
  <si>
    <t>Wholesale of food, beverages and tobacco</t>
  </si>
  <si>
    <t>Wholesale of household goods</t>
  </si>
  <si>
    <t>Wholesale of textiles, clothing and footwear</t>
  </si>
  <si>
    <t>Wholesale of other household goods</t>
  </si>
  <si>
    <t>Wholesale of machinery, equipment and supplies</t>
  </si>
  <si>
    <t>Wholesale of computers, computer peripheral equipment and software</t>
  </si>
  <si>
    <t>Wholesale of electronic and telecommunications equipment and parts</t>
  </si>
  <si>
    <t>Wholesale of agricultural machinery, equipment and supplies</t>
  </si>
  <si>
    <t>Wholesale of other machinery and equipment</t>
  </si>
  <si>
    <t>Other specialized wholesale</t>
  </si>
  <si>
    <t>Wholesale of solid, liquid and gaseous fuels and related products</t>
  </si>
  <si>
    <t>Wholesale of metals and metal ores</t>
  </si>
  <si>
    <t>Wholesale of construction materials, hardware, plumbing and heating equipment and supplies</t>
  </si>
  <si>
    <t>Wholesale of waste and scrap and other products n.e.c.</t>
  </si>
  <si>
    <t>Non-specialized wholesale trade</t>
  </si>
  <si>
    <t>Retail trade, except of motor vehicles and motorcycles</t>
  </si>
  <si>
    <t>Retail sale in non-specialized stores</t>
  </si>
  <si>
    <t>Retail sale in non-specialized stores with food, beverages or tobacco predominating</t>
  </si>
  <si>
    <t>Other retail sale in non-specialized stores</t>
  </si>
  <si>
    <t>Retail sale of food, beverages and tobacco in specialized stores</t>
  </si>
  <si>
    <t>Retail sale of food in specialized stores</t>
  </si>
  <si>
    <t>Retail sale of beverages in specialized stores</t>
  </si>
  <si>
    <t>Retail sale of tobacco products in specialized stores</t>
  </si>
  <si>
    <t>Retail sale of automotive fuel in specialized stores</t>
  </si>
  <si>
    <t>Retail sale of information and communications equipment in specialized stores</t>
  </si>
  <si>
    <t>Retail sale of computers, peripheral units, software and telecommunications equipment in specialized stores</t>
  </si>
  <si>
    <t>Retail sale of audio and video equipment in specialized stores</t>
  </si>
  <si>
    <t>Retail sale of other household equipment in specialized stores</t>
  </si>
  <si>
    <t>Retail sale of textiles in specialized stores</t>
  </si>
  <si>
    <t>Retail sale of hardware, paints and glass in specialized stores</t>
  </si>
  <si>
    <t>Retail sale of carpets, rugs, wall and floor coverings in specialized stores</t>
  </si>
  <si>
    <t>Retail sale of electrical household appliances, furniture, lighting equipment and other household articles in specialized stores</t>
  </si>
  <si>
    <t>Retail sale of cultural and recreation goods in specialized stores</t>
  </si>
  <si>
    <t>Retail sale of books, newspapers and stationary in specialized stores</t>
  </si>
  <si>
    <t>Retail sale of music and video recordings in specialized stores</t>
  </si>
  <si>
    <t>Retail sale of sporting equipment in specialized stores</t>
  </si>
  <si>
    <t>Retail sale of games and toys in specialized stores</t>
  </si>
  <si>
    <t>Retail sale of other goods in specialized stores</t>
  </si>
  <si>
    <t>Retail sale of clothing, footwear and leather articles in specialized stores</t>
  </si>
  <si>
    <t>Retail sale of pharmaceutical and medical goods, cosmetic and toilet articles in specialized stores</t>
  </si>
  <si>
    <t>Other retail sale of new goods in specialized stores</t>
  </si>
  <si>
    <t>Retail sale of second-hand goods</t>
  </si>
  <si>
    <t>Retail sale via stalls and markets</t>
  </si>
  <si>
    <t>Retail sale via stalls and markets of food, beverages and tobacco products</t>
  </si>
  <si>
    <t>Retail sale via stalls and markets of textiles, clothing and footwear</t>
  </si>
  <si>
    <t>Retail sale via stalls and markets of other goods</t>
  </si>
  <si>
    <t>Retail trade not in stores, stalls or markets</t>
  </si>
  <si>
    <t>Retail sale via mail order houses or via Internet</t>
  </si>
  <si>
    <t>Other retail sale not in stores, stalls or markets</t>
  </si>
  <si>
    <t>H</t>
  </si>
  <si>
    <t>Transportation and storage</t>
  </si>
  <si>
    <t>Land transport and transport via pipelines</t>
  </si>
  <si>
    <t>Transport via railways</t>
  </si>
  <si>
    <t>Passenger rail transport, interurban</t>
  </si>
  <si>
    <t>Freight rail transport</t>
  </si>
  <si>
    <t>Other land transport</t>
  </si>
  <si>
    <t>Urban and suburban passenger land transport</t>
  </si>
  <si>
    <t>Other passenger land transport</t>
  </si>
  <si>
    <t>Freight transport by road</t>
  </si>
  <si>
    <t>Transport via pipeline</t>
  </si>
  <si>
    <t>Water transport</t>
  </si>
  <si>
    <t>Sea and coastal water transport</t>
  </si>
  <si>
    <t>Sea and coastal passenger water transport</t>
  </si>
  <si>
    <t>Sea and coastal freight water transport</t>
  </si>
  <si>
    <t>Inland water transport</t>
  </si>
  <si>
    <t>Inland passenger water transport</t>
  </si>
  <si>
    <t>Inland freight water transport</t>
  </si>
  <si>
    <t>Air transport</t>
  </si>
  <si>
    <t>Passenger air transport</t>
  </si>
  <si>
    <t>Freight air transport</t>
  </si>
  <si>
    <t>Warehousing and support activities for transportation</t>
  </si>
  <si>
    <t>Warehousing and storage</t>
  </si>
  <si>
    <t>Support activities for transportation</t>
  </si>
  <si>
    <t>Service activities incidental to land transportation</t>
  </si>
  <si>
    <t>Service activities incidental to water transportation</t>
  </si>
  <si>
    <t>Service activities incidental to air transportation</t>
  </si>
  <si>
    <t>Cargo handling</t>
  </si>
  <si>
    <t>Other transportation support activities</t>
  </si>
  <si>
    <t>Postal and courier activities</t>
  </si>
  <si>
    <t>Postal activities</t>
  </si>
  <si>
    <t>Courier activities</t>
  </si>
  <si>
    <t>I</t>
  </si>
  <si>
    <t>Accommodation and food service activities</t>
  </si>
  <si>
    <t>Accommodation</t>
  </si>
  <si>
    <t>Short term accommodation activities</t>
  </si>
  <si>
    <t>Camping grounds, recreational vehicle parks and trailer parks</t>
  </si>
  <si>
    <t>Other accommodation</t>
  </si>
  <si>
    <t>Food and beverage service activities</t>
  </si>
  <si>
    <t>Restaurants and mobile food service activities</t>
  </si>
  <si>
    <t>Event catering and other food service activities</t>
  </si>
  <si>
    <t>Event catering</t>
  </si>
  <si>
    <t>Other food service activities</t>
  </si>
  <si>
    <t>Beverage serving activities</t>
  </si>
  <si>
    <t>J</t>
  </si>
  <si>
    <t>Information and communication</t>
  </si>
  <si>
    <t>Publishing activities</t>
  </si>
  <si>
    <t>Publishing of books, periodicals and other publishing activities</t>
  </si>
  <si>
    <t>Book publishing</t>
  </si>
  <si>
    <t>Publishing of directories and mailing lists</t>
  </si>
  <si>
    <t>Publishing of newspapers, journals and periodicals</t>
  </si>
  <si>
    <t>Other publishing activities</t>
  </si>
  <si>
    <t>Software publishing</t>
  </si>
  <si>
    <t>Motion picture, video and television programme production, sound recording and music publishing activities</t>
  </si>
  <si>
    <t>Motion picture, video and television programme activities</t>
  </si>
  <si>
    <t>Motion picture, video and television programme production activities</t>
  </si>
  <si>
    <t>Motion picture, video and television programme post-production activities</t>
  </si>
  <si>
    <t>Motion picture, video and television programme distribution activities</t>
  </si>
  <si>
    <t>Motion picture projection activities</t>
  </si>
  <si>
    <t>Sound recording and music publishing activities</t>
  </si>
  <si>
    <t>Programming and broadcasting activities</t>
  </si>
  <si>
    <t>Radio broadcasting</t>
  </si>
  <si>
    <t>Television programming and broadcasting activities</t>
  </si>
  <si>
    <t>Telecommunications</t>
  </si>
  <si>
    <t>Wired telecommunications activities</t>
  </si>
  <si>
    <t>Wireless telecommunications activities</t>
  </si>
  <si>
    <t>Satellite telecommunications activities</t>
  </si>
  <si>
    <t>Other telecommunications activities</t>
  </si>
  <si>
    <t>Computer programming, consultancy and related activities</t>
  </si>
  <si>
    <t>Computer programming activities</t>
  </si>
  <si>
    <t>Computer consultancy and computer facilities management activities</t>
  </si>
  <si>
    <t>Other information technology and computer service activities</t>
  </si>
  <si>
    <t>Information service activities</t>
  </si>
  <si>
    <t>Data processing, hosting and related activities; web portals</t>
  </si>
  <si>
    <t>Data processing, hosting and related activities</t>
  </si>
  <si>
    <t>Web portals</t>
  </si>
  <si>
    <t>Other information service activities</t>
  </si>
  <si>
    <t>News agency activities</t>
  </si>
  <si>
    <t>Other information service activities n.e.c.</t>
  </si>
  <si>
    <t>K</t>
  </si>
  <si>
    <t>Financial and insurance activities</t>
  </si>
  <si>
    <t>Financial service activities, except insurance and pension funding</t>
  </si>
  <si>
    <t>Monetary intermediation</t>
  </si>
  <si>
    <t>Central banking</t>
  </si>
  <si>
    <t>Other monetary intermediation</t>
  </si>
  <si>
    <t>Activities of holding companies</t>
  </si>
  <si>
    <t>Trusts, funds and similar financial entities</t>
  </si>
  <si>
    <t>Other financial service activities, except insurance and pension funding activities</t>
  </si>
  <si>
    <t>Financial leasing</t>
  </si>
  <si>
    <t>Other credit granting</t>
  </si>
  <si>
    <t>Other financial service activities, except insurance and pension funding activities, n.e.c.</t>
  </si>
  <si>
    <t>Insurance, reinsurance and pension funding, except compulsory social security</t>
  </si>
  <si>
    <t>Insurance</t>
  </si>
  <si>
    <t>Life insurance</t>
  </si>
  <si>
    <t>Non-life insurance</t>
  </si>
  <si>
    <t>Reinsurance</t>
  </si>
  <si>
    <t>Pension funding</t>
  </si>
  <si>
    <t>Activities auxiliary to financial service and insurance activities</t>
  </si>
  <si>
    <t>Activities auxiliary to financial service activities, except insurance and pension</t>
  </si>
  <si>
    <t>Administration of financial markets</t>
  </si>
  <si>
    <t>Security and commodity contracts brokerage</t>
  </si>
  <si>
    <t>Other activities auxiliary to financial service activities</t>
  </si>
  <si>
    <t>Activities auxiliary to insurance and pension funding</t>
  </si>
  <si>
    <t>Risk and damage evaluation</t>
  </si>
  <si>
    <t>Activities of insurance agents and brokers</t>
  </si>
  <si>
    <t>Other activities auxiliary to insurance and pension funding</t>
  </si>
  <si>
    <t>Fund management activities</t>
  </si>
  <si>
    <t>Real estate activities</t>
  </si>
  <si>
    <t>Real estate activities with own or leased property</t>
  </si>
  <si>
    <t>Real estate activities on a fee or contract basis</t>
  </si>
  <si>
    <t>M</t>
  </si>
  <si>
    <t>Professional, scientific and technical activities</t>
  </si>
  <si>
    <t>Legal and accounting activities</t>
  </si>
  <si>
    <t>Legal activities</t>
  </si>
  <si>
    <t>Accounting, bookkeeping and auditing activities; tax consultancy</t>
  </si>
  <si>
    <t>Activities of head offices; management consultancy activities</t>
  </si>
  <si>
    <t>Activities of head offices</t>
  </si>
  <si>
    <t>Management consultancy activities</t>
  </si>
  <si>
    <t>Architectural and engineering activities; technical testing and analysis</t>
  </si>
  <si>
    <t>Architectural and engineering activities and related technical consultancy</t>
  </si>
  <si>
    <t>Technical testing and analysis</t>
  </si>
  <si>
    <t>Scientific research and development</t>
  </si>
  <si>
    <t>Research and experimental development on natural sciences and engineering</t>
  </si>
  <si>
    <t>Research and experimental development on social sciences and humanities</t>
  </si>
  <si>
    <t>Advertising and market research</t>
  </si>
  <si>
    <t>Advertising</t>
  </si>
  <si>
    <t>Market research and public opinion polling</t>
  </si>
  <si>
    <t>Other professional, scientific and technical activities</t>
  </si>
  <si>
    <t>Specialized design activities</t>
  </si>
  <si>
    <t>Photographic activities</t>
  </si>
  <si>
    <t>Other professional, scientific and technical activities n.e.c.</t>
  </si>
  <si>
    <t>Veterinary activities</t>
  </si>
  <si>
    <t>N</t>
  </si>
  <si>
    <t>Administrative and support service activities</t>
  </si>
  <si>
    <t>Rental and leasing activities</t>
  </si>
  <si>
    <t>Renting and leasing of motor vehicles</t>
  </si>
  <si>
    <t>Renting and leasing of personal and household goods</t>
  </si>
  <si>
    <t>Renting and leasing of recreational and sports goods</t>
  </si>
  <si>
    <t>Renting of video tapes and disks</t>
  </si>
  <si>
    <t>Renting and leasing of other personal and household goods</t>
  </si>
  <si>
    <t>Renting and leasing of other machinery, equipment and tangible goods</t>
  </si>
  <si>
    <t>Leasing of intellectual property and similar products, except copyrighted works</t>
  </si>
  <si>
    <t>Employment activities</t>
  </si>
  <si>
    <t>Activities of employment placement agencies</t>
  </si>
  <si>
    <t>Temporary employment agency activities</t>
  </si>
  <si>
    <t>Other human resources provision</t>
  </si>
  <si>
    <t>Travel agency, tour operator, reservation service and related activities</t>
  </si>
  <si>
    <t>Travel agency and tour operator activities</t>
  </si>
  <si>
    <t>Travel agency activities</t>
  </si>
  <si>
    <t>Tour operator activities</t>
  </si>
  <si>
    <t>Other reservation service and related activities</t>
  </si>
  <si>
    <t>Security and investigation activities</t>
  </si>
  <si>
    <t>Private security activities</t>
  </si>
  <si>
    <t>Security systems service activities</t>
  </si>
  <si>
    <t>Investigation activities</t>
  </si>
  <si>
    <t>Services to buildings and landscape activities</t>
  </si>
  <si>
    <t>Combined facilities support activities</t>
  </si>
  <si>
    <t>Cleaning activities</t>
  </si>
  <si>
    <t>General cleaning of buildings</t>
  </si>
  <si>
    <t>Other building and industrial cleaning activities</t>
  </si>
  <si>
    <t>Landscape care and maintenance service activities</t>
  </si>
  <si>
    <t>Office administrative, office support and other business support activities</t>
  </si>
  <si>
    <t>Office administrative and support activities</t>
  </si>
  <si>
    <t>Combined office administrative service activities</t>
  </si>
  <si>
    <t>Photocopying, document preparation and other specialized office support activities</t>
  </si>
  <si>
    <t>Activities of call centres</t>
  </si>
  <si>
    <t>Organization of conventions and trade shows</t>
  </si>
  <si>
    <t>Business support service activities n.e.c.</t>
  </si>
  <si>
    <t>Activities of collection agencies and credit bureaus</t>
  </si>
  <si>
    <t>Packaging activities</t>
  </si>
  <si>
    <t>Other business support service activities n.e.c.</t>
  </si>
  <si>
    <t>O</t>
  </si>
  <si>
    <t>Public administration and defence; compulsory social security</t>
  </si>
  <si>
    <t>Administration of the State and the economic and social policy of the community</t>
  </si>
  <si>
    <t>General public administration activities</t>
  </si>
  <si>
    <t>Regulation of the activities of providing health care, education, cultural services and other social services, excluding social security</t>
  </si>
  <si>
    <t>Regulation of and contribution to more efficient operation of businesses</t>
  </si>
  <si>
    <t>Provision of services to the community as a whole</t>
  </si>
  <si>
    <t>Foreign affairs</t>
  </si>
  <si>
    <t>Defence activities</t>
  </si>
  <si>
    <t>Public order and safety activities</t>
  </si>
  <si>
    <t>Compulsory social security activities</t>
  </si>
  <si>
    <t>P</t>
  </si>
  <si>
    <t>Education</t>
  </si>
  <si>
    <t>Pre-primary and primary education</t>
  </si>
  <si>
    <t>Secondary education</t>
  </si>
  <si>
    <t>General secondary education</t>
  </si>
  <si>
    <t>Technical and vocational secondary education</t>
  </si>
  <si>
    <t>Higher education</t>
  </si>
  <si>
    <t>Other education</t>
  </si>
  <si>
    <t>Sports and recreation education</t>
  </si>
  <si>
    <t>Cultural education</t>
  </si>
  <si>
    <t>Other education n.e.c.</t>
  </si>
  <si>
    <t>Educational support activities</t>
  </si>
  <si>
    <t>Q</t>
  </si>
  <si>
    <t>Human health and social work activities</t>
  </si>
  <si>
    <t>Human health activities</t>
  </si>
  <si>
    <t>Hospital activities</t>
  </si>
  <si>
    <t>Medical and dental practice activities</t>
  </si>
  <si>
    <t>Other human health activities</t>
  </si>
  <si>
    <t>Residential care activities</t>
  </si>
  <si>
    <t>Residential nursing care facilities</t>
  </si>
  <si>
    <t>Residential care activities for mental retardation, mental health and substance abuse</t>
  </si>
  <si>
    <t>Residential care activities for the elderly and disabled</t>
  </si>
  <si>
    <t>Other residential care activities</t>
  </si>
  <si>
    <t>Social work activities without accommodation</t>
  </si>
  <si>
    <t>Social work activities without accommodation for the elderly and disabled</t>
  </si>
  <si>
    <t>Other social work activities without accommodation</t>
  </si>
  <si>
    <t>R</t>
  </si>
  <si>
    <t>Arts, entertainment and recreation</t>
  </si>
  <si>
    <t>Creative, arts and entertainment activities</t>
  </si>
  <si>
    <t>Libraries, archives, museums and other cultural activities</t>
  </si>
  <si>
    <t>Library and archives activities</t>
  </si>
  <si>
    <t>Museums activities and operation of historical sites and buildings</t>
  </si>
  <si>
    <t>Botanical and zoological gardens and nature reserves activities</t>
  </si>
  <si>
    <t>Gambling and betting activities</t>
  </si>
  <si>
    <t>Sports activities and amusement and recreation activities</t>
  </si>
  <si>
    <t>Sports activities</t>
  </si>
  <si>
    <t>Operation of sports facilities</t>
  </si>
  <si>
    <t>Activities of sports clubs</t>
  </si>
  <si>
    <t>Other sports activities</t>
  </si>
  <si>
    <t>Other amusement and recreation activities</t>
  </si>
  <si>
    <t>Activities of amusement parks and theme parks</t>
  </si>
  <si>
    <t>Other amusement and recreation activities n.e.c.</t>
  </si>
  <si>
    <t>S</t>
  </si>
  <si>
    <t>Other service activities</t>
  </si>
  <si>
    <t>Activities of membership organizations</t>
  </si>
  <si>
    <t>Activities of business, employers and professional membership organizations</t>
  </si>
  <si>
    <t>Activities of business and employers membership organizations</t>
  </si>
  <si>
    <t>Activities of professional membership organizations</t>
  </si>
  <si>
    <t>Activities of trade unions</t>
  </si>
  <si>
    <t>Activities of other membership organizations</t>
  </si>
  <si>
    <t>Activities of religious organizations</t>
  </si>
  <si>
    <t>Activities of political organizations</t>
  </si>
  <si>
    <t>Activities of other membership organizations n.e.c.</t>
  </si>
  <si>
    <t>Repair of computers and personal and household goods</t>
  </si>
  <si>
    <t>Repair of computers and communication equipment</t>
  </si>
  <si>
    <t>Repair of computers and peripheral equipment</t>
  </si>
  <si>
    <t>Repair of communication equipment</t>
  </si>
  <si>
    <t>Repair of personal and household goods</t>
  </si>
  <si>
    <t>Repair of consumer electronics</t>
  </si>
  <si>
    <t>Repair of household appliances and home and garden equipment</t>
  </si>
  <si>
    <t>Repair of footwear and leather goods</t>
  </si>
  <si>
    <t>Repair of furniture and home furnishings</t>
  </si>
  <si>
    <t>Repair of other personal and household goods</t>
  </si>
  <si>
    <t>Other personal service activities</t>
  </si>
  <si>
    <t>Washing and (dry-) cleaning of textile and fur products</t>
  </si>
  <si>
    <t>Hairdressing and other beauty treatment</t>
  </si>
  <si>
    <t>Funeral and related activities</t>
  </si>
  <si>
    <t>Other personal service activities n.e.c.</t>
  </si>
  <si>
    <t>T</t>
  </si>
  <si>
    <t>Activities of households as employers; undifferentiated goods- and services-producing activities of households for own use</t>
  </si>
  <si>
    <t>Activities of households as employers of domestic personnel</t>
  </si>
  <si>
    <t>Undifferentiated goods- and services-producing activities of private households for own use</t>
  </si>
  <si>
    <t>Undifferentiated goods-producing activities of private households for own use</t>
  </si>
  <si>
    <t>Undifferentiated service-producing activities of private households for own use</t>
  </si>
  <si>
    <t>U</t>
  </si>
  <si>
    <t>Activities of extraterritorial organizations and bodies</t>
  </si>
  <si>
    <t>International Standard Industrial Classification of All Economic Activities (ISIC) Rev 4</t>
  </si>
  <si>
    <t>Sector Name</t>
  </si>
  <si>
    <t>Division Code</t>
  </si>
  <si>
    <t>Division  Name</t>
  </si>
  <si>
    <t>Group Code</t>
  </si>
  <si>
    <t>Group Name</t>
  </si>
  <si>
    <t>Class ID</t>
  </si>
  <si>
    <t>Activity Code</t>
  </si>
  <si>
    <t>Class Name</t>
  </si>
  <si>
    <t>Level</t>
  </si>
  <si>
    <t>Pollution Prevention</t>
  </si>
  <si>
    <t>Climate Change Mitigation</t>
  </si>
  <si>
    <t>Activity Name</t>
  </si>
  <si>
    <t>ISIC Group Name</t>
  </si>
  <si>
    <t>351[011]</t>
  </si>
  <si>
    <t>Climate Change Mitigation focuses on decarbonisation pathways for Activities. To be considered as fulfilling the objective of Climate Change Mitigation:
1. Activity is in line with limiting global temperature rise to no more than 1.5oC in alignment with the Paris Agreement; or
2. Activity which is not already low- or zero-emissions, may be required to demonstrate the capability of avoiding or reducing GHG emissions in line with relevant best practices compared to the baseline scenario without the mitigating action.</t>
  </si>
  <si>
    <t>1. For facilities that are equipped with CCUS, CO2 from power generation that is captured for underground storage, must be transported and stored in accordance with the TSC for Activities 000[010] and 000[020].
2. The Activity meets either of the following criteria:
a. at construction, measurement equipment for monitoring of physical emissions, such as methane leakage is installed, or a leak detection and repair program is introduced; OR
b. at operation, physical measurement of methane emissions is reported, and leak is eliminated.</t>
  </si>
  <si>
    <t>Calculation of Lifecycle Emissions ISO 14067: 2018 or ISO 14064-1: 2018.
• For estimating GHG intensity in cogeneration, 1 MJ of heat energy shall be deemed to be equivalent to 0.277778 kWh of electricity:
o If used for heating, calculated at the point of discharge from the heat producing facility;
o If used for cooling, calculated at the point of discharge to the equipment for producing a cooling medium.
• Regulations for the detection and elimination of gas leaks must conform at least with regulations applicable in the AMS in which the Activity takes place and should demonstrate due consideration of the Methane Guiding Principles https://methaneguidingprinciples.org/.</t>
  </si>
  <si>
    <t>Climate Change Adaptation</t>
  </si>
  <si>
    <t>1. Activity where measures have been implemented to ensure own resilience to climate change and thereby contribute to overall local, national or regional resilience; OR
2. Activity enables other Activities to increase resilience to climate change.</t>
  </si>
  <si>
    <t>No TSC available</t>
  </si>
  <si>
    <t>351[012]</t>
  </si>
  <si>
    <t>1. For facilities that are equipped with CCUS, CO2 from power generation that is captured for underground storage, must be transported and stored in accordance with the TSC for Activities 000[010] and 000[020].
2. Where the electricity makes use of fuels derived from biomass, the same TSC as described in Activity 351[014] shall apply
3. The Activity meets either of the following criteria:
a. at construction, measurement equipment for monitoring of physical emissions, such as methane leakage is installed, or a leak detection and repair program is introduced; OR
b. at operation, physical measurement of methane emissions is reported and leak is eliminated.</t>
  </si>
  <si>
    <t>351[013]</t>
  </si>
  <si>
    <t>1. Any part of the Island System may be classified under the appropriate Tier if the lifecycle GHG emissions for the whole Island System are
within the TSC for that Tier.
2. If an Island System becomes unaligned with the classification after having previously been aligned, Activities within that System are not considered aligned unless the individual Activity can be shown to be aligned with a specific TSC (e.g., operation of a wind or solar farm).
3. Where the electricity makes use of fuels derived from biomass, the same TSC as described in Activity 351[014] shall apply.
4. For facilities that are equipped with CCUS, CO2 from power generation that is captured for underground storage, must be transported and stored in accordance with the TSC for Activities 000[010] and 000[020].</t>
  </si>
  <si>
    <t>• Calculation of Lifecycle Emissions ISO 14067: 2018 or ISO 14064-1: 2018.
• Regulations for the detection and elimination of gas leaks must conform at least with regulations applicable in the AMS in which the Activity takes place and should demonstrate due consideration of the Methane Guiding Principles https://methaneguidingprinciples.org/.</t>
  </si>
  <si>
    <t>1. Activity has implemented physical and non-physical solutions (‘adaptation solutions’) that substantially reduce the most important physical climate risks that are material to that Activity, which must be demonstrated by a climate risk and vulnerability assessment (CRVA) as described in Annex 3; AND
2. It must be shown that the Activity is necessary for the provision of energy security of supply to consumers within the Island System, as an adaptation measure addressing specific identified physical climate risks projected to impact energy supply to the area. It should be shown that:
a. the Island System could not technologically or economically be integrated into a wider electrical network within the periods considered in the CRVA; OR
b. the wider electrical network is projected to experience significant disruptions due to climate change impacts, cannot be feasibly made resilient to those impacts and an Island System is deemed to represent the most suitable back-up or alternative energy supply option.</t>
  </si>
  <si>
    <t>None specified</t>
  </si>
  <si>
    <t>351[014]</t>
  </si>
  <si>
    <t>1. Anaerobic digestion of organic biowaste or sewage which is conducted at the site of the power generation must comply with the following:
a. Implement monitoring and contingency plan to minimise methane leakage;
b. Biogas produced onsite at a facility for the conduct of this Activity must be used only for this Activity or other Activities defined by the ASEAN Taxonomy, etc.; AND
c. Any bio-waste that is used for anaerobic digestion is source segregated and collected separately.
2. For facilities that are equipped with CCUS, CO2 from power generation that is captured for underground storage, must be transported and stored in accordance with the TSC for Activities 000[010] and 000[020].</t>
  </si>
  <si>
    <t>351[021]</t>
  </si>
  <si>
    <t>Activity generates electricity using solar photovoltaic (PV) technology</t>
  </si>
  <si>
    <t>No TSC available.</t>
  </si>
  <si>
    <t>351[022]</t>
  </si>
  <si>
    <t>Activity generates electricity using concentrated solar power (CSP) technology.</t>
  </si>
  <si>
    <t>351[030]</t>
  </si>
  <si>
    <t>351[040]</t>
  </si>
  <si>
    <t>2. Power density of the electricity generation facility is above 5 W/m2;
3. Lifecycle GHG emissions from the generation of electricity by the entire facility &lt;100 gCO2e/kWh.</t>
  </si>
  <si>
    <t>Generation plant meets criteria (1) OR (2) OR (3):
1. the electricity generation facility is a run-of-river plant and does not have an artificial reservoir;
2.See Quantitative TSC Threshold
3. See Quantitative TSC Threshold</t>
  </si>
  <si>
    <t>The GHG emissions intensity is the average GHG emissions intensity, including emissions associated with the reservoir only and allocated to hydropower only, averaged over an estimated 100-year life of the facility. This can be estimated in one of two ways:
     • Using the G-res tool3.
     • Site-specific assessments carried out by the issuer or its appointed consultant following IEA Hydro Framework as described in the ‘Guidelines for the Quantitative Analysis of Net GHG Emissions from Reservoirs’4. Power density is defined as the nameplate capacity of the facility divided by the surface area of the reservoir.</t>
  </si>
  <si>
    <t>351[050]</t>
  </si>
  <si>
    <t>351[060]</t>
  </si>
  <si>
    <t>Activity generates electricity from ocean energy.</t>
  </si>
  <si>
    <t>351[071]</t>
  </si>
  <si>
    <t>1. T&amp;D infrastructure or equipment is part of a System where:
a. &gt;67% of new generation capacity which achieved commercial operation on the System over a five-year rolling period5 is 'Green6'; AND
b. emissions intensity &lt;100 gCO2e/kWh for the System measured on a life cycle basis over a rolling five-year period; OR
2. (See Other Qualitative TSC)</t>
  </si>
  <si>
    <t>2. Activity relates entirely to the implementation or operation of equipment and infrastructure:
a. For electrical connection to power generation, classified as 'Green' based on compliance with the TSC for the respective technology;
OR
b. For electrical connection and related supporting infrastructure, for 'Green' electrical transport based on alignment with the TSC for the respective technology; OR
c. which is intended to increase the controllability and observability of the System and to enable the development and integration of 'Green' power generation.
1. In the case of a power control area7 of an electrical T&amp;D network, the weighted average emissions intensity should be calculated for the entire T&amp;D network.
2. In the case of individual subordinate T&amp;D systems, an emissions intensity for that subordinate System may be estimated.
3. If a System becomes unaligned after having previously been aligned, no new T&amp;D Activities are aligned with the applicable classification from that moment onward, until the System complies again with the TSC (except for those Activities that are always aligned). ‘Activities that are always aligned’ refers to (e.g.) a transmission line which only supplies renewable energy. This means that, even if the rest of the system becomes unaligned, that specific line will remain aligned.</t>
  </si>
  <si>
    <t>Calculation of Lifecycle Emissions ISO 14067: 2018 or ISO 14064-1: 2018</t>
  </si>
  <si>
    <t>1. Activity has implemented physical and non-physical solutions (‘adaptation solutions’) that substantially reduce the most important physical climate risks that are material to that Activity, which can be demonstrated by a climate risk and vulnerability assessment (CRVA) as described in Annex 3; AND
2. It must be shown that the Activity is necessary for the provision of energy security of supply to consumers within the System with consideration to future possible climate-related disruptions. In the context of this Activity, the following examples may be regarded as aligned:
a. Operation of T&amp;D equipment which has been built or upgraded to be better able to operate in projected flooding, storm conditions or higher temperatures; OR
b. Operation of monitoring and control equipment or other related IT systems to operate or maintain T&amp;D equipment in the event of projected flooding, storm conditions or higher temperatures; OR
c. Operation of facilities or equipment to provide support, storage or training related to the operations, maintenance or repair of T&amp;Drelated equipment in scenarios of projected flooding, storm conditions or higher temperatures.</t>
  </si>
  <si>
    <t>351[072]</t>
  </si>
  <si>
    <t>Construction and operation of grid-connected electricity storage, including pumped hydropower storage.</t>
  </si>
  <si>
    <t>Activity has implemented physical and non-physical solutions (‘adaptation solutions’) that substantially reduce the most important physical climate risks that are material to that Activity, which can be demonstrated by a climate risk and vulnerability assessment (CRVA) as described in Annex 3.</t>
  </si>
  <si>
    <t>Coal power phase-out</t>
  </si>
  <si>
    <t>351[100]</t>
  </si>
  <si>
    <t>1. Aligned with a 1.5°C outcome and is consistent with the IEA Net Zero Emissions Pathway for the power sector to achieve net zero emissions by 2050. Specific conditions under (1) include:
a. Coal phase out by 2040; and
b. Coal plants achieving financial close (FC) after 31 December 2022 will not qualify; and
c. Operation duration of the coal plant from FC is capped at 35 years; and
d. It has been independently verified or acknowledged by internationally recognised bodies or programmes that qualifying coal plants show climate impact through the demonstration of positive absolute emissions savings over the expected lifetime of the coal plant compared with a case with no intervention to phasing it out. Coal plants under the ADB ETM or JETP programs, or which meet the definition set out in the joint paper by CPI, RMI and CBI8, meet these criteria.</t>
  </si>
  <si>
    <t>352[010]</t>
  </si>
  <si>
    <t>Operation of gas networks for the transmission and distribution of renewable and low-carbon gases (including hydrogen and fossil gas), including:
1. New networks transporting renewable and low carbon gases with lifecycle GHG intensity of &lt;28 gCO2e/MJ;
2. Networks converted or re-purposed for renewable and low carbon gases with lifecycle GHG intensity of &lt;28 gCO2e/MJ;
3. Activity which results in the injection of fuel gas with lifecycle GHG intensity of &lt;28 gCO2e/MJ into an existing network.
* For transmission and distribution systems of hydrogen, hydrogen gas must meet the ‘Green’ criteria for ‘manufacture of hydrogen’ Activity set out in the ‘Manufacturing’ sector when it is finalised in future ASEAN Taxonomy versions.</t>
  </si>
  <si>
    <t>• For all Tiers, it must be shown that the average carbon intensity of a low carbon gas transported through the network is below the respective threshold.
• As indicated above, this Activity permits the transportation of fossil gas, as long as it meets the thresholds shown, which are aligned with principles explained above in the bases for setting TSC. This inclusion is subject to review and may be revised at the end of the first TSC Period.
• For purposes of assessment, fuel gas GHG intensities should be averaged over a rolling five-year period.</t>
  </si>
  <si>
    <t>1. Activity has implemented physical and non-physical solutions (‘adaptation solutions’) that substantially reduce the most important physical climate risks that are material to that Activity, which can be demonstrated by a climate risk and vulnerability assessment (CRVA) as described in Annex 3; AND
2. It must be shown that the Activity is necessary for the provision of energy security of supply to consumers with consideration to future possible climate-related disruptions. In the context of this Activity, the following examples may be regarded as aligned:
a. Operation of T&amp;D equipment which has been built or upgraded to be better able to operate in projected flooding, storm conditions or higher temperatures; OR
b. Operation of monitoring and control equipment or other related IT systems to operate or maintain T&amp;D equipment in the event of projected flooding, storm conditions or higher temperatures; OR
c. Operation of facilities or equipment to provide support, storage or training related to the operations, maintenance or repair of T&amp;Drelated equipment in scenarios of projected flooding, storm conditions or higher temperatures.</t>
  </si>
  <si>
    <t>352[030]</t>
  </si>
  <si>
    <t>1. Activity is operation of one of the following facilities:
a. See Other Qualitative TSC
b.See Other Qualitative TSC
c. Activity which results in the injection of fuel gas with lifecycle GHG intensity of &lt;28 gCO2e/MJ into an existing network.
2. Renewable and low-carbon gases, including hydrogen and fossil gases, stored in the facility meets lifecycle GHG intensity of &lt;28 gCO2e/MJ.</t>
  </si>
  <si>
    <t>1. Activity is operation of one of the following facilities:
a. new storage facilities for renewable and low carbon gases; OR
b. existing underground gas storage facilities converted for dedicated renewable and low-carbon gases; AND 
c. See Quantitative TSC
* For storage systems of hydrogen, hydrogen gas has to meet the ‘Green’ criteria for ‘manufacture of hydrogen’ Activity set out in the ‘Manufacturing’ sector when it is finalised in future ASEAN taxonomy versions
• For all Tiers, it must be shown that the average carbon intensity of a low carbon gas stored in the facility is below the respective threshold.
• As indicated above, this Activity permits the storage of fossil gas, as long as it meets the thresholds shown, which are aligned with principles explained above in the bases for TSC Setting. This inclusion is subject to review and may be revised at the end of the first TSC Period.
• For purposes of assessment, fuel gas GHG intensities should be averaged over a rolling five-year period.</t>
  </si>
  <si>
    <t>1. Activity has implemented physical and non-physical solutions (‘adaptation solutions’) that substantially reduce the most important physical climate risks that are material to that Activity, which can be demonstrated by a climate risk and vulnerability assessment (CRVA) as described in Annex 3; AND
2. It must be shown that the Activity is necessary for the provision of energy security of supply to consumers with consideration to future possible climate-related disruptions. In the context of this Activity, the following examples may be regarded as aligned:
a. Operation of fuel gas storage facilities which has been built or upgraded to be better able to operate in projected flooding, storm conditions or higher temperatures; OR
b. Operation of monitoring and control equipment or other related IT systems to operate or maintain fuel gas storage facilities in the event of projected flooding, storm conditions or higher temperatures; OR
c. Operation of facilities or equipment to provide support, storage or training related to the operations, maintenance or repair of related fuel gas storage facilities in scenarios of projected flooding, storm conditions or higher temperatures.</t>
  </si>
  <si>
    <t>Production of heating/cooling from Solar PV</t>
  </si>
  <si>
    <t>353[011]</t>
  </si>
  <si>
    <t>Activity produces heating/cooling using solar thermal energy</t>
  </si>
  <si>
    <t>1. Activity has implemented physical and non-physical solutions (‘adaptation solutions’) that substantially reduce the most important physical climate risks that are material to that Activity, which can be demonstrated by a climate risk and vulnerability assessment (CRVA) as described in Annex 3; AND
2. It must be shown that the Activity is necessary for the provision of energy security of supply to consumers with consideration to future possible climate-related disruptions. In the context of this Activity, the following examples may be regarded as aligned:
a. Operation of heating/cooling equipment which has been built or upgraded to be better able to operate in projected flooding, storm conditions or higher temperatures; OR
b. Operation of monitoring and control equipment or other related IT systems to operate or maintain heating/cooling equipment in the event of projected flooding, storm conditions or higher temperatures; OR
c. Operation of facilities or equipment to provide support, storage or training related to the operations, maintenance or repair of heating/cooling-related equipment in scenarios of projected flooding, storm conditions or higher temperatures.</t>
  </si>
  <si>
    <t>353[010]</t>
  </si>
  <si>
    <t>353[013]</t>
  </si>
  <si>
    <t>1. Anaerobic digestion of organic biowaste or sewage which is conducted at the site of fuel combustion must comply with the following:
a. Implement monitoring and contingency plan to minimise methane leakage;
b. Biogas produced onsite at a facility for the conduct of this Activity must be used only for this Activity or other Activities defined by the ASEAN Taxonomy, etc.; AND
c. Any bio-waste that is used for anaerobic digestion is source segregated and collected separately.
2. For facilities that are equipped with CCUS, CO2 from energy provision that is captured for underground storage, must be transported and stored in accordance with the TSC for Activities 000[010] and 000[020].
3. The Activity meets either of the following criteria:
a. at construction, measurement equipment for monitoring of physical emissions, such as methane leakage, is installed, or a leak detection and repair program is introduced;
b. at operation, physical measurement of methane emissions is reported, and leak is eliminated</t>
  </si>
  <si>
    <t>353[014]</t>
  </si>
  <si>
    <t>1. For facilities that are equipped with CCUS, CO2 from energy provision that is captured for underground storage, must be transported and stored in accordance with the TSC for Activities 000[010] and 000[020].
2. The Activity meets either of the following criteria:
a. at construction, measurement equipment for monitoring of physical emissions, such as methane leakage is installed, or a leak detection and repair program is introduced; OR
b. at operation, physical measurement of methane emissions is reported, and leak is eliminated.
3. This Activity permits the storage of fossil gas, as long as it meets the thresholds shown, which are aligned with principles explained above in the bases for TSC setting.. This inclusion is subject to review and may be revised at the end of the first TSC Period.</t>
  </si>
  <si>
    <t>353[015]</t>
  </si>
  <si>
    <t>1. Heating/cooling from waste heat resulting from another process; AND
2. It must be shown that such waste heat would otherwise be lost and would result in no utility.</t>
  </si>
  <si>
    <t>None</t>
  </si>
  <si>
    <t>353[020]</t>
  </si>
  <si>
    <t>%</t>
  </si>
  <si>
    <t>1. Activity is operation of an efficient district heating and cooling system; or evidence can be provided to show that the system will become an efficient district heating and cooling system within 3 years of assessment, where an efficient district heating or cooling system is defined as using at least:
a. 50% renewable energy;
b. 50% waste heat;
c. 75% cogenerated heat; OR
d. 50% of a combination of such energy and heat; OR
2.See Other Qualitatitive TSC systems</t>
  </si>
  <si>
    <t>1. See Quantitative TSC 
2. Activity is an advanced pilot system (control and energy management systems, Internet of Things).</t>
  </si>
  <si>
    <t>353[030]</t>
  </si>
  <si>
    <t>Activity is storage of thermal energy, including Underground Thermal Energy Storage (UTES) or Aquifer Thermal Energy Storage (ATES).</t>
  </si>
  <si>
    <t>353[040]</t>
  </si>
  <si>
    <t>Activity is operation of electric heat pumps complying with both of the following criteria:
1. Refrigerant threshold: Global Warming Potential does not exceed 675;
2. Demonstrate a high standard of energy efficiency according to an internationally recognised certifications scheme.</t>
  </si>
  <si>
    <t>Transmission and distribution of Electricity</t>
  </si>
  <si>
    <t>Make Significant Contribution</t>
  </si>
  <si>
    <t>Support the integration of renewable energy into the power grid
• Support the transition from carbon-intensive energy supply, via electrification and parallel development of low carbon power generation capacity
• Support of grid management technology used for integrating low carbon emission generation and demand side energy savings
• Decreases direct emissions from transmission and distribution (T&amp;D) infrastructure</t>
  </si>
  <si>
    <t>All electricity transmission and distribution infrastructure or equipment in systems which are on a trajectory to full decarbonisation* are eligible, except for infrastructure that is dedicated to creating a direct connection, or expanding an existing direct connection between a power production plant that is more CO2 intensive than 100 gCO2e/kWh, measured on a LCE basis, and a substation or network.
       * A System is deemed to be on a trajectory to full decarbonisation if either
   • more than 67% of newly connected generation capacity in the System is below the generation threshold value of 100 gCO2e/kWh measured on a PCF basis, over a rolling five-year period; or
   • The average System grid emissions factor is below the threshold value of 100 gCO2e/kWh measured on a PCF basis, over a rolling five-year average period
These criteria will be subject to regular review, in line with reviews of generation threshold values and progress to decarbonisation</t>
  </si>
  <si>
    <t>The following T&amp;D grid related activities are eligible, irrespective of whether the system is on a pathway to full decarbonisation:
   • Direct connection, or expansion of existing direct connection, of low carbon electricity generation below the threshold of 100 gCO2e/kWh declining to 0g CO2e/kWh in 2050, measured on a PCF basis, to a substation or network.
   • EV charging stations and supporting electric infrastructure for the electrification of transport, subject to taxonomy eligibility under the transport section.
   • Equipment and infrastructure where the main objective is an increase of the generation or use of renewable electricity generation
   • Equipment to increase the controllability and observability of the electricity system and enable the development and integration of renewable energy sources, this includes:
          o Sensors and measurement tools (including meteorological sensors for forecasting renewable production)
         o Communication and control (including advanced software and control rooms, automation of substations or feeders, and voltage control capabilities to adapt to more decentralised renewable infeed)
   • Equipment to carry information to users for remotely acting on consumption
   • Equipment to allow for exchange of renewable electricity between users
   • Interconnectors between transmission systems are eligible, provided that one of the systems is eligible.
Definitions and Notes:
   • A system is defined as the transmission or distribution network control area of the network or system operator(s) where the activity takes place.
   • The annual average System grid emissions factor is calculated as the total annual emissions from power generation, divided by the total annual net electricity production in that System.
   • The rolling five-year (average) period used in determining compliance with the thresholds shall be based on historic data, and shall be include the year for which the most recent data is available.
   • Transmission Systems may include generation capacity connected to subordinated Distribution Systems.
   • Distribution Systems subordinated to a Transmission System that is deemed to be on a trajectory to full decarbonisation may also be deemed to be on a trajectory to full decarbonisation.
   • To determine eligibility, it is possible to consider a System covering multiple control areas which are interconnected and with significant energy exchanges between them. In such a case, the weighted average emissions factor across all included control areas is used to determine eligibility, and individual subordinated transmission or distribution systems within this System will not be required to demonstrate compliance separately.
   • It is possible for a System to become ineligible after having previously been eligible. In Systems that become ineligible, no new T&amp;D activities are eligible from that moment onward, until the system is again in compliance with the threshold (except for those activities which are always eligible, see above). Activities in subordinated Systems may still be eligible, if these subordinated Systems meet the criteria of this Taxonomy.
   • A direct connection or expansion of an existing direct connection to production plants includes infrastructure that is indispensable to carry the associated electricity from the power generating facility to a substation or network.</t>
  </si>
  <si>
    <t>An economic activity is considered to contribute substantially to climate change adaptation where:
   a) That economic activity includes adaptation solutions that either substantially reduce the risk of adverse impact or substantially reduces the adverse impact of the current and expected future climate on that economic activity itself without increasing the risk of an adverse impact on other people, nature and assets; or where
   b) That economic activity provides adaptation solutions that contribute substantially to preventing or reducing the risk of adverse impact or substantially reduces the adverse impact of the current and expected future climate on other people, nature or assets, without increasing the risk of an adverse impact on other people, nature and assets.
The adaptation solutions referred to in point (a) above must be assessed and prioritised using the best available climate projections and must, as a minimum, prevent or reduce:
   i. The location-specific and context-specific adverse impact of climate change on the economic activity; or
   ii. The adverse impact that climate change may have on the environment within which the economic activity takes place</t>
  </si>
  <si>
    <t xml:space="preserve">Users of the Taxonomy should identify and explain which criteria they are responding to.
These screening criteria vary between ‘adapted’ activities (category A) and activities that enable adaptation (category B)
Screening criteria for ‘adapted’ activities
A1: Reducing material physical climate risks: The economic activity must reduce all material physical climate risks to that activity to the extent possible and on a best effort basis.
   A1.1: The economic activity integrates physical and non-physical measures aimed at reducing - to the extent possible and on a best effort basis - all material physical climate risks to that activity, which have been identified through a risk assessment
   A1.2: The above-mentioned assessment has the following characteristics:
              • considers both current weather variability and future climate change, including uncertainty;
              • is based on robust analysis of available climate data and projections across a range of future scenarios;
              • is consistent with the expected lifetime of the activity.
A2: Supporting system adaptation: The economic activity and its adaptation measures do not adversely affect the adaptation efforts of other people, nature and assets.
   A2.1: The economic activity and its adaptation measures do not increase the risks of an adverse climate impact on other people, nature and assets, or hamper adaptation elsewhere. Consideration should be given to the viability of 'green' or 'nature-based-solutions' over 'grey' measures to address adaptation.
   A2.3: The economic activity and its adaptation measures do not increase the risks of an adverse climate impact on other people, nature and assets, or hamper adaptation elsewhere. Consideration should be given to the viability of 'green' or 'nature-based-solutions' over 'grey' measures to address adaptation.
A3: Monitoring adaptation results: The reduction of physical climate risks can be measured.
   A3.1:Adaptation results can be monitored and measured against defined indicators. Recognising that risk evolves over time, updated assessments of physical climate risks should be undertaken at the appropriate frequency where possible.
Category B:The screening criteria for economic activities enabling adaptation.
B1. Supporting adaptation of other economic activities: The economic activity reduces material physical climate risk in other economic activities and/or addresses systemic barriers to adaptation. Activities enabling adaptation include, but are not limited to, activities that:
   Promote a technology, product, practice, governance process or innovative uses of existing technologies, products or practices (including those related to natural infrastructure); or,
   Remove information, financial, technological and capacity barriers to adaptation by others.
B1.1: The economic activity reduces or facilitates adaptation to physical climate risks beyond the boundaries of the activity itself. The activity will need to demonstrate how it supports adaptation of others through:
          • an assessment of the risks resulting from both current weather variability and future climate change, including uncertainty, that the economic activity will contribute to address based on robust climate data;
          • an assessment of the effectiveness of the contribution of the economic activity to reducing those risks, taking into account the scale of exposure and the vulnerability to them
B1.2: In the case of infrastructure linked to an activity enabling adaptation, that infrastructure must also meet the screening criteria A1, A2 and A3.
</t>
  </si>
  <si>
    <t>• Power grid stabilisation: making best use of excess electricity
• The effective utilisation of peak electricity generation
• Enabling the integration of low-carbon electricity
• Back-up power capabilities</t>
  </si>
  <si>
    <t>• Power grid stabilisation: making best use of excess electricity
• The effective utilisation of peak electricity generation</t>
  </si>
  <si>
    <t>The activity is one of the following:
   a) construction of hydrogen storage facilities.
   b) Conversion of existing underground gas storage facilities into storage facilities dedicated to hydrogen-storage;
   c) operation of hydrogen storage facilities where the hydrogen stored in the facility meets the criteria for manufacture of hydrogen set out in Section 7.2.5 of this Annex.</t>
  </si>
  <si>
    <t>Transmission and distribution networks for renewable and low-carbon gases</t>
  </si>
  <si>
    <t>1. The activity consists in one of the following:
   a) construction or operation of new transmission and distribution networks dedicated to hydrogen or other low-carbon gases;
   b) conversion/repurposing of existing natural gas networks to 100 % hydrogen; and
   c) retrofit of gas transmission and distribution networks, where the main purpose is the integration of hydrogen and other low-carbon gases, including any gas transmission or distribution network activity, which enables the network to increase the blend of hydrogen or other low carbon gasses in the gas system;
2. The activity includes leak detection and repair of existing gas pipelines and other network elements to reduce methane leakage.</t>
  </si>
  <si>
    <t>• Support a transition to a low carbon net-zero emissions economy
• Avoidance of lock-in to technologies which do not support the transition to a low carbon economy net-zero emissions economy
• Ensure that economic activities meet best practice standards
• Ensure equal comparability within an economic activity with regards to achieving low carbon net-zero emissions economy target
• Where necessary, incorporating technology-specific considerations into secondary metrics and thresholds
• Support the installation and operation of energy efficiency upgrades</t>
  </si>
  <si>
    <t>Construction and operation of pipelines and associated infrastructure for distributing heating and cooling is currently eligible, if the system uses at least 50% renewable energy or 50% waste heat or 75% cogenerated heat or 50% of a combination of such energy and heat.</t>
  </si>
  <si>
    <t>The following activities are always eligible:
• Modifications to lower temperature regimes
• Advanced pilot systems (control and energy management systems, Internet of Things)</t>
  </si>
  <si>
    <t>Support a transition to a low carbon net-zero emissions economy
• Avoidance of lock-in to technologies which do not support the transition to a low carbon economy net-zero emissions economy
• Ensure that economic activities meet best practice standards
• Ensure equal comparability within an economic activity with regards to achieving low carbon net-zero emissions economy target
• Where necessary, incorporating technology-specific considerations into secondary metrics and thresholds
• Electric heat pumps have no direct emissions and can increase the use of low carbon electricity with a high coefficient of performance.</t>
  </si>
  <si>
    <t>GWP</t>
  </si>
  <si>
    <t>Currently, installation and operation of electric heat pumps is eligible, if:
• Refrigerant threshold: GWP ≤ 675; and
• A minimum requirement is the implementation and adherence to a recognised environmental management system (ISO 14001 or equivalent)</t>
  </si>
  <si>
    <t>A minimum requirement is the implementation and adherence to a recognised environmental management system (ISO 14001 or equivalent)</t>
  </si>
  <si>
    <t>• Support a transition to a low carbon net-zero emissions economy
• Avoidance of lock-in to technologies which do not support the transition to a low carbon economy net-zero emissions economy
• Ensure that economic activities meet best practice standards
• Ensure equal comparability within an economic activity with regards to achieving low carbon net-zero emissions economy target
• Where necessary, incorporating technology-specific considerations into secondary metrics and thresholds</t>
  </si>
  <si>
    <t>The activity generates electricity using solar PV technology.</t>
  </si>
  <si>
    <t>Production of electricity, heating and cooling from Solar PV (heating and cooling)</t>
  </si>
  <si>
    <t>Production of electricity, heating and cooling from Solar PV(electricity)</t>
  </si>
  <si>
    <t>Production of electricity, heating and cooling from Solar PV (electricity)</t>
  </si>
  <si>
    <t>Production of electricity, heating and cooling from CSP (heating and cooling)</t>
  </si>
  <si>
    <t>353[012]</t>
  </si>
  <si>
    <t>The activity generates electricity using CSP technology</t>
  </si>
  <si>
    <t>Production of electricity, heating and cooling from CSP ( electricity)</t>
  </si>
  <si>
    <t>Production of electricity, heating and cooling from Wind power(heating and cooling)</t>
  </si>
  <si>
    <t>353[050]</t>
  </si>
  <si>
    <t>The activity generates electricity from wind power</t>
  </si>
  <si>
    <t>Production of electricity, heating and cooling from Wind power(electricity)</t>
  </si>
  <si>
    <t>Production of electricity, heating and cooling from Ocean energy (heating and cooling)</t>
  </si>
  <si>
    <t>353[060]</t>
  </si>
  <si>
    <t>The activity generates electricity from ocean energy.</t>
  </si>
  <si>
    <t>Production of electricity, heating and cooling from Ocean energy (electricity)</t>
  </si>
  <si>
    <t>Production of electricity, heating and cooling from Hydropower (heating and cooling)</t>
  </si>
  <si>
    <t>353[070]</t>
  </si>
  <si>
    <t>100gCO2e/kWh  or W/m2</t>
  </si>
  <si>
    <t>The activity complies with either of the following criteria:
a) See TSC : Other Qualitative or Generic Criteria
b) the life-cycle GHG emissions from the generation of electricity from hydropower, including mixed pumped hydropower storage connected to a free-flowing water source are lower than 100gCO2e/kWh.
c) the power density of the electricity generation facility is above 5 W/m2.</t>
  </si>
  <si>
    <t>The activity complies with either of the following criteria:
a) the electricity generation facility is a run-of-river plant and does not have an artificial reservoir
b) See TSC: Quantitative Threshold
c) See TSC: Quantitative Threshold</t>
  </si>
  <si>
    <t>The life-cycle GHG emissions are calculated using ISO 14067:2018 or ISO 14064-1:2018. Quantified life-cycle GHG emissions are verified by an independent third party</t>
  </si>
  <si>
    <t>Production of electricity, heating and cooling from Hydropower (electricity)</t>
  </si>
  <si>
    <t>Production of electricity, heating and cooling from Geothermal (heating and cooling)</t>
  </si>
  <si>
    <t>100g CO2e/kWh</t>
  </si>
  <si>
    <t>Declining threshold: Facilities operating at life cycle emissions at or lower than 100g CO2e/kWh, declining to net-0gCO2e/kWh by 2050, are eligible.
• This threshold will be reduced every periodically 5 years in line with a South Africa’s net-zero CO2e in 2050 trajectory climate mitigation target
• Assets and activities must meet the threshold at the point in time when taxonomy approval is sought
For activities which operate beyond 2050, it must be technically feasible to reach net-zero emissions in scope 1 emissions.
For a given investment or activity to be compatible with this trajectory, its average emissions over its physical lifetime, or 40 years (whichever is shorter), must be lower than the threshold.</t>
  </si>
  <si>
    <t>Any electricity, heating and cooling generation technology or cogeneration technology can be included in the taxonomy if it can be demonstrated, using an ISO 14067 or a GHG Protocol Product Lifecycle Standard-compliant Product Carbon Footprint (PCF) assessment, that the life cycle impacts for producing 1 kWh of electricity are below the declining threshold
A full PCF or GHG lifecycle assessment shall be applied, using project specific-data where relevant, and shall be subjected to review.</t>
  </si>
  <si>
    <t>Production of electricity, heating and cooling from Geothermal (electricity)</t>
  </si>
  <si>
    <t>Production of electricity, heating and cooling from Bioenergy ( heating and cooling)</t>
  </si>
  <si>
    <t>353[080]</t>
  </si>
  <si>
    <t>% of GHG emissions-reduction in relation to the relative fossil fuel comparator</t>
  </si>
  <si>
    <t>Production of electricity, heating and cooling from biofuels shall be assessed in relation to the relative fossil fuel comparator. Facilities operating above 80% of GHG emissions-reduction in relation to the relative fossil fuel comparator increasing to 100% by 2050, are eligible.
This threshold will be reduced every periodically 5 years in line a South Africa’s net-zero CO2e in 2050 trajectory climate mitigation target. Assets and activities must meet the threshold at the point in time when taxonomy approval is sought.
For activities which go beyond 2050, it must be technically feasible to reach net-zero emissions.</t>
  </si>
  <si>
    <t>For Anaerobic Digestion of Biowaste and Sewage Sludge, refer to activities 7.4.3 and 7.4.5 respectively.
Any other anaerobic digestion of organic material (not covered under sections 7.4.3 and 7.4.5) is eligible provided that:
• methane leakage from relevant facilities (e.g. for biogas production and storage, energy generation, digestate storage) is controlled by a monitoring plan. - the digestate produced is used as fertiliser/s oil improver
• directly or after composting or any other treatment</t>
  </si>
  <si>
    <t>Production of electricity, heating and cooling from Bioenergy (electricity)</t>
  </si>
  <si>
    <t>Hydroelectric Power Generation.</t>
  </si>
  <si>
    <t>Contribution from Mitigation of Greenhouse Gases (GHG)</t>
  </si>
  <si>
    <t>kgCO2e/MWh</t>
  </si>
  <si>
    <t>A threshold less than or equal to 100gCO2e/kWh / greater than or equal to 5W/m2 is proposed</t>
  </si>
  <si>
    <t>Minimum criteria to determine if the economic activity is considered sustainable
Those activities with a power per unit area greater than or equal to 5W/m2 are directly eligible and are exempt from submitting a product life cycle assessment, including the carbon footprint assessment.
     ● Such activities are subject to a periodic review in accordance with the current threshold.
     ● Those activities with a power per unit area of less than 5 W/m2 must demonstrate that the life cycle of GHG emissions is less than 100 gCO2e/kWh.
Pumped storage facilities are eligible if they meet the previous requirements.
     ● Run-of-water hydropower installations are directly eligible if they comply with local legislation.</t>
  </si>
  <si>
    <t>The calculation of the life cycle of GHG emissions may be carried out using the ISO 14067 standard or by evaluating the carbon footprint.
    o As part of ISO 14067, the G-res tool4 and the IEA Hydro Framework22 are accepted methodologies.</t>
  </si>
  <si>
    <t xml:space="preserve"> If necessary, a periodic review will be carried out according to the threshold ≤ 100 g de CO2e/kWh</t>
  </si>
  <si>
    <t>Minimum criteria to determine if the economic activity is considered sustainable
     ● Are directly eligible and are exempt from submitting a product life cycle assessment, including a carbon footprint assessment.
If necessary, a periodic review will be carried out according to the threshold ≤ 100 g de CO2e/ kWh</t>
  </si>
  <si>
    <t>Minimum criteria to determine if the economic activity is considered sustainable
     ● Are directly eligible and are exempt from submitting a product life cycle assessment, including a carbon footprint assessment.
     ● If necessary, a periodic review will be carried out according to the threshold ≤ 100 g de CO2e/kWh.</t>
  </si>
  <si>
    <t>Wind Electric Power Generation.</t>
  </si>
  <si>
    <t>Must demonstrate that the life cycle GHG emissions are less than 100 gCO2e/ kWh</t>
  </si>
  <si>
    <t>351[001]</t>
  </si>
  <si>
    <t>Other Electric Power Generation(Cogeneration from Biomass)</t>
  </si>
  <si>
    <t>351[015]</t>
  </si>
  <si>
    <t>Are directly eligible and are exempt from submitting a product life cycle assessment, including a carbon footprint assessment.</t>
  </si>
  <si>
    <t>Electric Power Transmission and distribution</t>
  </si>
  <si>
    <t>kgCO2e/MWh or % compared to the baseline</t>
  </si>
  <si>
    <t>The investment leads to a reduction in distribution losses of at least 20% compared to the baseline in the distribution systems in question. The foregoing must be demonstrated through a calculation prepared by an independent consultant or by the investor (for example, CFE).
The respective electrical system is on a full decarbonization trajectory.
     o The system is considered to be on a full decarbonization trajectory if more than 67% of the newly connected generation capacity in the system is below 100 gCO2e/kWh, during a period of five years; or if the average emissions factor of the grid is below 100 gCO2e/kWh, over a rolling average period of five years.</t>
  </si>
  <si>
    <t>Minimum criteria to determine if the economic activity is considered sustainable
   ● The respective electric system is on a full decarbonization trajectory.
   ● The subproject refers to investment in a cross-border transmission line and, in the long term, does not contribute to increasing the average carbon emission factor [gCO2e/kWh] of the affected electrical systems.
   ● Equipment purchased under the subproject belongs to one or more of the following categories:  
     o Installation of distribution transformers that meet the requirements of NOM-002-SEDE/ENER- 2014 on safety and energy efficiency.
     o Direct connection of renewable energy sources.
     o Equipment whose main objective is to increase the generation or use of renewable electricity generation (indirect connection).
     o Electric vehicle charging stations and infrastructure for public transportation, including the transmission and distribution equipment necessary for the correct operation of the charging stations.</t>
  </si>
  <si>
    <t>Power generation activities with energy sourced from the sun, wind, and ocean currents are automatically considered appropriate and meets the classification because the contribution of the activity is proven to support NZE.</t>
  </si>
  <si>
    <t>Multiple (see TSC Quantitative Threshold)</t>
  </si>
  <si>
    <t>Generation plant meets criteria (1) and (3), or (2) and (3):
1. See  TSC : Other Qualitative or Generic  Criteria
2. The electricity generation facility is using a reservoir with a power density &gt;4 W/m2;
3. Lifecycle GHG emissions from the generation of electricity by the entire facilities &lt;100 gCO2e/kWh.</t>
  </si>
  <si>
    <t>Generation plant meets criteria (1) and (3), or (2) and (3):
1. The electricity generation facility is a run-of-river
2. SeeTSC: Quantitative Threshold
3. SeeTSC: Quantitative Threshold</t>
  </si>
  <si>
    <t>gCO2e/kWh</t>
  </si>
  <si>
    <t>1. Lifecycle GHG emissions from the generation of electricity by the entire facilities &lt;100 gCO2e/kWh
during the term of the Power Purchase Agreement (PPA).</t>
  </si>
  <si>
    <t>1. Lifecycle GHG emissions from the generation of electricity by the entire facilities &lt;100 gCO2e/kWh;
2. See  TSC : Other Qualitative or Generic  Criteria
3. See  TSC : Other Qualitative or Generic  Criteria
4. See  TSC : Other Qualitative or Generic  Criteria</t>
  </si>
  <si>
    <t>1. See TSC: Quantitative Threshold
2. Conduct bioenergy sustainability certification in accordance with the provisions of applicable laws and
regulations;
3. If the energy source comes from biogasses, have management and monitoring procedures as well as
a contingency plan to minimise methane leakage; and
4. If the energy source comes from an energy plantation under control, carry out sustainable
management of biomass fuel supply meet relevant laws and regulations.</t>
  </si>
  <si>
    <t>1. Lifecycle GHG emissions from the generation of electricity by the entire facilities &lt;100 gCO2e/kWh;
and
2. See  TSC : Other Qualitative or Generic  Criteria</t>
  </si>
  <si>
    <t>1. See TSC: Quantitative Threshold
2. For facilities that are equipped with CCUS, then it must meet the criteria for CCS activities in this TKBI.</t>
  </si>
  <si>
    <t>Coal-Fired Power Plant (CFPP), including early retirement of
CFPP</t>
  </si>
  <si>
    <t>A. Early retirement of CFPP:
1. Coal phase out by 2040;
2. Coal plants achieving financial close (FC) after 31 December 2022 will not qualify;
3. Operation duration of the coal plant from FC is capped at 35 years; and
4. It has been independently verified or acknowledged by internationally recognised bodies or
programmes. For example, coal plants under the ADB ETM or JETP programs meet these criteria.
B. New CFPP activities: N/A.
C. Existing CFPP activities: N/A.</t>
  </si>
  <si>
    <t>Electricity generation from nuclear power</t>
  </si>
  <si>
    <t>351[070]</t>
  </si>
  <si>
    <t>1. Lifecycle GHG emissions from the generation of electricity by the entire facilities &lt;100 gCO2e/kWh;
2. See  TSC : Other Qualitative or Generic  Criteria
3. Using proven fuel and reactor design;
4. Meeting requirements for radioactive releases into the environment resulting in a public dose &lt;1 mSv/year; and
5. See  TSC : Other Qualitative or Generic  Criteria</t>
  </si>
  <si>
    <t>1. See TSC: Quantitative Threshold
2. See TSC: Quantitative Threshold
3. Using proven fuel and reactor design;
4.See TSC: Quantitative Threshold
5. Providing a guarantee to fulfill nuclear power plant decommissioning obligations after operation completion and obtain a statement of release based on applicable regulations.</t>
  </si>
  <si>
    <t>351[080]</t>
  </si>
  <si>
    <t>1. Lifecycle GHG emissions from the generation of electricity by the entire facilities &lt;100 gCO2e/kWh.</t>
  </si>
  <si>
    <t>Storage of electricity</t>
  </si>
  <si>
    <t>If the construction and operation of electricity storage, including pumped storage, is connected to the grid, it
encompasses storage in various forms such as mechanical energy, thermal energy, electrochemical energy, or
pumped hydropower storage.</t>
  </si>
  <si>
    <t>1. Transmission is a component or support system of an electric power generation system with lifecycle emissions emissions intensity &lt;100 gCO2e/kWh for the system measured on a life cycle basis over a rolling  five-year period;
Additionally, it must meet one of the criteria of 2, 3 or 4:
2. Transmission infrastructure is on a decarbonization pathway that is at least 67% of newly connected generation capacity in the system and has lifecycle emissions &lt;100 gCO2e/kWh, measured over a rolling five-year period;
3. See  TSC : Other Qualitative or Generic  Criteria
4. See  TSC : Other Qualitative or Generic  Criteria</t>
  </si>
  <si>
    <t>Electrical power supporting activities</t>
  </si>
  <si>
    <t>351[031]</t>
  </si>
  <si>
    <t>Conducting energy efficiency initiatives in alignment with Government Regulation of Republic Indonesia Number 33 of 2023 concerning Energy Conservation</t>
  </si>
  <si>
    <t>351[032]</t>
  </si>
  <si>
    <t>Offering energy-saving solutions in compliance with Government Regulation of Republic Indonesia Number 33 of 2023 concerning Energy Conservation, encompassing the following services:
1. Carrying out Investment Grade Energy Audits;
2. Facilitating financing for energy efficiency projects;
3. Executing installation and/or construction tasks, along with monitoring and supervision of energy efficiency projects;
4. Operating, maintaining, and repairing energy installations; and/or
5. Conducting measurement and verification of energy performance.</t>
  </si>
  <si>
    <t>352[020]</t>
  </si>
  <si>
    <t>% of verified/validated emission reduction roadmap</t>
  </si>
  <si>
    <t>1. Have a verified/validated emission reduction roadmap and reduce GHG emissions (lifecycle emissions) by at least 12.5% from Business as Usual by 2030 or based on government stipulations/determinations (evidence of emission reductions can be met through the implementation of low carbon emission programs);
2.  See  TSC : Other Qualitative or Generic  Criteria
3.  See  TSC : Other Qualitative or Generic  Criteria</t>
  </si>
  <si>
    <t>1.See TSC: Quantitative Threshold
2. Have evidence of the implementation of Energy Management in accordance with the regulation of the Government of the Republic of Indonesia Number 33 of 2023 concerning Energy Conservation or certified to ISO 50001: Energy Management System; and
3. Obtain a minimum PROPER rating of Green consistently for three consecutive years, or fulfill aspects of pollution control, environmental damage, hazardous waste management and non-B3 waste management in accordance with the requirements. management and Non-B3 Waste/Waste management in accordance with the requirements of the “Green PROPER” criteria consistently for three consecutive years.</t>
  </si>
  <si>
    <t>2. Have evidence of the implementation of Energy Management in accordance with the regulation of the Government of the Republic of Indonesia Number 33 of 2023 concerning Energy Conservation or certified to ISO 50001: Energy Management System; and</t>
  </si>
  <si>
    <t>Production of healting/cooling from solar energy</t>
  </si>
  <si>
    <t>gCO2e/MJ per unit of heating and/or cooling produced.</t>
  </si>
  <si>
    <t>Production of heating/cooling from renewable nonfossil gaseous and liquid fuels</t>
  </si>
  <si>
    <t>1. Lifecycle GHG emissions &lt;28 gCO2e/MJ per unit of heating and/or cooling produced;
2. See  TSC : Other Qualitative or Generic  Criteria
3.See  TSC : Other Qualitative or Generic  Criteria
   a.See  TSC : Other Qualitative or Generic  Criteria
   b.See  TSC : Other Qualitative or Generic  Criteria
and
4.See  TSC : Other Qualitative or Generic  Criteria
   a.See  TSC : Other Qualitative or Generic  Criteria
   b.See  TSC : Other Qualitative or Generic  Criteria</t>
  </si>
  <si>
    <t>1. See TSC: Quantitative Threshold
2. For facilities that are equipped with CCS, then it must meet the criteria for CCS activities in this TKBI;
3. Anaerobic digestion of organic biowaste or sewage which is conducted at the site of fuel combustion must comply with the following:
   a. Implement monitoring and contingency plan to minimise methane leakage; and
   b. All waste utilized for anaerobic processing must be segregated from its source and collected separately;
and
4. The Activity meets either of the following criteria:
   a. During construction, installation of measurement equipment for monitoring physical emissions (such as methane leaks) or implementation of leak detection and repair programs; or
   b. During operation, reporting of physical measurements of methane emissions with no incidents of leaks.</t>
  </si>
  <si>
    <t>1. Lifecycle GHG emissions &lt;28 gCO2e/MJ per unit of heating and/or cooling produced;
2.See  TSC : Other Qualitative or Generic  Criteria; and
3. See  TSC : Other Qualitative or Generic  Criteria:
   a. See  TSC : Other Qualitative or Generic  Criteria
   b. See  TSC : Other Qualitative or Generic  Criteria</t>
  </si>
  <si>
    <t>1.See TSC: Quantitative Threshold
2. For facilities that are equipped with CCS, then it must meet the criteria for CCS activities in this TKBI; and
3. The Activity meets either of the following criteria:
   a. During construction, installation of measurement equipment for monitoring physical emissions (such as methane leaks) or implementation of leak detection and repair programs; or
   b. During operation, reporting of physical measurements of methane emissions with no incidents of leaks.</t>
  </si>
  <si>
    <t>Production of heating/cooling from waste heat</t>
  </si>
  <si>
    <t>1. Heating/cooling from waste heat resulting from another process; and
2. It must be shown that such waste heat would otherwise be lost and would result in no utility.</t>
  </si>
  <si>
    <t>Activity is operation of electric heat pumps complying with both of the following criteria:
1. Refrigerant threshold: Global Warming Potential does not exceed 675; and
2.See  TSC : Other Qualitative or Generic  Criteria</t>
  </si>
  <si>
    <t>Activity is operation of electric heat pumps complying with both of the following criteria:
1. See TSC: Quantitative Threshold
2. Demonstrate a high standard of energy efficiency according to an internationally recognised certifications scheme.</t>
  </si>
  <si>
    <t>1. Activity where measures have been implemented to ensure own resilience to climate change and thereby contribute to overall
local, national or regional resilience; OR
2. Activity enables other Activities to increase resilience to climate change.</t>
  </si>
  <si>
    <t>Activity has implemented physical and non-physical solutions (adaptation solutions) that substantially reduce the most important physical climate risks that are material to that Activity, which can be demonstrated by a climate risk and vulnerability assessment (CRVA) or other steps used to assess climate risks and vulnerabilities, and utilize adaptation measures.</t>
  </si>
  <si>
    <t>N/A: Activity cannot yet be classified under that EO.</t>
  </si>
  <si>
    <t>Distribution of natural and synthetic gas</t>
  </si>
  <si>
    <t>1. Activity has implemented physical and non-physical solutions (adaptation solutions) that substantially reduce the most important physical climate risks that are material to that Activity, which can be demonstrated by a climate risk and vulnerability assessment (CRVA) or similar assessments, aimed at evaluating climate risks and vulnerabilities and implementing appropriate adaptation strategies; and
2. Activities support the assurance of security of energy supply by considering possible risks due to future climaterelated disruptions, provided that:
          a. Able to operate in flood, storm or catastrophic conditions due to higher temperatures; or
          b. Having a mechanism or infrastructure that can monitor operational activities in the event of floods, storms or disasters due to higher temperatures; or
          c. Have facilities or equipment to provide support, storage or training related to the operation, maintenance or repair of equipment in the event of a flood scenario, hurricane conditions or a disaster due to higher due to higher earth temperatures</t>
  </si>
  <si>
    <t>Construction of new buildings</t>
  </si>
  <si>
    <t>410[011]</t>
  </si>
  <si>
    <t>1. TSC are aimed at achieving the highest available recognition in credible, national or international Green Building Certification (GBC) schemes; OR
2. TSC are aimed at specified proxies relevant to emissions intensity from energy usage/consumption in order to identify the level of Greenness in some Activities;
          a. It has been assessed that the measure of Energy Usage Intensity (EUI) demonstrates the most comprehensive measure for assessing Greenness of the Activities.</t>
  </si>
  <si>
    <t>1. Construction of new buildings for which:
          a. The building has been certified under a national Green Building Certification (GBC) program, that is recognised by AMS or through industry association and relevant for that jurisdiction, that achieves the highest available recognition in the category of Energy; OR
          b. The building has been certified under one of the applicable internationally recognised GBC programs listed below, achieving the highest available recognition in the category of Energy:
               • Leadership in Energy and Environmental Design (LEED)
               • Building Research Establishment Environmental Assessment Method (BREEAM)
               • Alternative GBC programs that can demonstrate consistent requirements with the above-mentioned programs, particularly that have a scoring credit system for energy, can also be used upon demonstrating the energy performance requirements are consistent and contextually relevant.</t>
  </si>
  <si>
    <t>1. The activity complies with one or all of the following criteria:
a. The economic activity has implemented physical and nonphysical solutions (‘adaptation solutions’) that substantially reduce the most important physical climate risks that are material to that activity; OR
b. The physical climate risks that are material to the activity have been identified by performing a robust climate risk and vulnerability assessment (CRVA) in accordance with the guidance provided in Annex 3; OR
c.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 scientific peer-reviewed publications and open source or paying models;
AND
d. The adaptation solutions implemented:
i. do not adversely affect the adaptation efforts or the level of resilience to physical climate risks of other people, of nature, of cultural heritage, of assets and of other economic activities;
ii. favour nature-based solutions or rely on blue or green infrastructure to the extent possible;
iii. are consistent with local, sectoral, regional or national adaptation plans and strategies;
iv. are monitored and measured against pre-defined indicators and remedial action is considered where those indicators are not met;
v. where the solution implemented is physical and consists in an activity for which technical screening criteria have been specified, the solution complies with the do no significant harm technical screening criteria for that activity.</t>
  </si>
  <si>
    <t>Renovation of existing buildings</t>
  </si>
  <si>
    <t>410[021]</t>
  </si>
  <si>
    <t>Energy Usage Intensity (EUI),%</t>
  </si>
  <si>
    <t>1. It leads to a reduction of Energy Usage Intensity (EUI) of at least 30%, where:
          a. The initial EUI and the estimated improvement is based on a detailed building survey, an energy audit conducted by an accredited independent expert or any other transparent and proportionate method and validated through an Energy Performance Certificate; OR
          b. The 30% improvement results from an actual reduction in EUI (where the reductions in net EUI demand through renewable energy sources are not taken into account) and can be achieved through a succession of measures within a maximum of three years; OR
2.See  TSC : Other Qualitative or Generic  Criteria</t>
  </si>
  <si>
    <t>1. See TSC: Quantitative Threshold 
2. The building has been certified under a national GBC program, that is recognised by AMS or through industry association and is relevant for that jurisdiction, that achieves the highest available recognition in the category of Energy</t>
  </si>
  <si>
    <t>431[001]</t>
  </si>
  <si>
    <t>TSC are presently not available for the Activity Tiers defined.</t>
  </si>
  <si>
    <t>Acquisition and ownership of buildings</t>
  </si>
  <si>
    <t>681[001]</t>
  </si>
  <si>
    <t>1. For buildings built before 31 December 2023, the building has the highest possible level of certification from those internationally recognised green building certifications (GBC) programs listed below:
     • Leadership in Energy and Environmental Design (LEED)
     • Building Research Establishment Environmental Assessment Methodology (BREEAM)
     • Alternative GBC programs, that can demonstrate consistent requirements with the above-mentioned programs, particularly that have a scoring credit system for energy, can also be used upon demonstrating the energy performance requirements are consistent and contextually relevant; OR
2. For buildings built after 31 December 2023, the building meets the criteria specified under ‘Tier 1 (Green)’ in Construction of New Buildings.
3. Where the building is a large non-residential building (with an effective rated output for heating systems, systems for combined space heating and ventilation, air-conditioning systems or systems for combined airconditioning and ventilation of over 290 kW) it is efficiently operated through energy performance monitoring and assessment</t>
  </si>
  <si>
    <t>Electric vehicle charging stations</t>
  </si>
  <si>
    <t>1. Installation, maintenance or repair of charging stations for electric vehicles.</t>
  </si>
  <si>
    <t>Energy efficient equipment</t>
  </si>
  <si>
    <t>Multiple</t>
  </si>
  <si>
    <t>1. The activity consists in one of the following individual measures provided that they comply with minimum requirements set for individual components and systems and where applicable rated in the highest class(es) of energy efficiency defined in the relevant existing AMS regulations, standards and/or adopted classifications:
   a. See  TSC : Other Qualitative or Generic  Criteria); OR
   b. See  TSC : Other Qualitative or Generic  Criteria; OR
   c.See  TSC : Other Qualitative or Generic  Criteria; OR
   d. See  TSC : Other Qualitative or Generic  Criteria; OR
   e. See  TSC : Other Qualitative or Generic  Criteria; OR
   f. Installation of low water and energy using kitchen and sanitary water fittings which comply with technical specifications set out as below:
          i. The flow rate is recorded at the standard reference pressure 3 -0/+ 0,2 bar or 0,1 -0/+0,02 for products limited to low pressure.
          ii. The flow rate at the lower pressure 1,5 -0/+ 0,2 bar is ≥ 60% of the maximum available flow rate.
         iii. For mixer showers, the reference temperature is 38 ± 1 ̊C.
         iv. Where the flow has to be lower than 6 L/min, it complies with the rule set out in point 2.
         v. For taps the test procedure in item 6 is followed, with the following exceptions:
               ▪ for taps that are not limited to low pressure applications only: apply a 3 -0/+ 0,2 bar pressure to both the hot and the cold inlets, alternatively;
               ▪ for taps that are limited to low pressure applications only: apply a 0,4 -0/+0,02 bar pressure to both the hot and the cold inlets and fully open the flow control.
          vi. Test Procedure:
               ▪ Fully open the obturator
               ▪ Gradually apply (4+2) s a torque of (6 ± 0,2) Nm to the operating mechanism in the opening direction;
               ▪ Maintain this torque for (300 + 15)s;
               ▪ Fully close the obturator;
               ▪ Gradually apply over (4 + 2) s a torque of (6 ± 0,2) Nm to the operating mechanism in the closing direction;
               ▪ Maintain this torque for (300 + 15) s;
               ▪ Reinsert the seat washer of screw down taps.
          vii. In the case of shower solutions, mixer showers, shower outlets and taps, have a max water flow of 6 L/min or less attested by an existing label in the market.</t>
  </si>
  <si>
    <t>1. The activity consists in one of the following individual measures provided that they comply with minimum requirements set for individual components and systems and where applicable rated in the highest class(es) of energy efficiency defined in the relevant existing AMS regulations, standards and/or adopted classifications:
   a. Addition of insulation to existing envelope components, such as external walls (including green walls), roofs (including green roofs), lofts, basements and ground floors (including measures to ensure air-tightness, measures to reduce the effects of thermal bridges and scaffolding) and products for the application of the insulation to the building envelope (including mechanical fixings and adhesive); OR
   b. Replacement of existing windows with new energy efficient windows; OR
   c. Replacement of existing external doors with new energy efficient doors; OR
   d. Installation and replacement of energy efficient light sources; OR
   e. Installation, replacement, maintenance and repair of heating, ventilation and air-conditioning (HVAC) and water heating systems, including equipment related to district heating services, with highly efficient technologies; OR
   f. Installation of low water and energy using kitchen and sanitary water fittings which comply with technical specifications set out as below:
          i. See TSC: Quantitative Threshold .
          ii. See TSC: Quantitative Threshold .
         iii. See TSC: Quantitative Threshold 
         iv. See TSC: Quantitative Threshold 
         v. See TSC: Quantitative Threshold 
               ▪See TSC: Quantitative Threshold 
               ▪ See TSC: Quantitative Threshold .
          vi.. See TSC: Quantitative Threshold :
               ▪ See TSC: Quantitative Threshold 
               ▪See TSC: Quantitative Threshold 
               ▪ See TSC: Quantitative Threshold 
               ▪See TSC: Quantitative Threshold 
               ▪ Gradually apply over (4 + 2) s a torque of (6 ± 0,2) Nm to the operating mechanism in the closing direction;
               ▪ Maintain this torque for (300 + 15) s;
               ▪ Reinsert the seat washer of screw down taps.
          vii. In the case of shower solutions, mixer showers, shower outlets and taps, have a max water flow of 6 L/min or less attested by an existing label in the market.</t>
  </si>
  <si>
    <t>Energy performance measurement, regulation, control</t>
  </si>
  <si>
    <t>1. The activity consists in one of the following individual measures:
     a. installation, maintenance and repair of zoned thermostats, smart thermostat systems and sensing equipment, including. motion and day light control; OR
     b. installation, maintenance and repair of building automation and control systems, building energy management systems (BEMS), lighting control systems and energy management systems (EMS); OR
     c. installation, maintenance and repair of smart meters for gas, heat, cool and electricity; OR
     d. installation, maintenance and repair of façade and roofing elements with a solar shading or solar control function, including those that support the growing of vegetation</t>
  </si>
  <si>
    <t>Renewable Technologies</t>
  </si>
  <si>
    <t>1. The activity consists in one of the following individual measures, if installed on-site as technical building systems:
      a. installation, maintenance and repair of solar photovoltaic systems and the ancillary technical equipment; OR
      b. installation, maintenance and repair of solar hot water panels and the ancillary technical equipment; OR
      c. the activities encompassing the installation, maintenance, repair, and enhancement of heat pump systems are geared towards advancing the utilisation of renewable energy for heating and cooling purposes. These actions are aligned with AMS’ commitments to harnessing sustainable energy sources, in line with their local energy policies and goals; OR
      d. installation, maintenance and repair of wind turbines and the ancillary technical equipment; OR
      e. installation, maintenance and repair of solar transpired collectors and the ancillary technical equipment; OR
      f. installation, maintenance and repair of thermal or electric energy storage units and the ancillary technical equipment; OR
      g. installation, maintenance and repair of high efficiency micro-CHP (combined heat and power) plant; OR
      h. installation, maintenance and repair of heat exchanger/recovery systems</t>
  </si>
  <si>
    <t>Early Warning Systems</t>
  </si>
  <si>
    <t>Urban and suburban transport, road passenger transport</t>
  </si>
  <si>
    <t>492[101]</t>
  </si>
  <si>
    <t>TSC are aimed at achieving defined GHG emissions levels, which reference credible, 1.5°C-aligned science-based pathways, as aligned with the Paris Agreement. In practice, this definition usually takes the form of quantitative thresholds which limit the emission of GHG for given units of distance travelled (e.g., passenger-km / vehicle-km and tonne-km for passenger and freight vehicles/vessels, respectively). 
It has been assessed for the following sub-sectors that:
      a. Land and air transport and infrastructure be at near-zero or zero-emissions (i.e., electric vehicles, state-of-the-art hybrid, hydrogen refuelling, etc.); AND
      b. Water transport and infrastructure meet the latest emissions reduction standards set under the 2023 IMO GHG Strategy.</t>
  </si>
  <si>
    <t xml:space="preserve">1. The activity complies with one or all of the following criteria:
          a. the activity provides urban or suburban passenger transport, and its direct (tailpipe) CO2 emissions are zero; AND
          b. See Any Applicable  Standards </t>
  </si>
  <si>
    <t>1. The activity complies with one or all of the following criteria:
          a. See  TSC : Other Qualitative or Generic  Criteria
            b. until 31 December 2030, the Activity provides interurban passenger road transport using vehicles designated as categories M2 and M3 that have a type of bodywork classified as CA, CB, CC, CD and comply with the latest EURO VI Standard</t>
  </si>
  <si>
    <t>1. Activity supports a transition towards a Green pathway within a defined time frame; AND
      a. Results in a contribution to the EO which is at least as good at the lowest carbon emitting technology currently that is technologically feasible for widespread use in ASEAN, with a prescribed sunset date; OR
     b. Enables or promotes the implementation of a Green Activity in the context of this EO.</t>
  </si>
  <si>
    <t>1. Activity has implemented physical and non-physical solutions (‘adaptation solutions’) that substantially reduce the most important physical climate risks that are material to that activity, which can be demonstrated by a climate risk and vulnerability assessment (CRVA) as described in Annex 3; AND
2. It must be shown that the Activity is necessary for the provision of transport security to consumers with consideration to future possible climate-related disruptions. In the context of this activity, the following examples may be regarded as aligned:
     a) Operation of equipment which has been built or upgraded to be better able to operate in projected flooding, storm conditions or higher temperatures; OR
     b) Operation of monitoring and control equipment or other related IT systems to operate or maintain equipment in the event of projected flooding, storm conditions or higher temperatures; OR
     c) Operation of facilities or equipment to provide support, storage or training related to the operations, maintenance or repair of equipment in scenarios of projected flooding, storm conditions or higher temperatures</t>
  </si>
  <si>
    <t>Transport by motorbikes, passenger cars and light commercial  vehicles</t>
  </si>
  <si>
    <t>492[002]</t>
  </si>
  <si>
    <t>gCO2e/v-km</t>
  </si>
  <si>
    <t xml:space="preserve">1. The activity complies with the following criteria:
     a. for vehicles of category M1 and N122:
          i. until 31 December 2025, direct emissions of CO2 are &lt; 50 gCO2e/v-km23;
          ii. from 1 January 2026, direct emissions of CO2 are 0 gCO2e/vkm;
     b. for vehicles of category L24, tailpipe CO2 emissions are 0 gCO2e/vkm.
</t>
  </si>
  <si>
    <t>Passenger interurban rail transport</t>
  </si>
  <si>
    <t>491[101]</t>
  </si>
  <si>
    <t>1. The activity complies with one or both of the following criteria:
a. the trains and wagons have zero direct tailpipe CO2 emissions; OR
b.See  TSC : Other Qualitative or Generic  Criteria; AND
2. See  TSC : Other Qualitative or Generic  Criteria</t>
  </si>
  <si>
    <t>1. The activity complies with one or both of the following criteria:
a. See TSC: Quantitative Threshold ; OR
b. the trains and wagons have zero direct tailpipe CO2 emissions when operated on a track with necessary infrastructure and use a conventional engine where such infrastructure is not available (bimodal); AND
2. The trains and wagons are not dedicated to the transport of fossil fuels.</t>
  </si>
  <si>
    <t>491[201]</t>
  </si>
  <si>
    <t>Infrastructure for road and public transportation, including infrastructure to enable low-carbon land transport</t>
  </si>
  <si>
    <t>1. The activity complies with one or more of the following criteria:
     a. the infrastructure is dedicated to the operation of vehicles with zero tailpipe CO2 emissions: electric charging points, electricity grid connection upgrades, hydrogen fuelling stations or electric road systems (ERS); OR
     b.  TSC : Other Qualitative or Generic  Criteria; OR
     c.  TSC : Other Qualitative or Generic  Criteria; AND
2.  TSC : Other Qualitative or Generic  Criteria.</t>
  </si>
  <si>
    <t>1. The activity complies with one or more of the following criteria:
     a.See TSC: Quantitative Threshold ; OR
     b. the infrastructure and installations are dedicated to trans-shipping freight between the modes: terminal infrastructure and superstructures for loading, unloading and trans-shipment of goods; OR
     c. the infrastructure and installations are dedicated to urban and suburban public passenger transport, including associated signalling systems for metro, tram, and rail systems; AND
2. The infrastructure is not dedicated to the transport or storage of fossil fuels.</t>
  </si>
  <si>
    <t>Infrastructure for personal mobility, cycle logistics</t>
  </si>
  <si>
    <t>1. The infrastructure that is constructed and operated is dedicated to personal mobility or cycle logistics: pavements, bike lanes and pedestrian zones, electrical charging, and hydrogen refuelling installations for personal mobility devices.</t>
  </si>
  <si>
    <t>Operation of personal mobility devices, cycle logistics</t>
  </si>
  <si>
    <t>492[003]</t>
  </si>
  <si>
    <t>1. The propulsion of personal mobility devices comes from the physical activity of the user, from a zero-emissions motor, or a mix of zeroemissions motor and physical activity.
2. See  TSC : Other Qualitative or Generic  Criteria</t>
  </si>
  <si>
    <t>1. See TSC: Quantitative Threshold 
2. The personal mobility devices are allowed to be operated on the same public infrastructure as bikes or pedestria</t>
  </si>
  <si>
    <t>Infrastructure for rail transport</t>
  </si>
  <si>
    <t>491[001]</t>
  </si>
  <si>
    <t>1. The activity complies with one of the following criteria:
a. the infrastructure is either:
i. See  TSC : Other Qualitative or Generic  Criteria; OR
ii.See  TSC : Other Qualitative or Generic  Criteria; OR
b. See  TSC : Other Qualitative or Generic  Criteria;
OR
c.See  TSC : Other Qualitative or Generic  Criteria; AND
2. See  TSC : Other Qualitative or Generic  Criteria</t>
  </si>
  <si>
    <t>1. The activity complies with one of the following criteria:
a. the infrastructure is either:
i. electrified trackside infrastructure and associated subsystems: infrastructure, energy, on-board controlcommand and signalling, and trackside control-command and signalling subsystems; OR
ii. See TSC: Quantitative Threshold ; OR
b. the infrastructure and installations are dedicated to transhipping freight between the modes: terminal infrastructure and superstructures for loading, unloading and transhipment of goods;
OR
c. infrastructure and installations are dedicated to the transfer of passengers from rail to rail or from other modes to rail; AND
2. The infrastructure is not dedicated to the transport or storage of fossil fuels.</t>
  </si>
  <si>
    <t>Freight transport services by road</t>
  </si>
  <si>
    <t>492[301]</t>
  </si>
  <si>
    <t>gCO2/tkm</t>
  </si>
  <si>
    <t>1. The activity complies with one of the following criteria:
     a.  vehicles of category N1 have zero direct (tailpipe) CO2 emissions;
     b. vehicles of category N2 and N327 with a technically permissible maximum laden mass not exceeding 7.5 tonnes are ‘zero-emission heavy-duty vehicles’;
     c. vehicles of category N2 and N3 with a technically permissible maximum laden mass exceeding 7.5 tonnes are one of the following:
          i. Zero-emission heavy-duty vehicle; OR
          ii. where technologically and economically not feasible to comply with the criterion in point (i), until 31 December 2030 have direct (tailpipe) CO2 emissions less than 21 gCO2/t-km;
AND
2. See  TSC : Other Qualitative or Generic  Criteria</t>
  </si>
  <si>
    <t xml:space="preserve">1. The activity complies with one of the following criteria:
     a. vehicles of category N1 have zero direct (tailpipe) CO2 emissions;
     b. vehicles of category N2 and N327 with a technically permissible maximum laden mass not exceeding 7.5 tonnes are ‘zero-emission heavy-duty vehicles’;
     c. vehicles of category N2 and N3 with a technically permissible maximum laden mass exceeding 7.5 tonnes are one of the following:
          i. Zero-emission heavy-duty vehicle; OR
          ii. where technologically and economically not feasible to comply with the criterion in point (i), until 31 December 2030 have direct (tailpipe) CO2 emissions less than 21 gCO2/tkm28;
AND
2. See TSC: Quantitative Threshold </t>
  </si>
  <si>
    <t>Sea and coastal freight water transport, vessels for port operations and auxiliary activities</t>
  </si>
  <si>
    <t>501[201]</t>
  </si>
  <si>
    <t>1. The activity complies with one or more of the following criteria:
a. the vessels have zero direct (tailpipe) CO2 emissions; OR
b. until 31 December 2027, hybrid and dual fuel vessels derive at least 25% of their energy from zero direct (tailpipe) CO2 emission fuels or plug-in power for their normal operation at sea and in ports;
OR
c. where technologically and economically not feasible to comply with the criterion in point (a), until 31 December 2027, and only where it can be proved that the vessels are used exclusively for operating coastal and short sea services designed to enable modal shift of freight currently transported by land to sea, the vessels have direct (tailpipe) CO2 emissions 13% below the AER trajectories from IMO2023; OR
d. where technologically and economically not feasible to comply with the criterion in point (a), until 31 December 2027, the vessels have an attained EEDI  /EEXI  value 10% below the EEDI/EEXI requirements applicable on 1 January 2023 if the vessels are able to run on zero direct (tailpipe) CO2 emission fuels or on fuels from renewable sources; AND
2. See  TSC : Other Qualitative or Generic  Criteria</t>
  </si>
  <si>
    <t>1. The activity complies with one or more of the following criteria:
a. the vessels have zero direct (tailpipe) CO2 emissions; OR
b. See TSC: Quantitative Threshold ;
OR
c. See TSC: Quantitative Threshold ; OR
d. See TSC: Quantitative Threshold ; AND
2. Vessels are not dedicated to the transport of fossil fuels.</t>
  </si>
  <si>
    <t>501[101]</t>
  </si>
  <si>
    <t>Noe</t>
  </si>
  <si>
    <t>Retrofitting of sea and coastal freight and passenger water transport</t>
  </si>
  <si>
    <t>501[001]</t>
  </si>
  <si>
    <t>502[101]</t>
  </si>
  <si>
    <t>1. The activity complies with one of the following criteria:
a. the vessels have zero direct (tailpipe) CO2 emissions; OR
b. until 31 December 2027 hybrid and dual fuel vessels derive at least 50% of their energy from zero direct (tailpipe) CO2 emission fuels or plug-in power for their normal operation; AND
2. See  TSC : Other Qualitative or Generic  Criteria</t>
  </si>
  <si>
    <t>1. The activity complies with one of the following criteria:
a. See TSC: Quantitative Threshold ; OR
b. See TSC: Quantitative Threshold ; AND
2. Vessels are not dedicated to the transport of fossil fuels</t>
  </si>
  <si>
    <t>Infrastructure for water transportation, including infrastructure to enable low-carbon water transport</t>
  </si>
  <si>
    <t>1. The activity complies with one or more of the following criteria:
a. the infrastructure is dedicated to the operation of vessels with zero direct (tailpipe) CO2 emissions: electricity charging, hydrogenbased refuelling;
b. See  TSC : Other Qualitative or Generic  Criteria;
c. the infrastructure is dedicated to the performance of the port’s own operations with zero direct (tailpipe) CO2 emissions;
d. See  TSC : Other Qualitative or Generic  Criteria; AND
2. See  TSC : Other Qualitative or Generic  Criteria</t>
  </si>
  <si>
    <t>1. The activity complies with one or more of the following criteria:
a. See TSC: Quantitative Threshold ;
b. the infrastructure is dedicated to the provision of shore-side electrical power to vessels at berth;
c. See TSC: Quantitative Threshold ;
d. the infrastructure and installations are dedicated to trans-shipping freight between the modes: terminal infrastructure and superstructures for loading, unloading and trans-shipment of goods; AND
2. The infrastructure is not dedicated to the transport or storage of fossil fuels.</t>
  </si>
  <si>
    <t>502[201]</t>
  </si>
  <si>
    <t>gCO2e/t-km</t>
  </si>
  <si>
    <t>1. The activity complies with one or both of the following criteria:
a. the vessels have zero direct (tailpipe) CO2 emission;
b. where technologically and economically not feasible to comply with the criterion in point (a), until 31 December 2027, have direct (tailpipe) CO2 emissions less than 21 gCO2e/t-km32; AND
2. See  TSC : Other Qualitative or Generic  Criteria</t>
  </si>
  <si>
    <t>1. The activity complies with one or both of the following criteria:
a. the vessels have zero direct (tailpipe) CO2 emission;
b. where technologically and economically not feasible to comply with the criterion in point (a), until 31 December 2027, have direct (tailpipe) CO2 emissions less than 21 gCO2e/t-km32; AND
2. Vessels are not dedicated to the transport of fossil fuels.</t>
  </si>
  <si>
    <t>Airport infrastructure, including low-carbon assets and facilities</t>
  </si>
  <si>
    <t>1. The activity complies with one or more of the following criteria:
        a. the infrastructure is dedicated to the operation of aircraft with zero tailpipe CO2 emissions: electricity charging and hydrogen refuelling; OR
        b. tSee  TSC : Other Qualitative or Generic  Criteria; OR
       c.See  TSC : Other Qualitative or Generic  Criteria;
OR
       d. See  TSC : Other Qualitative or Generic  Criteria;
AND
2. See  TSC : Other Qualitative or Generic  Criteria</t>
  </si>
  <si>
    <t>1. The activity complies with one or more of the following criteria:
        a. See TSC: Quantitative Threshold ; OR
        b. the infrastructure is dedicated to the provision of fixed or mobile electrical ground power, handling vehicles and devices, and preconditioned air to stationary aircrafts; OR
       c. See TSC: Quantitative Threshold ;
OR
       d. the infrastructure and installations are dedicated to transhipping freight with rail and water transport: terminal infrastructure and superstructures for loading, unloading and transhipment of goods;
AND
2. The infrastructure is not dedicated to the transport or storage of fossil fuels.</t>
  </si>
  <si>
    <t>Transport of CO2</t>
  </si>
  <si>
    <t>Z</t>
  </si>
  <si>
    <t>000[010]</t>
  </si>
  <si>
    <t>1. CO2 transported from capture point to injection point does not lead to leakages above 0.5% of CO2 by mass on an annual basis; AND
2. See  TSC : Other Qualitative or Generic  Criteria; AND
3. See  TSC : Other Qualitative or Generic  Criteria</t>
  </si>
  <si>
    <t>1.  See TSC: Quantitative Threshold; AND
2. CO2 is delivered directly or indirectly to a permanent storage site that meets the criteria for underground geological CO2 storage as described in Activity 000[020]; AND
3. Appropriate leak detection systems are applied, and a monitoring plan is in place, with the report verified by an independent third party in accordance with international standards.</t>
  </si>
  <si>
    <t>• Exploration and operation of storage sites ISO 27914: 2017 Carbon dioxide capture, transportation, and geological storage - Geological storage.
• Refer to international guidelines, such as cited to in IPCC guidance</t>
  </si>
  <si>
    <t>Underground permanent geological storage of CO2</t>
  </si>
  <si>
    <t>000[020]</t>
  </si>
  <si>
    <t>1. Characterisation and assessment of the potential storage complex and surrounding area, or exploration is carried out in order to establish whether the geological formation is suitable for use as a CO2 storage site; AND
2. For operation of underground geological CO2 storage sites, including closure and post-closure obligations: appropriate leakage detection systems are implemented to prevent release during operation; AND
3. A monitoring plan of the injection facilities, the storage complex, and, where appropriate, the surrounding environment is in place, with the regular reports checked by the competent national authority; AND
4. Exploration and operation of storage sites complies with applicable standard.</t>
  </si>
  <si>
    <t>The construction of new buildings designed to minimise energy use and carbon emissions throughout the lifecycle can make a substantial contribution to climate change mitigation by saving large part of the energy and carbon emissions that would be associated with conventionally designed buildings.
Condition for non-eligibility: to avoid lock-in and undermining the climate mitigation objective, the construction of new buildings designed for the purpose of extraction, storage, transportation, or manufacture of fossil fuels is not eligible. Coal, liquid fuel and gas companies, operational facilities and infrastructure are therefore not eligible.
Use of alternative schemes as proxies, established schemes such as ‘green building’ certifications or building regulations and standards may be used as alternative proof of eligibility. The organisation responsible for the scheme will be able to apply for official recognition of its scheme by presenting evidence that a specific level of certification/regulation can be considered equivalent (or superior) to the taxonomy mitigation and DNSH threshold for the relevant climatic zone and building type. The official recognition of a scheme is confirmed and identified through inclusion in the relevant metrics and thresholds as an alternative approach in future taxonomy updates (as relevant).</t>
  </si>
  <si>
    <t>Top-level
Constructions of new buildings for which the ambition is to meet a ‘net zero’ or ‘top-level’, definition:
1. Self-reported performance:
          1. Energy demand performance resulting from the construction of a building in kWh/m2/annum, is maximised (&gt;40% lower than the Energy Used Intensity (EUI) stipulated in the latest version of SANS 10400-XA for the relevant occupancy class of the building), incorporating maximised energy demand management measures.
        2. Use of on-site (for site sizing) and off-site renewables are maximised (to 100% renewable energy sourcing in total).
        3. See TSC : Other Qualitative or Generic  Criteria
2. Alternately, the energy performance is certified for:
        1.  See TSC : Other Qualitative or Generic  Criteria
or
       2. GBCSA Net Zero (Carbon Level 1, modelled), with substantive evidence that the requirements have been met:
               1. &gt;40% EUI threshold and maximised peak energy demand management measures
             2. See TSC : Other Qualitative or Generic  Criteria
             3. See TSC : Other Qualitative or Generic  Criteria
or
      3. GBCSA Green Star Level 5 or better New Build with substantive evidence that 40% threshold has been met within the Energy category
or
     4. See TSC : Other Qualitative or Generic  Criteria
3.  See TSC : Other Qualitative or Generic  Criteria
4.  See TSC : Other Qualitative or Generic  Criteria
5. For commercial building larger than 2000 m2, public building larger than 1000 m2 and other building types (considered in aggregate for developments) larger than 5000 m2 83, the life cycle Global Warming Potential (GWP) of the building resulting from the construction has been calculated for each stage in the life cycle, efforts to minimise this performance element is detailed, and the performance and efforts are disclosed to investors and clients.
6.  See TSC : Other Qualitative or Generic  Criteria
Mid-level
Constructions of new buildings for which the ambition is to meet a ‘mid-level’, definition:
1. Self-reported performance: Energy demand resulting from the construction of a building in kWh/m2/annum, is a minimum of 40% lower than the Energy Used Intensity (EUI) stipulated in the latest version of SANS 10400-XA for the relevant occupancy class of the building.
If not independently certified as part of a recognised scheme (as below), full performance evidence to be provided with demonstration of internal performance management and reporting controls, signed by a delegated authority, disclosed to investors and clients.
2. Alternately, the energy performance is certified for:
          1. IFC EDGE Advanced (Level 2), with substantive evidence that the requirements have been met:
               1. Maximised on-site and off-site renewables
          2. No fossil-based back-up power
or
          2. GBCSA Net Zero (Carbon Level 1, modelled), with substantive evidence that the requirements have been met:
               1. &gt;40% EUI threshold and maximised peak energy demand management measures
               2. Maximised on-site and off-site renewables
               3. No fossil-based back-up power
or
          3. GBCSA Green Star Level 5 or better New Build, with substantive evidence that the requirements have been met:
               1. that 40% threshold has been met within the Energy category
               2. Maximised on-site and off-site renewables
               3. No fossil-based back-up power where possible
or
               4. Other certification schemes that have been provided official recognition, confirmed and identified through the scheme inclusion in these metrics and thresholds as an alternative approach in future taxonomy updates.
3. In either case 1 or 2, on-site renewable energy generation should be maximised (for site sizing), with details disclosed to investors and clients.
4. Consideration of on-site storage feasibility must be made, and rationale provided for storage sizing selected (including if none). This is to be disclosed to investors and clients.
5. For commercial building larger than 2000 m2, public building larger than 1000 m2 and other building types (considered in aggregate for developments) larger than 5000 m2 85, upon completion, the building resulting from the construction undergoes testing for air-tightness, thermal integrity and thermal management practices, and any deviation in the levels of performance set at the design stage or defects in the building envelope are disclosed to investors and clients.
Entry-level
Constructions of new buildings for which the ambition is to meet a ‘entry-level’, definition:
1. Self-reported performance: energy demand resulting from the construction of a building in kWh/m2/annum, is a minimum of 20% lower than the Energy Used Intensity (EUI) stipulated in the latest version of SANS 10400-XA for the relevant occupancy class of the building.
If not independently certified as part of a recognised scheme (as below), full performance evidence to be provided with demonstration of internal performance management and reporting controls, signed by a delegated authority, disclosed to investors and clients.
2. Alternately, the energy performance is certified for:
          1. IFC EDGE Certified (Level 1)
or
          2. GBCSA Green-Star Level 4 or better rating New Build, with substantive evidence the 20% threshold has been met
or
          3. Other certification schemes that have been provided official recognition, confirmed and identified through the scheme inclusion in these metrics and thresholds as an alternative approach in future taxonomy updates.
Alternately, and only applicable to residential buildings of any type, on-site renewable energy generation has been installed (asset finance not to be double counted). This includes, for low-income, and social housing, solar water heaters (SWHs).</t>
  </si>
  <si>
    <t>Top-level
Constructions of new buildings for which the ambition is to meet a ‘net zero’ or ‘top-level’, definition:
1. Self-reported performance:
          1. See TSC: Quantitative Threshold 
          2.  See TSC: Quantitative Threshold 
          3. No fossil based back-up power is utilised where possible
If not independently certified as part of a recognised scheme (as below), full performance evidence to be provided with demonstration of internal performance management and reporting controls, signed by a delegated authority, disclosed to investors and clients.
2. Alternately, the energy performance is certified for:
          1. IFC EDGE Zero Carbon
or
          2. GBCSA Net Zero (Carbon Level 1, modelled), with substantive evidence that the requirements have been met:
               1.  See TSC: Quantitative Threshold 
               2. Maximised on-site and off-site renewables
               3. No fossil-based back-up power
or
          3.  See TSC: Quantitative Threshold 
or
          4. Other certification schemes that have been provided official recognition, confirmed and identified through the scheme inclusion in these metrics and thresholds as an alternative approach in future taxonomy updates
3. See TSC: Quantitative Threshold 
4. See TSC: Quantitative Threshold 
5. See TSC: Quantitative Threshold 
6. Where credible regulatory and/or voluntary carbon offsets are applied beyond the measures listed above, these must be sourced from the South African national registry or credible international offset registries providing access to verified carbon credits under standards endorsed by the International Carbon Reduction &amp; Offset Alliance (ICROA)84. Details to be disclosed to investors and clients.
Mid-level
Constructions of new buildings for which the ambition is to meet a ‘mid-level’, definition:
1.  See TSC: Quantitative Threshold 
2. Alternately, the energy performance is certified for:
          1. IFC EDGE Advanced (Level 2), with substantive evidence that the requirements have been met:
               1. Maximised on-site and off-site renewables
          2. No fossil-based back-up power
or
          2. GBCSA Net Zero (Carbon Level 1, modelled), with substantive evidence that the requirements have been met:
               1. See TSC: Quantitative Threshold 
               2. Maximised on-site and off-site renewables
               3. No fossil-based back-up power
or
          3. GBCSA Green Star Level 5 or better New Build, with substantive evidence that the requirements have been met:
               1.  See TSC: Quantitative Threshold 
               2. Maximised on-site and off-site renewables
               3. No fossil-based back-up power where possible
or
               4. Other certification schemes that have been provided official recognition, confirmed and identified through the scheme inclusion in these metrics and thresholds as an alternative approach in future taxonomy updates.
3. In either case 1 or 2, on-site renewable energy generation should be maximised (for site sizing), with details disclosed to investors and clients.
4. Consideration of on-site storage feasibility must be made, and rationale provided for storage sizing selected (including if none). This is to be disclosed to investors and clients.
5. For commercial building larger than 2000 m2, public building larger than 1000 m2 and other building types (considered in aggregate for developments) larger than 5000 m2 85, upon completion, the building resulting from the construction undergoes testing for air-tightness, thermal integrity and thermal management practices, and any deviation in the levels of performance set at the design stage or defects in the building envelope are disclosed to investors and clients.
Constructions of new buildings for which the ambition is to meet a ‘entry-level’, definition:
1. Self-reported performance: energy demand resulting from the construction of a building in kWh/m2/annum, is a minimum of 20% lower than the Energy Used Intensity (EUI) stipulated in the latest version of SANS 10400-XA for the relevant occupancy class of the building.
If not independently certified as part of a recognised scheme (as below), full performance evidence to be provided with demonstration of internal performance management and reporting controls, signed by a delegated authority, disclosed to investors and clients.
2. Alternately, the energy performance is certified for:
1. IFC EDGE Certified (Level 1)
or
2. GBCSA Green-Star Level 4 or better rating New Build, with substantive evidence the 20% threshold has been met
or
3. Other certification schemes that have been provided official recognition, confirmed and identified through the scheme inclusion in these metrics and thresholds as an alternative approach in future taxonomy updates.
Alternately, and only applicable to residential buildings of any type, on-site renewable energy generation has been installed (asset finance not to be double counted). This includes, for low-income, and social housing, solar water heaters (SWHs).</t>
  </si>
  <si>
    <t>Building renovation and major refurbishment</t>
  </si>
  <si>
    <t>The renovation of existing buildings to improve their energy performance makes a substantial contribution to climate change mitigation by reducing energy consumption and GHG emissions for the remaining operational phase of the buildings, and by avoiding emissions that would be associated with the construction of new buildings. The detailed technical screening criteria for MSC climate change mitigation are similar for renovation as for new build, given that the same end performance is the objective. Additional DNSH details apply for renovations.
Condition for non-eligibility: to avoid lock-in and undermining the climate mitigation objective, the renovation of buildings occupied for the purpose of extraction, storage, transportation or manufacture of fossil fuels is not eligible.
Use of alternative schemes as proxies, established schemes such as ‘green building’ certifications or building regulations and standards may be used as alternative proof of eligibility. The organisation responsible for the scheme will be able to apply for official recognition of its scheme by presenting evidence that a specific level of certification/regulation can be considered equivalent (or superior) to the taxonomy mitigation and DNSH threshold for the relevant climatic zone and building type. The official recognition of a scheme is confirmed and identified through inclusion in the relevant metrics and thresholds as an alternative approach in future taxonomy updates (as relevant).</t>
  </si>
  <si>
    <t xml:space="preserve">Top-level
Major renovations for buildings for which the ambition is to meet a ‘net zero’ or ‘top-level’, definition:
1. Self-reported performance:
          1. Energy demand improvement through energy efficiency and demand management measures resulting from the renovation of a building in kWh/m2/annum, is maximised for the relevant occupancy class of the building.
          2. The renovation incorporates and maximises (to 100% in total) use of on-site (for site sizing) and off-site renewables.
          3. The renovation eliminates fossil based back-up power.
If not independently certified as part of a recognised scheme (as below), full performance evidence to be provided with demonstration of internal performance management and reporting controls, signed by a delegated authority, disclosed to investors and clients.
2. Alternately, the energy performance is certified for:
          1. IFC EDGE Zero Carbon
or
          2. GBCSA Net Zero (Carbon Level 1, modelled), with substantive evidence that the requirements have been met:
               1. Maximising energy efficiency.
               2. Maximised on-site and off-site renewables.
               3. No fossil-based back-up power.
or
          3. GBCSA Net Zero or GBCSA Green Star Level 5 or better certification, with substantive evidence that the requirements have been met:
                1. Maximising energy efficiency.
                2. Maximised on-site and off-site renewables.
                3. No fossil-based back-up power.
or
          4. Other certification schemes that have been provided official recognition, confirmed and identified through the scheme inclusion in these metrics and thresholds as an alternative approach in future taxonomy updates.
3. In either case, the renovation should incorporate renewable energy generation on-site, which must be maximised in the first instance (including incorporation of storage), whereafter the purchase of off-site renewable energy is undertaken to make up 100% renewables supplied to the building. Off-site renewables may be sourced through a variety of approaches, including market instruments provided the contributions from market instruments are fully traceable, independently verified, meet the Greenhouse Gas Protocol Scope 2 Quality Criteria88 and details disclosed to investors and clients.
4. For commercial building larger than 2000 m2, public building larger than 1000 m2 and other building types (considered in aggregate for developments) larger than 5000 m2 89, upon completion of the renovation, the building undergoes testing for air-tightness, thermal integrity and thermal management practices, and results and performance implications are disclosed to investors and clients.
5. For commercial building larger than 2000 m2, public building larger than 1000 m2 and other building types (considered in aggregate for developments) larger than 5000 m2 90, the life cycle Global Warming Potential (GWP) of the building (absolute and change due to the renovation; operational and decommissioning phases) resulting from the renovation has been calculated, efforts to minimise this performance element particular for the renovation materials is detailed, and the performance and efforts are disclosed to investors and clients.
6. Where credible regulatory and/or voluntary carbon offsets are applied beyond the measures listed above, these must be sourced from the South African national registry or credible international offset registries providing access to verified carbon credits under standards endorsed by the International Carbon Reduction &amp; Offset Alliance (ICROA)91. Details to be disclosed to investors and clients.
Mid-level
Major renovations for buildings for which the ambition is to meet a ‘mid-level’, definition:
1. Self-reported performance: energy demand resulting from the renovation of a building in kWh/m2/annum, the Energy Used Intensity (EUI) is improved by 40% from building baseline, and peak energy demand measures are introduced towards maximisation of these.
If not independently certified as part of a recognised scheme (as below), full performance evidence to be provided with demonstration of internal performance management and reporting controls, signed by a delegated authority, disclosed to investors and clients.
2. Alternately, the energy performance is certified for:
          1. IFC EDGE Advanced (Level 2)
or
          2. GBCSA Net Zero (Carbon Level 1, modelled) or Green Star Level 5 or better certification, with substantive evidence that 40% threshold from building baseline requirement has been met, as well as improved peak energy demand management measures
or
          3. Other certification schemes that have been provided official recognition, confirmed and identified through the scheme inclusion in these metrics and thresholds as an alternative approach in future taxonomy updates.
3. In either case 1 or 2, the renovation should incorporate maximised on-site renewable energy generation (for site sizing), with details disclosed to investors and clients.
4. Consideration of incorporation of on-site storage through the renovation must be made, and rationale provided for storage sizing selected (including if none). This is to be disclosed to investors and clients.
5. For buildings larger than 5000 m2 92, upon completion of the renovation, the building undergoes testing for air-tightness, thermal integrity and thermal management practices, and results and performance implications are disclosed to investors and clients.
Entry-level
Major renovations for buildings for which the ambition is to meet a ‘entry-level’, definition:
1. Self-reported performance: energy demand resulting from the renovation of a building in kWh/m2/annum, the Energy Used Intensity (EUI) is improved by 20% from building baseline.
If not independently certified as part of a recognised scheme (as below), full performance evidence to be provided with demonstration of internal performance management and reporting controls, signed by a delegated authority, disclosed to investors and clients.
2. Alternately, the energy performance is certified for:
          1. IFC EDGE Certified (Level 1)
or
          2. GBCSA Net Zero or GBCSA Green-Star Level 4 or better rating. In either case with substantive evidence the 20% threshold from building baseline requirement has been met
or
         3. Other certification schemes that have been provided official recognition, confirmed and identified through the scheme inclusion in these metrics and thresholds as an alternative approach in future taxonomy updates.
3. Alternately, and only applicable to residential buildings of any type, on-site renewable energy generation has been installed as part of the renovation (asset finance not to be double counted). This includes, for low-income, and social housing, solar water heaters (SWHs) introduction to structures.
</t>
  </si>
  <si>
    <t>Individual measures and professional services</t>
  </si>
  <si>
    <t>439[001]</t>
  </si>
  <si>
    <t>Individual measures contribute to climate change mitigation by reducing energy use and carbon emissions for the operational phase of the building. Professional services are a necessary support and validation mechanism, especially for building renovation. The investment linked to the individual measure(s) must be aimed at improving energy performance and/or reduction of carbon emissions. The motivation can be demonstrated through an energy audit, an Energy Performance Certificate (EPC) or any other transparent and proportionate method.</t>
  </si>
  <si>
    <t>There are no defined metrics across the individual measures and professional services. The following individual measures are eligible if compliant with minimum requirements set for individual components and systems in the applicable national regulations.
a. Addition of insulation to the existing envelope components, such as external walls, roofs (including green roofs), lofts, basements and ground floors (including measures to ensure air-tightness, measures to reduce the effects of thermal bridges and scaffolding) and products for the application of the insulation to the building envelope (mechanical fixings, adhesive).
b. Replacement of existing windows with new energy efficient windows.
c. Replacement of existing external doors with new energy efficient doors.
d. installation and replacement of heating, ventilation and air-conditioning (HVAC) and water heating systems, including equipment related to district heating and cooling services, with highly efficient technologies;
e. Replacement of inefficient boiler or stove with highly efficient condensing boiler.
The following individual measures are eligible if specific requirements are met:
f. Replacement of old pumps with efficient circulating pumps
g. Installation of efficient LED lighting appliances and systems.
h. installation of low water and energy using kitchen and sanitary water fittings which comply with technical specifications set out in Appendix B: Technical Specification for Water Appliances and, in case of shower solutions, mixer showers, shower outlets and taps, have a max water flow of 6 L/min or less attested by an existing label in the market.
The following individual measures are eligible:
i. Installation of zoned thermostats, smart thermostat systems and sensoring equipment, e.g. motion and day light control.
j. Installation of Building Management Systems (BMS) and Energy Management Systems (EMS).
k. Installation of charging stations for electric vehicles.
l. Installation of smart meters for gas, heat, cool and electricity.
m. Installation of façade and roofing elements with a solar shading, solar reflectivity or solar control function, including those that support the growing of vegetation.
The following individual measures are eligible if installed on-site as building services:
n. Installation of solar photovoltaic systems (and the ancillary technical equipment).
o. Installation of solar hot water panels (and the ancillary technical equipment).
p. Installation, maintenance, repair and upgrade of heat pumps contributing to the targets for renewable energy in heating and cooling.
q. Installation of wind turbines (and the ancillary technical equipment).
r. Installation of solar transpired collectors (and the ancillary technical equipment).
s. Installation of thermal or electric energy storage units (and the ancillary technical equipment).
t. Installation of High Efficiency Micro CHP (combined heat and power) plant
u. Installation of heat exchanger/recovery systems.
The following professional services are eligible:
v. Technical consultations (energy consultants, Green Star accredited professionals, EDGE experts, energy simulation, project management, production of EPC, dedicated training, etc.) linked to the individual measures mentioned above.
w. Accredited energy audits and building performance assessments (EDGE auditors).
x. Energy Management Services.
y. Energy Performance Contracts.
z. Energy Services provided by Energy Service Companies (ESCOs)</t>
  </si>
  <si>
    <t>Acquisition and ownership</t>
  </si>
  <si>
    <t>The acquisition of buildings designed to minimise energy use and carbon emissions throughout the lifecycle instead of lower-performing ones can make a substantial contribution to climate change mitigation objectives. While specific data on embodied carbon and thus carbon emissions from the full lifecycle is still limited and needs to be further generated, the acquisition of buildings designed to minimise energy use and carbon emissions during the use phase can already make an important contribution by directing users towards high-performing properties and by sending signals to markets about the need to lift the overall energy performance of the whole stock.
For large non-residential buildings (i.e., buildings with an effective rated output for heating systems or systems for combined space heating, ventilation and cooling of over 290 kW, or buildings with floor area94 over 1000 m2), an additional requirement is introduced to ensure that these buildings are operated efficiently, and that actual energy and carbon savings are delivered each year.
Condition for non-eligibility: to avoid lock-in and undermining the climate mitigation objective, the acquisition and ownership of buildings for the purpose of extraction, storage, transportation or manufacture of fossil fuels are not eligible.
Use of alternative schemes as proxies established schemes such as ‘green building’ certifications or building regulations and standards may be used as alternative proof of eligibility, provided that this is verified by a third party accredited verification body. The organisation responsible for the scheme will be able to apply for official recognition of its scheme by presenting evidence that a specific level of certification/regulation can be considered equivalent (or superior) to the taxonomy mitigation and DNSH threshold for the relevant climatic zone and building type.</t>
  </si>
  <si>
    <t>• For buildings built before 31 December 2020, the building has at least Energy Performance Certificate (EPC) class A.
• At this time, no standard is yet agreed for buildings built after 31 December 2020, which is an area of taxonomy development in future.
• In addition to the above requirements, where the building is a large non-residential building (with an effective rated output for heating systems, systems for combined space heating and ventilation, air-conditioning systems or systems for combined air-conditioning and ventilation of over 290 kW) it is efficiently operated through energy performance monitoring and assessment</t>
  </si>
  <si>
    <t>Passenger rail transport</t>
  </si>
  <si>
    <t>Demonstrate substantial GHG emission reduction by:
• Increasing the number of low- and zero emission fleets, and improving fleet efficiency;
• Improving efficiency of the overall transport/mobility system; and
• Increasing substitution of fossil fuels with sustainable alternative and net-zero carbon fuels</t>
  </si>
  <si>
    <t>The activity complies with one or both of the following criteria:
a) the trains and passenger coaches have zero direct (tailpipe) CO2 emissions;
b) the trains and passenger coaches have zero direct tailpipe CO2 emission when operated on a track with necessary infrastructure, and use a conventional engine where such infrastructure is not available (bimode).</t>
  </si>
  <si>
    <t>1. The activity complies with one or both of the following criteria:
a) the trains and wagons have zero direct tailpipe CO2 emission;
b) the trains and wagons have zero direct tailpipe CO2 emission when operated on a track with necessary infrastructure, and use a conventional engine where such infrastructure is not available (bimode).
2. The trains and wagons are not dedicated to the transport of fossil fuels.</t>
  </si>
  <si>
    <t>Commuter transport</t>
  </si>
  <si>
    <t>The direct (tailpipe) CO2 emissions of the vehicles are zero</t>
  </si>
  <si>
    <t>Infrastructure for low carbon transport (land)</t>
  </si>
  <si>
    <t>Demonstrate substantial GHG emission reduction by enabling an:
• Increasing the number of low- and zero emission fleets, and improving fleet efficiency
• Improving efficiency of the overall transport/mobility system</t>
  </si>
  <si>
    <t>• Infrastructure for personal mobility, cycling logistics - construction, modernisation, maintenance and operation of infrastructure for personal mobility, including the construction of roads, motorways bridges and tunnels and other infrastructure that are dedicated to pedestrians and bicycles, with or without electric assist.
• Infrastructure for rail transport - construction, modernisation, operation and maintenance of railways and subways as well as bridges and tunnels, stations, terminals, rail service facilities, safety and traffic management systems including the provision of architectural services, engineering services, drafting services, building inspection services and surveying and mapping services and the like as well as the performance of physical, chemical and other analytical testing of all types of materials and products.
• Infrastructure enabling low-carbon road transport and public transport - construction, modernisation, maintenance and operation of infrastructure that is required for zero tailpipe CO2 operation of zero-emissions road transport, as well as infrastructure dedicated to transhipment, and infrastructure required for operating urban transport.
• Infrastructure enabling low carbon water transport - construction, modernisation, operation and maintenance of infrastructure that is required for zero tailpipe CO2 operation of vessels or the port’s own operations, as well as infrastructure dedicated to transhipment.
• Low carbon airport infrastructure - Construction, modernisation, maintenance and operation of infrastructure that is required for zero tailpipe CO2 operation of aircraft or the airport’s own operations, as well as for provision of fixed electrical ground power and preconditioned air to stationary aircraft.</t>
  </si>
  <si>
    <t>An economic activity is considered to contribute substantially to the environmental objective of climate change mitigation where that activity substantially contributes to the stabilisation of greenhouse gas concentrations in the atmosphere at a level that prevents dangerous anthropogenic interference with the climate system by avoiding or reducing greenhouse gas emissions or enhancing greenhouse gas removals, including through process or product innovation, consistent with the long term temperature goal of the Paris Agreement</t>
  </si>
  <si>
    <t>Infrastructure for low carbon transport (water)</t>
  </si>
  <si>
    <t>Infrastructure for personal mobility, cycling logistics
The infrastructure that is constructed and operated is dedicated to personal mobility or cycle logistics: pavements, bike lanes and pedestrian zones, electrical charging and hydrogen refuelling installations for personal mobility devices.
Infrastructure for rail transport
   1. The activity complies with one of the following criteria:
     a) the infrastructure is either:
   i. electrified trackside infrastructure and associated subsystems: infrastructure, energy, on-board control-command and signalling, and trackside control-command and signalling subsystems;
   ii. new and existing trackside infrastructure and associated subsystems where there is a plan for electrification as regards line tracks, and, to the extent necessary for electric train operations, as regards sidings, or where the infrastructure will be fit for use by zero tailpipe CO2 emission trains within 10 years from the beginning of the activity: infrastructure, energy, on-board control-command and signalling, and trackside control-command and signalling subsystems;
   b) the infrastructure and installations are dedicated to transhipping freight between the modes: terminal infrastructure and superstructures for loading, unloading and transhipment of goods;
   c) infrastructure and installations are dedicated to the transfer of passengers from rail to rail or from other modes to rail.
   2. The infrastructure is not dedicated to the transport or storage of fossil fuels.
Infrastructure enabling low-carbon road transport and public transport
   1. The activity complies with one of the following criteria:
   a) the infrastructure is dedicated to the operation of vehicles with zero tailpipe CO2 emissions: electric charging points, electricity grid connection upgrades, hydrogen fuelling stations or electric road systems (ERS);
   b) the infrastructure and installations are dedicated to transhipping freight between the modes: terminal infrastructure and superstructures for loading, unloading and transhipment of goods;
   c) the infrastructure and installations are dedicated to urban and suburban public passenger transport, including associated signalling systems for metro, tram and rail systems.
   2. The infrastructure is not dedicated to the transport or storage of fossil fuels.
Infrastructure enabling low carbon water transport
   1. The activity complies with one of the following criteria:
   a) the infrastructure is dedicated to the operation of vessels with zero direct (tailpipe) CO2 emissions: electricity charging, hydrogen-based refuelling;
   b) the infrastructure is dedicated to the performance of the port’s own operations with zero direct (tailpipe) CO2 emissions;
   c) the infrastructure and installations are dedicated to transhipping freight between the modes: terminal infrastructure and superstructures for loading, unloading and transhipment of goods.
   2. The infrastructure is not dedicated to the transport or storage of fossil fuels.
Low carbon airport infrastructure
   1. The activity complies with one of the following criteria:
   a) the infrastructure is dedicated to the operation of aircraft with zero tailpipe CO2 emissions: electricity charging and hydrogen refuelling;
   b) the infrastructure is dedicated to the provision of fixed electrical ground power and preconditioned air to stationary aircrafts;
   c) the infrastructure is dedicated to the zero direct emissions performance of the airport’s own operations: electric charging points, electricity grid connection upgrades, hydrogen refuelling stations.
   2. The infrastructure is not dedicated to the transport or storage of fossil fuels.</t>
  </si>
  <si>
    <t>Passenger cars, light commercial vehicles and category L vehicles</t>
  </si>
  <si>
    <t>Demonstrate substantial GHG emission reduction by:
• Increasing the number of low- and zero emission fleets, and improving fleet efficiency
• Increasing substitution of fossil fuels with sustainable alternative and net-zero carbon fuels</t>
  </si>
  <si>
    <t>% of the reference CO2 emissions</t>
  </si>
  <si>
    <t>For heavy-duty vehicles
• Zero direct emission heavy-duty vehicles are eligible.
• Low-emission heavy-duty vehicles with specific direct CO2 emissions of less than 50% of the reference CO2 emissions of all vehicles in the same sub-group are eligible.
•  See TSC: Other Qualitative or Generic Criteria</t>
  </si>
  <si>
    <t>For heavy-duty vehicles
•See TSC: Quantitative Threshold
• See TSC: Quantitative Threshold
• Dedicated vehicles solely using advanced biofuels or renewable liquid and gaseous transport fuels of non-biological origin and as well as low indirect land-use change-risk biofuels.
• Fleets of vehicles dedicated to transport fossil fuels or fossil fuels blended with alternative fuels are not eligible.</t>
  </si>
  <si>
    <t>Demonstrate substantial GHG emission reduction by:
• Increasing the number of low- and zero emission fleets, and improving fleet efficiency
• Increasing substitution of fossil fuels with sustainable alternative and net-zero carbon fuels
• Improvement in efficiency of the overall transport/mobility system</t>
  </si>
  <si>
    <t>(gCO2e/pkm</t>
  </si>
  <si>
    <t>• Zero direct emissions inland waterway vessels are eligible subject to review every 5 years
• Dedicated vessels solely using biofuels or renewable liquid and gaseous transport fuels. In addition, for an investment in new vessels, only vessels with efficiency corresponding to direct emissions below 95g CO2 e /pkm (including biogenic CO2) are eligible. Eligibility should be reviewed latest by 2025.
• Other Inland waterways vessels are eligible if direct emissions are below 50 gCO2e emissions per passenger kilometre (gCO2e/pkm) (or 92.6 g per passenger nautical mile (gCO2e/pnm)). Eligibility should be reviewed in 2025.</t>
  </si>
  <si>
    <t>Vessels that are dedicated to the transport of fossil fuels or any blended fossil fuels are not eligible even if meeting the criteria above</t>
  </si>
  <si>
    <t xml:space="preserve"> Beef Cattle Ranching and Farming, Including Feedlots</t>
  </si>
  <si>
    <t>014[110]</t>
  </si>
  <si>
    <t>gCO2e</t>
  </si>
  <si>
    <t>Reduction of CO2 emissions CO2 (gCO2e) Carbon sequestration</t>
  </si>
  <si>
    <t>Minimum criteria to determine if the Economic Activity is considered sustainable
The activities of the animal farming and ranching subsector will be considered sustainable and may demonstrate their contribution to comply with the main parameter (contribution to climate change mitigation) by meeting at least two of the following criteria:
● Avoiding or reducing GHG emissions through the implementation of agricultural good practices and the mobilization of resources towards investment concepts listed in this section, or by demonstrating the reduction of at least 8% of GHG emissions (gCO2e) in 2030 compared to the 2020 emissions for the agricultural sector.14
o Good agricultural practices and the application of investment concepts, actions and management practices, including those previously identified by initiatives for low carbon economies development, such as projects certified by the Climate Bonds Initiative (CBI), and the concepts of sustainable investment of the Trust Funds for Rural Development of Mexico , or by those for which there is sufficient scientific knowledge and expert consensus on their mitigation effects and interactions with other environmental and food security objectives (see Table 1).
● Maintaining and increasing carbon reserves for a period equal to or greater than 20 years through the good practices’ implementation (see table 1).
● Showing evidence of potential soil carbon sequestration over time, through one of the following ways:
o Having secure land rights, low threat of conversion, contractual commitments, or the application of appropriate management practices (see Table 1). This could be less in the case of agroforestry projects that use fast-growing tree species with a cutting cycle of 8 to 15 years (e.g., Gmelina Arborea) or that, due to their useful life must be renewed (e.g. palm coconut).
     o Having a verified baseline to demonstrate carbon sequestration and GHG emissions generated by livestock activities. This criterion considers carbon pools (e.g., aboveground, belowground, and soil biomass) primarily in grasslands older than 5 years. In the case of holdings in enclosures, stables or on farms, a commitment must be established to implement wooded spaces or multispecies paddocks in 20% of their total area after 5 years from the start of the project.
● Counting with animal welfare certifications in those activities or farms that have a specialized nature or low carbon storage capacity (e.g. pens, feeders, stables or farms): Humane Farm Animal Care, RSPCA Assured, Animal Welfare Approved by A Greener World, Beter Leven levels 2 and 3; G.A.P levels 4 and 5, FARM; and power systems (e.g. RSB, RTRS, ISCC Plus, Proterra); or through any practice that reduces or compensates CH4 by 20% in respect to a previously verified baseline.
● Having national and international seals and/or certificates.
● Organic Mexico (SADER), Soil Conservation Agro-ecological Certificate (Mexico City), Calakmul Sustainability Collective Seal, products from Voluntarily Designated Areas for Conservation(CONANP) or Private Conservation Areas, and any other that may apply.
● Reporting information to the SADER National Livestock Register to promote the reporting and monitoring of information and improve national statistics on the livestock sector in Mexico.
● Make payments for environmental services (CONAFOR).
● Dedicating or allocating a percentage of property for regeneration or conservation.
● Promoting and protecting rural, ecological reserves, voluntarily designated areas for conservation, ANP buffer zones, as well as lands where a greater number of native forage species (herbaceous, shrubby, tree) of a region can be used and managed, as part of a landscape management strategy that contributes significantly to its sustainability, within the framework of productive activities.
The activities cannot be considered sustainable and, thus, both the main parameter and the substantial contribution cannot be considered fulfilled, if they are carried out under the following criteria:
● Outside the agricultural frontier15: the area occupied by the agricultural frontier is dynamic, since it is reduced in places where urban areas continue to grow and occupy spaces that were previously rural; on the contrary, it can increase in those territories occupied by forest cover, removing land from forests and jungles and exerting pressure on those resources. However, the trend is in the direction of producing more food without occupying more space, which leads to being more productive.
● On land with recent changes in land use (e.g., from forestry to ranching or agricultural, as well as from ranching to agricultural, after 2018).
● Continuous wooded areas: plots of more than one hectare with trees more than five meters tall and a canopy cover greater than 30%, or trees capable of reaching those thresholds in situ.
● Wetlands: land covered or saturated with water permanently or during a significant part of the year (e.g., mangroves, flooded savannahs).
● Protected Natural Areas core zones.
● Lands with no propensity for cattle raising whose best use is forestry (e.g., due to slopes, badlands).</t>
  </si>
  <si>
    <t xml:space="preserve"> Dairy Cattle and Milk Production</t>
  </si>
  <si>
    <t>014[120]</t>
  </si>
  <si>
    <t xml:space="preserve"> Dual-Purpose Bovine Cattle Ranching and Farming</t>
  </si>
  <si>
    <t>014[131]</t>
  </si>
  <si>
    <t xml:space="preserve"> Cattle Farming for Other Purposes</t>
  </si>
  <si>
    <t>014[139]</t>
  </si>
  <si>
    <t xml:space="preserve"> Sheep Farming</t>
  </si>
  <si>
    <t>014[410]</t>
  </si>
  <si>
    <t xml:space="preserve"> Goat Farming</t>
  </si>
  <si>
    <t>014[420]</t>
  </si>
  <si>
    <t xml:space="preserve"> Support Activities for Animal Production</t>
  </si>
  <si>
    <t>016[210]</t>
  </si>
  <si>
    <t>Forestry and Land Rehabilitation</t>
  </si>
  <si>
    <t>Agriculture, Forestry and Fisheries</t>
  </si>
  <si>
    <t>Afforestation should increase carbon sinks of above and below ground carbon in comparison to a counterfactual with no conversion to forest.
• Forestry activity must be certified by the Forest Stewardship Council
• Species selection requires that no introduction of invasive species may occur where such species may disrupt genetic diversity or that are not suitable for current or projected future ecological conditions
• Mandatory application of South African Sustainable Forest Development Policy including:
     o Identify and apply forest management practices that increase existing carbon stocks in alignment with the Environmental Guidelines for Commercial Forestry Plantations in South Africa, however allowing for application of other similar approaches, that recognise local specificities andconditions, while maintaining or improving soil quality, and biodiversity;
     o Maintain or improve the long-term capacity of the forest and land to deliver multiple services (e.g. ecosystem services, timber production, etc.);
     o Do not convert high carbon stock land (i.e. primary forest, peatlands, wetlands, and grasslands) which has this status in or after January 201021;
     o Carry out harvesting activities in compliance with The National Forests Act, 1998 (Act 84 of 1998), and the Forestry Laws Amendment Act, 2005 (Act 35 of 2005);
     o Regenerate harvested forests.
• Establish a verified baseline GHG balance of relevant carbon pools at the beginning of the afforestation/reforestation activity;
• Demonstrate application of the Climate Bonds Initiative’s Forestry and Land Conservation &amp; Restoration Criteria.</t>
  </si>
  <si>
    <t>• Application of the Climate Bonds Initiative’s Forestry and Land Conservation &amp; Restoration Criteria is demonstrated and disclosed at 10-year intervals through a forest management plan (or equivalent) that shall be reviewed by an independent third-party certifier and/or competent authorities.
• Verified GHG balance baseline is calculated for above-ground carbon pools, based on growth-yield curves for species per m3/year/ha, carbon convertible. Calculating the GHG balance baseline requires knowledge of the area, the species and number of trees (in case of afforestation and reforestation). Using the growth-yield curves, information will be given on the annual increment in m3/year/ha, which can be used for the basis of the GHG balance. The methodology is consistent with the approach in the Revised 1996 IPCC Guidelines for National Greenhouse Gas Inventories (IPCC Guidelines), it recommends recalculation of the amount of carbon sequestered; 1 ton of biomass representing approximately 0,5 ton of carbon. Further one ton of carbon equals 44/12 = 3.67 tons of carbon dioxide.
• Above ground Carbon stocks shall increase above carbon baseline over a period of not less than 20 years. Changes in carbon stocks should be disclosed based on growth yield curves in 10-year intervals through a forest management plan (or equivalent instrument) that shall be reviewed by an independent third-party certifier and/or competent authorities.</t>
  </si>
  <si>
    <t>Depending on the primary objective of the activity, users of the Taxonomy should identify and explain which criteria they are responding to.
The activity itself can be made climate-resilient through different measures, such as:
Use of early warning systems or wildfire/veldfire control measures (to reduce damages due to wildfires/veldfires enhanced by heat waves);
Use of regeneration material (species and ecotypes) less sensitive to strong wind or timely management of seedling stand and timely thinning (to reduce damage to forest stands from increased wind);
Use of species and ecotypes less susceptible to drought or diversification of species and ecotypes (to minimise tree losses due to lack of water availability).</t>
  </si>
  <si>
    <t xml:space="preserve"> Single-family Housing Construction (new building)</t>
  </si>
  <si>
    <t>Primary energy demand (TPED) expressed in kWh/m2 per year</t>
  </si>
  <si>
    <t>Minimum criteria to determine if the economic activity is considered sustainable
1. For the construction of a new single-family home to be eligible, the performance of the home in TPED (kWh/m2 a) or the percentage savings must be those indicated in Table 236111_1 in which the following parameters are listed:
   ● Thermal zone in which the project is located.
   ● Cost of sale.
   ● Calculation method that defines the performance of the home (TPED kWh/m²a) or the percentage savings.
   ● Calculation methods for determining performance in TPED kWh/(m²a):
     o Energy balance: DEEVi Tool 1.1. (Energy Efficient Home Design, Version 1.1)
     o Dynamic calculation: Any dynamic calculation tool.
   ● Calculation methods to determine the savings percentage:
     o Quasi-stationary: EDGE Software (Excellence in Design for Greater Efficiencies).
     o Calculation used for compliance with the EDGE Certification energy category.
2. See  TSC : Other Qualitative or Generic  Criteria</t>
  </si>
  <si>
    <t>1. See TSC: Quantitative Threshold 
2. Equivalence with sustainable construction certifications: If the project has a sustainable construction certification with percentage savings or performance criteria in TPED equivalent to or higher than the thresholds indicated in Table 236111_1, the project is considered eligible.
Additional considerations:
   ● Eligible homes comply with NOM-020-ENER-2011 and the Base Line for water furniture in the housing sector (BL of water applicable only to homes with a sale cost of up to 2.2 million pesos).
   ● The Final Energy Demand (electrical and thermal) must be reported for the quantification and reporting of mitigation of CO2e emissions to be considered in the Nationally Determined Contributions (NDC).
   ● Compliance or non-compliance with the requirements of this Sustainable Taxonomy, during the housing operation, will represent a consequence issued by the financing entity.
          o Potentially equivalent certifications:
   ● NMX-AA-164-SCFI-2011 and half the required efficiency percentage.
   ● LEED (Leadership in Energy &amp; Environmental Design) – any level of certification.
   ● EDGE (Excellence in Design for Greater Efficiencies) – from EDGE Advance.
   ● Others (e.g., Living Building Challenge)</t>
  </si>
  <si>
    <t xml:space="preserve"> Single-family Housing Construction (building renovation)</t>
  </si>
  <si>
    <t>Minimum criteria to determine if the economic activity is considered sustainable
1. The savings percentage with respect to the billing of electricity consumption with respect to the previous year, must be indicated in Table 236111_2, depending on the thermal zone in which the project is located and housing price.
2. See TSC: Other Quantitative or Generic Criteria</t>
  </si>
  <si>
    <t>1. See TSC: Quantitative Threshold 
2. Equivalence with sustainable construction certifications: If the project has a sustainable construction certification with criteria for percentage savings in TPED equivalent to or greater than the thresholds indicated in Table 236111_2, the project is considered eligible.
Additional considerations:
   ● Eligible homes comply with NOM-020-ENER-2011 (in its current version) and Base Line for water furniture in the housing sector (BL of water applicable only to homes with a sale cost of up to 2.2 million pesos). When applicable.
   ● For the quantification and reporting of mitigation of CO2e emissions to be considered in the Nationally Determined Contributions (NDC), the Final Energy Demand (electrical and thermal) must be reported.
   ● Compliance or non-compliance with the requirements of this Taxonomy, during the operation of the home, will represent a consequence issued by the financing entity.
   ● Potentially equivalent certifications:
     o NMX-AA-164-SCFI-2011 and half the required efficiency percentage
     o LEED (Leadership in Energy &amp; Environmental Design)
     o EDGE (Excellence in Design for Greater Efficiencies)
     o Other certifications for building existing sustainable housing (e.g., Living Building Challenge)</t>
  </si>
  <si>
    <t xml:space="preserve"> Multifamily Housing Construction (new building)</t>
  </si>
  <si>
    <t>410[012]</t>
  </si>
  <si>
    <t>Minimum criteria to determine if the economic activity is considered sustainable
1.For the construction of a new multifamily home to be eligible, the performance of the home in TPED (kWh/m2 a) or the percentage savings must be those indicated in Table 236112_1, depending on:
   ● Typology
   ● Thermal zone in which the project is located
   ● Cost of sale
   ● Calculation method that defines the performance of the home (TPED kWh/m²a) or the savings percentage
   ● Calculation methods to determine performance in DEP kWh/(m²a):
     o Energy balance: DEEVi Tool 1.1. (Energy Efficient Home Design, Version 1.1)
     o Dynamic Calculation: Any dynamic calculation tool.
   ● Calculation methods to determine the savings percentage
     o Quasi-stationary: EDGE Software (Excellence in Design for Greater Efficiencies).
     o Calculation used for compliance with the EDGE Certification energy category.
2. Equivalence with sustainable construction certifications: If the project has a sustainable construction certification with savings percentage or performance criteria in DEP equivalent to or greater than the thresholds indicated in Table 236112_1, the project is considered eligible.
     o NMX-AA-164-SCFI-2011 and half the required efficiency percentage
     o LEED (Leadership in Energy &amp; Environmental Design) – any level of certification
     o EDGE (Excellence in Design for Greater Efficiencies) – from EDGE Advance
     o Other (e.g. Living Building Challenge)
Compliance thresholds for new single-family home construction (see Table 236112_1)</t>
  </si>
  <si>
    <t>Additional considerations:
   ● Eligible homes comply with NOM-020-ENER-2011 (in its current version) and Base Line for water furniture in the housing sector (BL of water applicable only to homes with a sale cost of up to 2.2 million pesos).
   ● For the quantification and reporting of mitigation of CO2e emissions to be considered in the Nationally Determined Contributions (NDC), the Final Energy Demand (electrical and thermal) must be reported.
   ● Compliance or non-compliance with the requirements of this Sustainable Taxonomy, during the operation of the home, will represent a consequence issued by the financing entity.</t>
  </si>
  <si>
    <t xml:space="preserve"> Multifamily Housing Construction (building renovation)</t>
  </si>
  <si>
    <t>410[022]</t>
  </si>
  <si>
    <t>Minimum criteria to determine if the economic activity is considered sustainable
In order for extensions, remodeling, maintenance or fixtures of multifamily dwellings to be eligible, the savings in billing for electrical energy consumption must be as indicated in Table 236112_2, depending on:
   ● Thermal zone in which the project is located and bank appraisal value of the home.
   ● Equivalence with sustainable construction certifications: If the project has a sustainable construction certification with criteria in TPED equivalent to or greater than the thresholds indicated in the table, the project is considered eligible.
   ● Potentially equivalent certifications:
     o NMX-AA-164-SCFI-2011 and half the required efficiency percentage
     o LEED (Leadership in Energy &amp; Environmental Design)
     o EDGE (Excellence in Design for Greater Efficiencies)
     o Other certifications for building existing sustainable housing (e.g., Living Building Challenge)</t>
  </si>
  <si>
    <t>Additional considerations:
   ● Eligible homes comply with NOM-020-ENER-2011 (in its current version) and Base Line for water furniture in the housing sector (BL of water applicable only to homes with a sale cost of up to 2.2 million pesos).
   ● For the quantification and reporting of mitigation of CO2e emissions to be considered in the Nationally Determined Contributions (NDC), the Final Energy Demand (electrical and thermal) must be reported.
   ● Compliance or non-compliance with the requirements of this Sustainable Taxonomy, during the operation of the home, will represent a consequence issued by the financing entity</t>
  </si>
  <si>
    <t xml:space="preserve"> Industrial Plants and Buildings Construction, except construction supervision</t>
  </si>
  <si>
    <t>429[011]</t>
  </si>
  <si>
    <t>Primary energy demand (TPED) expressed in kWh/m2 per ye</t>
  </si>
  <si>
    <t>Minimum criteria to determine if the economic activity is considered sustainable
For the construction of warehouses and industrial plants to be eligible, the performance of the warehouse in TPED (kWh/ m2a) or the percentage savings in TPED must be those indicated in Table 236211, depending on:
   ● Type of industrial building (Warehouse/Light Manufacturing or Without process). The types of building that correspond to the typologies included in Table 236211 must be analyzed on a case-by-case basis.
   ● Thermal zone in which the project is located.
   ● Compliance method: by building performance (TPED kWh/m²a) or percentage savings.
     o Calculation methods for determining performance in TPED kWh/(m²a) or percentage savings in TPED kWh/(m²a): dynamic thermal simulation.
   ● Potentially equivalent certifications: NMX-AA-164-SCFI-2013
          1. LEED (Leadership in Energy and Environmental Design)
          2. PCES (Green Building Certification Program)
          3. WELL Building Standard
          4. Earth Check
          5. EDGE (Excellence in Design for Greater Efficiencies)
          6. Living Building Challenge
          7. NZEB (Net Zero Energy Building)
          8. BREEAM
          9. Parksmart
         10. Passivhaus</t>
  </si>
  <si>
    <t>Additional considerations:
   ● For the quantification and reporting of mitigation of CO2e emissions to be considered in the Nationally Determined Contributions (NDC), the Final Energy Demand (electrical and thermal) must be reported.
   ● Compliance or non-compliance with the requirements of this Sustainable Taxonomy, during the operation of the building, will represent a consequence issued by the financing entity.</t>
  </si>
  <si>
    <t>Commercial and Service Buildings Construction, except construction supervision (building renovation)</t>
  </si>
  <si>
    <t>410[023]</t>
  </si>
  <si>
    <t>Minimum criteria to determine if the economic activity is considered sustainable
For the renovation of existing commercial and service properties to be eligible, the building's performance in TPED (kWh/m2a) or the pin TPED must be as indicated in Table 236221_2, depending on:
   ● Type of building (Offices, Health Center, Education, Retail or Hotels). The types of buildings that do not correspond to the typologies included in Table 236221_2, must be analyzed on a case-by-case basis.
   ● Thermal zone in which the project is located.
   ● Compliance method: by Building Performance (TPED kWh/m²a) or savings percentage.
     o Calculation methods for determining performance in TPED kWh/(m²a) or percentage savings in TPED kWh/(m²a): dynamic thermal simulation.
Equivalence with sustainable construction certifications: If the project has a sustainable construction certification with performance or savings thresholds in DEP equivalent to or higher than the indicated eligibility criteria, the building is considered eligible.
   ● Certifications with equivalence potential:
         1. NMX-AA-164-SCFI-2013
         2. LEED (Leadership in Energy and Environmental Design)
        3. PCES (Programa de Certificación de Edificaciones Sustentables)
         4. WELL Building Standard
         5. EarthCheck
         6. EDGE (Excellence in Design for Greater Efficiencies)
         7. Living Building Challenge
         8. NZEB (Net Zero Energy Building)
         9. BREEAM
         10. Parksmart
11. Passivhaus</t>
  </si>
  <si>
    <t>Additional considerations:
● Eligible buildings comply with NOM-008-ENER-2001 (in its current version).
● The Final Energy Demand (electrical and thermal) must be reported, for the quantification and reporting of mitigation of CO2e emissions to be considered in the Nationally Determined Contributions (NDC).
● Compliance or non-compliance with the requirements of this Sustainable Taxonomy, during the operation of the building, will represent a consequence issued by the financing entity.</t>
  </si>
  <si>
    <t>Central Air Conditioning and Heating System Installations</t>
  </si>
  <si>
    <t>432[222]</t>
  </si>
  <si>
    <t>Efficiencies expressed in: (Wt/We) or BTU/Wh</t>
  </si>
  <si>
    <t>Minimum criteria to determine if the economic activity is considered sustainable
In order for the air conditioning and/or heating equipment and systems to be eligible, they must comply with the minimum efficiencies established in the Energy Conservation Code for Buildings in Mexico - IECC Mexico in its sections NR403 and R403, as well as those indicated in the current regulations: NOM-011-ENER, NOM-021-ENER, NOM-023-ENER and NOM-026-ENER</t>
  </si>
  <si>
    <t>Additional considerations:
● Compliance with thermal comfort levels must be documented in accordance with NMX-C-7730- ONNCCE-2018.</t>
  </si>
  <si>
    <t>Highway, Bridge and Similar Structures Construction</t>
  </si>
  <si>
    <t>421[021]</t>
  </si>
  <si>
    <t>Direct emissions defined in the corresponding activity tonne-kilometer (gCO2e/tkm) or CO2e emissions per passenger-kilometer (gCO2e/pkm).</t>
  </si>
  <si>
    <t>Minimum criteria to determine if the economic activity is considered sustainable
The construction and operation of transportation infrastructures is eligible for subsidy in the following cases:
1.  See TSC: Other Qualitative or Generic Criteria
2.  See TSC: Other Qualitative or Generic Criteria
3. Infrastructure that is predominantly used for low carbon transportation if the fleet using the infrastructure meets the direct emissions thresholds defined in the corresponding activity - measured in CO2 emissions per kilometer (gCO2/km), carbon emissions CO2e per ton-kilometer (gCO2e/tkm), or CO2e emissions per passenger-kilometer (gCO2e/pkm).
4. See TSC: Other Qualitative or Generic Criteria</t>
  </si>
  <si>
    <t>Minimum criteria to determine if the economic activity is considered sustainable
The construction and operation of transportation infrastructures is eligible for subsidy in the following cases:
1. Infrastructure necessary for transportation with zero direct emissions (for example, electric charging points, improvements in the connection to the electric grid, hydrogen refueling stations or electric highways).
2. Infrastructure and equipment (including fleets) for active mobility (on foot, by bicycle, on e-bikes and e-scooters).
3. See TSC: Quantitative Threshold
4. Non-electrified railway infrastructure with an existing plan for electrification or the use of reciprocating engine trains.</t>
  </si>
  <si>
    <t>Railway and Electrical Transportation Construction Works</t>
  </si>
  <si>
    <t>421[022]</t>
  </si>
  <si>
    <t xml:space="preserve"> Manufacturing of Cement and Products Based on Cement in Integrated Plants</t>
  </si>
  <si>
    <t>239[410]</t>
  </si>
  <si>
    <t>Contribution from the Mitigation of Greenhouse Gases and Compounds (GHG)</t>
  </si>
  <si>
    <t>GHG emissions per production unit expressed in tCO2e/t</t>
  </si>
  <si>
    <t>Minimum criteria to determine if the economic activity is considered sustainable
Clinker cement thresholds (a) are applicable to industrial plants that only produce clinker and do not produce finished cement. All other plants must meet the thresholds for cement or alternative binder (b).
a. Cement clinker: The specific net direct emissions associated with clinker production processes are less than 0.8 net tCO2 / t of gray clinker.
b. Cement: The specific net direct emissions associated with cement production processes are less than</t>
  </si>
  <si>
    <t xml:space="preserve"> Iron and Steel Mills</t>
  </si>
  <si>
    <t>241[011]</t>
  </si>
  <si>
    <t>Minimum criteria to determine if the economic activity is considered sustainable
The manufacturing of iron and steel is eligible if it is carried out through the following technologies and if the GHG emissions associated with the production processes are less than the following values:
● Sintered mineral = 0.163 tCO2e/t of product.
● Electric arc furnace (EAF) = 0.24 tCO2e/t of product.
● Coke (excluding lignite coke) = 0.144 tCO2e/t of product.</t>
  </si>
  <si>
    <t xml:space="preserve"> Basic aluminum industry</t>
  </si>
  <si>
    <t>242[010]</t>
  </si>
  <si>
    <t>GHG emissions expressed in tCO2e/t.</t>
  </si>
  <si>
    <t>Minimum criteria to determine if the economic activity is considered sustainable
● Secondary aluminum manufacturing (i.e., the production of aluminum from recycled aluminum) is eligible. No additional mitigation criteria needed.
● In the event that Mexico was to manufacture primary aluminum:
● Primary aluminum fabrication is eligible if criterion a is met, in combination with criteria b or c:
a. The direct GHG emission associated with the primary aluminum production process is equal to or less than 1.5 tCO2e/t.
b. The average Carbon intensity of the electricity used for the primary aluminum production process (electrolysis) is equal to or less than 100 g CO2e/kWh.
c. Electricity consumption for electrolysis is equal to or less than 15.3 MWh/t.</t>
  </si>
  <si>
    <t xml:space="preserve"> Industrial Gas Manufacturing</t>
  </si>
  <si>
    <t>201[120]</t>
  </si>
  <si>
    <t>GHG emissions expressed in tCO2e/t</t>
  </si>
  <si>
    <t>Minimum criteria to determine if the economic activity is considered sustainable
● Hydrogen production must have direct CO2 emissions equal to or less than 3 tCO2e/t of Hydrogen in line with the energy thresholds of the taxonomy. This threshold must be reviewed periodically to seek neutrality by 2050. Hydrogen produced from fossil fuels or natural gas is not eligible.</t>
  </si>
  <si>
    <t xml:space="preserve"> Other Basic Inorganic Chemical Products Manufacturing</t>
  </si>
  <si>
    <t>201[180]</t>
  </si>
  <si>
    <t>Minimum criteria to determine if the economic activity is considered sustainable
● The manufacturing of other basic inorganic chemical products is eligible if the GHG emissions associated with the production processes are less than the following values:
o Carbon Black is eligible if the GHG emissions associated with production processes are less than 1,141 tCO2e/t.
o Soda Ash is eligible if GHG emissions associated with production processes are less than 0.789 tCO2e/t.
o The use of electricity for the manufacturing of Chlorine is equal to or less than 2.45 MWh/t Chlorine (includes both electrolysis and Chlorine treatment, threshold subject to periodic updating). The average Carbon intensity of the electricity used to manufacture it is 100 gCO2e/kWh.</t>
  </si>
  <si>
    <t xml:space="preserve"> Other Basic Organic Chemical Products Manufacturing</t>
  </si>
  <si>
    <t>202[999]</t>
  </si>
  <si>
    <t>Minimum criteria to determine if the economic activity is considered sustainable
For the manufacturing of organic chemical products, the following criteria will be applied:
o See TSC: Other Qualitative or Generic Criteria
o The Carbon footprint will be substantially less than the Carbon footprint of the same chemical made from fossil feedstocks; the latter, will be calculated in accordance with ISO 14067:2018 or a similar protocol, and will be validated by a third party.
● For the purposes of applying these criteria, renewable raw material refers to biomass, industrial biowaste or municipal bio-waste.</t>
  </si>
  <si>
    <t>Manufacture of low carbon and resource efficiency technologies</t>
  </si>
  <si>
    <t>023[000]</t>
  </si>
  <si>
    <t>The manufacture of low carbon technologies that result in substantial GHG emission reductions in other sectors of the economy (including private households) provided that product related emissions are at least the level of best available techniques i.e. a factory that produces electric cars, but  burns coal is not eligible</t>
  </si>
  <si>
    <t>1. See  TSC : Other Qualitative or Generic  Criteria
2. Manufacture of low carbon transport vehicles and their respective key components, fleets and vessels meeting the following criteria is eligible:
Passenger cars, light commercial vehicles, Category M1 and N1:
   • Until 31 December 2025: vehicles with tailpipe emission intensity of max 50 g CO2/km (WLTP). This also includes zero tailpipe emission vehicles (e.g. electric, hydrogen).
   • From 1 January 2026 onwards: only vehicles with emission intensity of 0g CO2/km (WLTP).
For category L vehicles:
   • Zero tailpipe emission vehicles (incl. hydrogen, fuel cell, electric).
Heavy Duty Vehicles: N2 and N3 vehicles:
   • Zero direct emission heavy-duty vehicles that emits less than 1g CO2/kWh (or 1g CO2/km for certain N2 vehicles);
   • low-emission heavy-duty vehicles with specific direct CO2emissions of less than 50% of the reference CO2 emissions of all vehicles in the same sub-group.
Rail Fleets:
   • Zero direct emissions trains
Urban, suburban and interurban passenger land transport fleets
   • Zero direct emissions land transport fleets (e.g. light rail transit, metro, tram, trolleybus, bus and rail)
Water transport
   • Zero direct emissions waterborne vessels.
until 31 December 2025, are hybrid vessels using at least 50% of zero direct (tailpipe) CO2 emission fuel mass or plug-in power for their normal operation;
3. Manufacture of the following products (with thresholds where appropriate) for energy efficient equipment for buildings and their key components is eligible:
     • Installation of Building Management Systems (BMS)
     • High efficiency windows (U-value better than 0.7 W/m2K)
     • High efficiency doors (U-value better than 1.2 W/m2K)
     • Insulation products with low thermal conductivity (lambda lower or equal to 0.045 W/mK), external cladding with U-value at or lower than 0.5 W/m2K and roofing systems with U-value at or lower than 0.3 W/m2K)
    • Hot water fittings (e.g. taps, showers) that are rated in the top class of the Water Efficiency Labelling and Standards (WELS) scheme.
    • Household appliances (e.g. washing machines, dishwashers) rated in the top available class according to South African Energy Efficiency Labelling
    • High efficiency lighting appliances rated in the highest energy efficiency class that is in the energy efficiency label (or higher classes) according to South African Energy Efficiency Labelling
    • Presence and daylight controls for lighting systems
    • Highly efficient space heating and domestic hot water systems rated in the highest energy efficiency class significantly populated in the energy efficiency label (or higher classes) according to South African Energy Efficiency Labelling
    • Highly efficient cooling and ventilation systems rated in the highest energy efficiency class significantly populated in the energy efficiency label or higher classes according to South African Energy Efficiency Labelling
    • Heat pumps compliant with the criteria for heat pumps given in the energy section of the taxonomy
    • Façade and roofing elements with a solar shading or solar control function, including those that support the growing of vegetation
    • Energy-efficient building automation and control systems for commercial buildings.
    • Zoned thermostats and devices for the smart monitoring of the main electricity loads for residential buildings, and sensoring equipment, e.g. motion control.
Products for heat metering and thermostatic controls for individual homes connected to district heating systems and individual flats connected to central heating systems serving a whole building.
4. See  TSC : Other Qualitative or Generic  Criteria</t>
  </si>
  <si>
    <t>1. Manufacture of products, key components and machinery that are essential for eligible renewable energy technologies (Geothermal Power, Hydropower, Concentrated Solar Power (CSP), Solar Photovoltaic (PV), Solar thermal energy for district heat production, Wind energy, Ocean energy, bioenergy technologies that meet the conversion efficiency requirements and green hydrogen and hydrogen electrolysis installation27)
2. See TSC: Quantitative Threshold 
3.See TSC: Quantitative Threshold 
4. The manufacture of low carbon technologies and their key components that result in substantial GHG emission reductions in other sectors of the economy (including private households) is eligible if they demonstrate substantial higher net GHG emission reductions compared to the best performing alternative technology/ product/ solution available on the market on the basis of a recognised/standardised cradle-to-cradle carbon footprint assessment (e.g. ISO 14067, 14040, Environmental Product Declaration (EPD) or Product Environmental Footprint (PEF)) validated by a third party</t>
  </si>
  <si>
    <t>The manufacture of low carbon technologies and their key components that result in substantial GHG emission reductions in other sectors of the economy (including private households) is eligible if they demonstrate substantial higher net GHG emission reductions compared to the best performing alternative technology/ product/ solution available on the market on the basis of a recognised/standardised cradle-to-cradle carbon footprint assessment (e.g. ISO 14067, 14040, Environmental Product Declaration (EPD) or Product Environmental Footprint (PEF)) validated by a third party.</t>
  </si>
  <si>
    <t xml:space="preserve">These screening criteria vary between ‘adapted’ activities (category A) and activities that enable adaptation (category B)
Screening criteria for ‘adapted’ activities
A1: Reducing material physical climate risks: The economic activity must reduce all material physical climate risks to that activity to the extent possible and on a best effort basis.
   A1.1: The economic activity integrates physical and non-physical measures aimed at reducing - to the extent possible and on a best effort basis - all material physical climate risks to that activity, which have been identified through a risk assessment
   A1.2: The above-mentioned assessment has the following characteristics:
              • considers both current weather variability and future climate change, including uncertainty;
              • is based on robust analysis of available climate data and projections across a range of future scenarios;
              • is consistent with the expected lifetime of the activity.
A2: Supporting system adaptation: The economic activity and its adaptation measures do not adversely affect the adaptation efforts of other people, nature and assets.
   A2.1: The economic activity and its adaptation measures do not increase the risks of an adverse climate impact on other people, nature and assets, or hamper adaptation elsewhere. Consideration should be given to the viability of 'green' or 'nature-based-solutions' over 'grey' measures to address adaptation.
   A2.3: The economic activity and its adaptation measures do not increase the risks of an adverse climate impact on other people, nature and assets, or hamper adaptation elsewhere. Consideration should be given to the viability of 'green' or 'nature-based-solutions' over 'grey' measures to address adaptation.
A3: Monitoring adaptation results: The reduction of physical climate risks can be measured.
   A3.1:Adaptation results can be monitored and measured against defined indicators. Recognising that risk evolves over time, updated assessments of physical climate risks should be undertaken at the appropriate frequency where possible.
Category B:The screening criteria for economic activities enabling adaptation.
B1. Supporting adaptation of other economic activities: The economic activity reduces material physical climate risk in other economic activities and/or addresses systemic barriers to adaptation. Activities enabling adaptation include, but are not limited to, activities that:
   Promote a technology, product, practice, governance process or innovative uses of existing technologies, products or practices (including those related to natural infrastructure); or,
   Remove information, financial, technological and capacity barriers to adaptation by others.
B1.1: The economic activity reduces or facilitates adaptation to physical climate risks beyond the boundaries of the activity itself. The activity will need to demonstrate how it supports adaptation of others through:
          • an assessment of the risks resulting from both current weather variability and future climate change, including uncertainty, that the economic activity will contribute to address based on robust climate data;
          • an assessment of the effectiveness of the contribution of the economic activity to reducing those risks, taking into account the scale of exposure and the vulnerability to them
B1.2: In the case of infrastructure linked to an activity enabling adaptation, that infrastructure must also meet the screening criteria A1, A2 and A3.
</t>
  </si>
  <si>
    <t xml:space="preserve">None specified </t>
  </si>
  <si>
    <t>Manufacture of Cement</t>
  </si>
  <si>
    <t>The manufacturing of cement is associated with significant CO2 emissions. Minimising process emissions through energy efficiency improvements and switch to alternative fuels and electricity with lower emissions than grid electricity promoting the reduction of the clinker to cement ration and the use of alternative clinkers and binders can contribute to the mitigation objective.
Mitigation measures should be incorporated into a single investment plan within a determined time frame (5 or 10 years) that outlines how each of the measures in combination with others will in combination enable the activity to meet the threshold defined below actions.</t>
  </si>
  <si>
    <t>tCO2e</t>
  </si>
  <si>
    <t>The activity manufactures one of the following:
a. grey cement clinker where the specific GHG emissions are lower than 0.722  tCO2e per tonne of grey cement clinker;
b. cement or alternative hydraulic binder, from grey clinker, where the specific GHG emissions from the clinker and cement or alternative binder production are lower than 0.469 tCO2e per tonne of cement or alternative binder manufactured</t>
  </si>
  <si>
    <t>Where CO2 emitted from the manufacturing process is captured, the CO2 is transported and stored underground, in accordance with the technical screening criteria set out in Section 7.4.11 and 7.4.12 of this Annex (Transport of CO2)</t>
  </si>
  <si>
    <t>Manufacture of Aluminium</t>
  </si>
  <si>
    <t>The manufacturing of aluminium is a highly energy intensive process. The CO2 emissions related to the production of aluminium are primarily scope 2 emissions as defined by the Greenhouse Gas Protocol (i.e. from the generation of the electricity used). Aluminium manufacturing should rely on low carbon electricity and reduced direct emissions.
Furthermore, all aluminium recycling is eligible due to significantly lower emissions than primary production.
Mitigation measures should be incorporated into a single investment plan within a determined time frame (5 or 10 years) that outlines how each of the measures in combination with others will in combination enable the activity to meet the threshold defined below actions.</t>
  </si>
  <si>
    <t>The activity manufactures one of the following:
a. primary aluminium where the economic activity complies with two of the following criteria until 2025 and with all of the following criteria after 2025:
i. the GHG emissions do not exceed 1.484 tCO2 per ton of aluminium manufactured:
ii. the average carbon intensity for the indirect GHG emissions36 does not exceed 100g CO2e/kWh;
iii. the electricity consumption for the manufacturing process does not exceed 15.5 MWh/t Al.
b. secondary aluminium.</t>
  </si>
  <si>
    <t>Manufacturing of iron and steel at the level of performance achieved by best performing plants is considered to make a substantial contribution to climate change mitigation.
Furthermore, secondary production of steel (i.e. using scrap steel) is considered due to significantly lower emissions than primary steel production.
Mitigation measures should be incorporated into a single investment plan within a determined time frame (5 or 10 years) that outlines how each of the measures in combination with others will in combination enable the activity to meet the threshold defined below actions</t>
  </si>
  <si>
    <t>The activity manufactures one of the following:
a) iron and steel with GHG emissions lower than the following values applied to the different manufacturing process steps:
   i. hot metal = 1.331 tCO2e/t product;
   ii. sintered ore = 0.163 tCO2e/t product;
   iii. coke (excluding lignite coke) = 0.144 tCO2e/t product;
   iv. iron casting = 0.299 tCO2e/t product;
   v. electric Arc Furnace (EAF) high alloy steel = 0.266 tCO2e/t product;
   vi. electric Arc Furnace (EAF) carbon steel = 0.209 tCO2e/t product.
b) steel in electric arc furnaces (EAFs) producing EAF carbon steel or EAF high alloy steel, and where the steel scrap input relative to product output is not lower than:
   i. 70 % for the production of high alloy steel;
   ii. 90 % for the production of carbon steel.</t>
  </si>
  <si>
    <t>Where CO2 emitted from the manufacturing process is captured, the CO2 is transported and stored underground, in accordance with the technical screening criteria set out in Section 7.4.11 and 7.4.12 of this Annex.N27</t>
  </si>
  <si>
    <t>242[020]</t>
  </si>
  <si>
    <t>243[111]</t>
  </si>
  <si>
    <t>Manufacture of Hydrogen</t>
  </si>
  <si>
    <t>The manufacturing of hydrogen is a highly carbon-intensive activity within the chemical industry. Reducing the emissions from the manufacturing activity itself can positively contribute to the mitigation objectives.</t>
  </si>
  <si>
    <t>The activity complies with the life-cycle GHG emissions savings requirement of 73.4% for hydrogen [resulting in 3tCO2eq/tH2] and 70% for hydrogen-based synthetic fuels relative to a fossil fuel comparator of 94g CO2e/MJ.</t>
  </si>
  <si>
    <t>Quantified life-cycle GHG emission savings are verified by an independent third party.
Where the CO2 emitted from the manufacturing process is captured, the CO2 is transported and stored underground, in accordance with the technical screening criteria set out in in Section 3.4.11 and 3.4.12.</t>
  </si>
  <si>
    <t>Life cycle GHG emissions savings are calculated using the methodology referred to in ISO 14067:2018 or ISO 14064-1:2018.</t>
  </si>
  <si>
    <t>Manufacture of carbon black</t>
  </si>
  <si>
    <t>201[111]</t>
  </si>
  <si>
    <t>Reducing the emissions from the manufacturing of carbon black and soda ash and improving energy efficiency and switching to low carbon electricity52 in the manufacturing of chlorine can positively contribute to the climate change mitigation objective.
Mitigation measures should be incorporated into a single investment plan within a determined time frame (5 or 10 years) that outlines how each of the measures in combination with others will in combination enable the activity to meet the threshold defined below actions</t>
  </si>
  <si>
    <t>tCO2e per tonne of product</t>
  </si>
  <si>
    <t>GHG emissions from the carbon black production processes are lower than 1.1415 tCO2e per tonne of product.</t>
  </si>
  <si>
    <t>Manufacture of disodium carbonate (soda ash)</t>
  </si>
  <si>
    <t>201[280]</t>
  </si>
  <si>
    <t>GHG emissions from the disodium carbonate production processes are lower than 0.7895 tCO2e per tonne of product</t>
  </si>
  <si>
    <t>Manufacture of chlorine</t>
  </si>
  <si>
    <t>Electricity consumption for electrolysis and chlorine treatment is equal or lower than 2.45 MWh per tonne of chlorine.
Average life-cycle GHG emissions of the electricity used for chlorine production is at or lower than 100 g CO2e/kWh.</t>
  </si>
  <si>
    <t>Life-cycle GHG emissions are calculated using ISO 14067:2018 or ISO 14064-1:2018.
Quantified life-cycle GHG emissions are verified by an independent third party.</t>
  </si>
  <si>
    <t>High volume chemicals (acetylene, ethylene, propylene, butadiene &amp; hydrogen)</t>
  </si>
  <si>
    <t>201[112]</t>
  </si>
  <si>
    <t>The manufacturing of organic chemicals is associated with significant CO2 emissions. Minimizing process emissions and promoting the manufacturing of organic chemicals with renewable feedstock can contribute to the mitigation objective.
Mitigation measures should be incorporated into a single investment plan within a determined time frame (5 or 10 years) that outlines how each of the measures in combination with others will in combination enable the activity to meet the threshold defined below actions</t>
  </si>
  <si>
    <t>tCO2e/t of HVC</t>
  </si>
  <si>
    <t>GHG emissions from the organic basic chemicals production processes are lower than  0.693 tCO2e/t of HVC;</t>
  </si>
  <si>
    <t>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
Quantified life-cycle GHG emissions are verified by an independent third party.
Food or feed crops are not used as bio-based feedstock for the manufacture of organic basic chemicals</t>
  </si>
  <si>
    <t>Life-cycle GHG emissions are calculated using ISO 14067:2018 or ISO 14064-1:2018.</t>
  </si>
  <si>
    <t xml:space="preserve">Manufacture of Aromatics </t>
  </si>
  <si>
    <t>201[113]</t>
  </si>
  <si>
    <t>tCO2e/t of aromatic</t>
  </si>
  <si>
    <t>GHG emissions from the organic basic chemicals production processes are lower than 0.0072 tCO2e/t of aromatic</t>
  </si>
  <si>
    <t>Manufacture of Aromatics: vinyl chloride</t>
  </si>
  <si>
    <t>201[114]</t>
  </si>
  <si>
    <t>GHG emissions from the organic basic chemicals production processes are lower than 0.1715 tCO2e/t of vinyl chloride;</t>
  </si>
  <si>
    <t>Manufacture of Aromatics: styrene</t>
  </si>
  <si>
    <t>201[115]</t>
  </si>
  <si>
    <t>GHG emissions from the organic basic chemicals production processes are lower than 0.419 tCO2e/t of styrene</t>
  </si>
  <si>
    <t>Manufacture of Aromatics: ethylene oxide/ethylene glycols</t>
  </si>
  <si>
    <t>201[199]</t>
  </si>
  <si>
    <t>GHG emissions from the organic basic chemicals production processes are lower than 0.314 tCO2e/t of ethylene oxide/glycol</t>
  </si>
  <si>
    <t>Manufacture of Aromatics: adipic acid</t>
  </si>
  <si>
    <t>201[121]</t>
  </si>
  <si>
    <t>GHG emissions from the organic basic chemicals production processes are lower than0.32 tCO2e /t of adipic acid</t>
  </si>
  <si>
    <t>Manufacture of fertilizers and nitrogen compounds: Anhydrous ammonia</t>
  </si>
  <si>
    <t>201[211]</t>
  </si>
  <si>
    <t>The manufacturing of ammonia and nitric acid is highly carbon-intensive. Therefore, reducing the emissions from the manufacturing activity itself can positively contribute to the mitigation objective.
Mitigation measures should be incorporated into a single investment plan within a determined time frame (5 or 10 years) that outlines how each of the measures in combination with others will in combination enable the activity to meet the threshold defined below actions.</t>
  </si>
  <si>
    <t>Ammonia is produced from hydrogen that complies with the technical screening criteria set out in Section 7.2.5 of this Annex.</t>
  </si>
  <si>
    <t>Manufacture of fertilizers and nitrogen compounds:Nitric acid</t>
  </si>
  <si>
    <t>201[212]</t>
  </si>
  <si>
    <t>tCO2e per tonne of nitric acid</t>
  </si>
  <si>
    <t>GHG emissions from the manufacture of nitric acid are lower than 0,038 tCO2e per tonne of nitric acid.</t>
  </si>
  <si>
    <t>Manufacture of plastics in primary form</t>
  </si>
  <si>
    <t>201[311]</t>
  </si>
  <si>
    <t>The manufacturing of plastics is associated with significant life cycle CO2 emissions. There are many types of plastics which are used in the production of multiple end products. The Taxonomy seeks to avoid including manufacture of products that do not have a positive impact in mitigation. Disposable plastic products are highly energy inefficient and undermine efforts to contribute to mitigation.
In this context, plastic manufacturing should be considered when at least 90% of the final plastic is not used for single use consumer products. This should be confirmed from science based research/studies etc.
Mitigation measures should be incorporated into a single investment plan within a determined time frame (5 or 10 years) that outlines how each of the measures in combination with others will in combination enable the activity to meet the threshold defined below actions.</t>
  </si>
  <si>
    <t>The plastic in primary form is one of the following:
a. fully manufactured by mechanical recycling of plastic waste;
b. fully manufactured by chemical recycling of plastic waste and the life-cycle GHG emissions of the manufactured plastic, excluding any calculated benefit from the production of fuels, are lower than the life-cycle GHG emissions of the equivalent primary plastic manufactured from fossil fuel feedstock.
Life-cycle GHG emissions are calculated using ISO 14067:2018 or ISO 14064-1:2018.
Quantified life-cycle GHG emissions are verified by an independent third party.
c. derived wholly or partially from renewable feedstock72 and its life-cycle GHG emissions are lower than the life-cycle GHG emissions of the equivalent plastics in primary form manufactured from fossil fuel feedstock.
Life-cycle GHG emissions are calculated using ISO 14067:2018 or ISO 14064-1:2018.
Quantified life-cycle GHG emissions are verified by an independent third party.
Food or feed crops are not used as bio-based feedstock for the manufacture of plastic in primary form.</t>
  </si>
  <si>
    <t xml:space="preserve">Mining of iron sand </t>
  </si>
  <si>
    <t>071[011]</t>
  </si>
  <si>
    <t xml:space="preserve">Mining of iron ores </t>
  </si>
  <si>
    <t>071[012]</t>
  </si>
  <si>
    <t xml:space="preserve">Mining of black lead ores </t>
  </si>
  <si>
    <t>089[999]</t>
  </si>
  <si>
    <t xml:space="preserve">Mining of bauxite/aluminium ores </t>
  </si>
  <si>
    <t>072[999]</t>
  </si>
  <si>
    <t xml:space="preserve">Mining of copper ores </t>
  </si>
  <si>
    <t>072[931]</t>
  </si>
  <si>
    <t xml:space="preserve">Mining of nickel ores </t>
  </si>
  <si>
    <t>072[932]</t>
  </si>
  <si>
    <t xml:space="preserve">Mining of manganese ores </t>
  </si>
  <si>
    <t>072[933]</t>
  </si>
  <si>
    <t>Mining of other non-ferrous metal ores: Zinc</t>
  </si>
  <si>
    <t>072[911]</t>
  </si>
  <si>
    <t>Mining of other non-ferrous metal ores: Lithium</t>
  </si>
  <si>
    <t>072[912]</t>
  </si>
  <si>
    <t>Mining of other non-ferrous metal ores: Cobalt</t>
  </si>
  <si>
    <t>072[913]</t>
  </si>
  <si>
    <t>Mining of other non-ferrous metal ores: Platinum</t>
  </si>
  <si>
    <t>072[914]</t>
  </si>
  <si>
    <t>Mining of other non-ferrous metal ores: Cadmium</t>
  </si>
  <si>
    <t>072[915]</t>
  </si>
  <si>
    <t>Mining of other non-ferrous metal ores: Gallium</t>
  </si>
  <si>
    <t>072[916]</t>
  </si>
  <si>
    <t>Mining of other non-ferrous metal ores: Tellurium</t>
  </si>
  <si>
    <t>072[917]</t>
  </si>
  <si>
    <t>Quartz sand quarrying</t>
  </si>
  <si>
    <t>089[922]</t>
  </si>
  <si>
    <t>Mining and other quarryings that is not included in others: Rare Earth Metals</t>
  </si>
  <si>
    <t>089[923]</t>
  </si>
  <si>
    <t>Other mining and quarrying supporting activities</t>
  </si>
  <si>
    <t>099[015]</t>
  </si>
  <si>
    <t>Mining of petroleum: CCS</t>
  </si>
  <si>
    <t>% of CO2 by mass on an annual basis</t>
  </si>
  <si>
    <t>Carbon Capture and Storage (CCS) attached to Mining of Petroleum
Transport of CO2
1. CO2 transported from capture point to injection point does not lead to leakages above 0.5% of CO2 by mass on an annual basis;
2. .See  TSC : Other Qualitative or Generic  Criteria
3. .See  TSC : Other Qualitative or Generic  Criteria
Underground permanent geological storage of CO2:
1. .See  TSC : Other Qualitative or Generic  Criteria
2. .See  TSC : Other Qualitative or Generic  Criteria
3. .See  TSC : Other Qualitative or Generic  Criteria
4. .See  TSC : Other Qualitative or Generic  Criteria</t>
  </si>
  <si>
    <t>Carbon Capture and Storage (CCS) attached to Mining of Petroleum
Transport of CO2
1. See TSC:Quantitative Threshold
2. CO2 is delivered directly or indirectly to a permanent storage site that meets the criteria for underground geological CO2 storage; and
3. Appropriate leak detection systems are applied and a Monitoring and Measurement, Reporting, and Verification (MRV) plan is in place, that includes steps developed according to the relevant standards and good engineering practices.
Underground permanent geological storage of CO2:
1. Assessing the potential of the storage complex and its surroundings, or exploration is conducted to determine whether the geological formation is suitable for use as a CO2 storage site;
2. For operation of underground geological CO2 storage sites, including closure and post-closure obligations: appropriate leakage detection systems are implemented to prevent release during operation;
3. A monitoring plan of the injection facilities, where appropriate, the surrounding environment is in place, with the regular reports checked by the competent national authority; and
4. Exploration and operation of storage sites complies with applicable standard.</t>
  </si>
  <si>
    <t>Mining of natural gas</t>
  </si>
  <si>
    <t>062[030]</t>
  </si>
  <si>
    <t>Carbon Capture and Storage (CCS) attached to Natural Gas Mining:
Transport of CO2
1. CO2 transported from capture point to injection point does not lead to leakages above 0.5% of CO2 by mass on an annual basis;
2. .See  TSC : Other Qualitative or Generic  Criteria
3. .See  TSC : Other Qualitative or Generic  Criteria
Underground permanent geological storage of CO2:
1. .See  TSC : Other Qualitative or Generic  Criteria
2. .See  TSC : Other Qualitative or Generic  Criteria
3. .See  TSC : Other Qualitative or Generic  Criteria
4. .See  TSC : Other Qualitative or Generic  Criteria</t>
  </si>
  <si>
    <t>Carbon Capture and Storage (CCS) attached to Natural Gas Mining:
Transport of CO2
1. See TSC:Quantitative Threshold
2. CO2 is delivered directly or indirectly to a permanent storage site that meets the criteria for underground geological CO2 storage; and
3. Appropriate leak detection systems are applied and a Monitoring and Measurement, Reporting, and Verification (MRV) plan is in place, that includes steps developed according to the relevant standards and good engineering practices.
Underground permanent geological storage of CO2:
1. Assessing the potential of the storage complex and its surroundings, or exploration is conducted to determine whether the geological formation is suitable for use as a CO2 storage site;
2. For operation of underground geological CO2 storage sites, including closure and post-closure obligations: appropriate leakage detection systems are implemented to prevent release during operation;
3. A monitoring plan of the injection facilities, where appropriate, the surrounding environment is in place, with the regular reports checked by the competent national authority; and
4. Exploration and operation of storage sites complies with applicable standard.</t>
  </si>
  <si>
    <t>Supporting activities for mining of petroleum and natural gas: Research, Development and Innovation for CCS related technologies</t>
  </si>
  <si>
    <t>091[012]</t>
  </si>
  <si>
    <t>Research, Development, and Innovation for CCS-Related Technologies:
Activities must meet either 1 and 3, or 2 and 3:
1. Engage in research, development, or innovation activities for technologies, products, or other solutions dedicated  specifically to CCS;
2. Implement technologies, products, or other solutions being researched for CCS, with the potential to reduce overall GHG emissions upon commercialization;
3. If the technology, product, or other solution is being researched, developed, or innovated:
     a. At Technology Readiness Levels (TRL) 1 to 7, then lifecycle GHG emissions are calculated by the party conducting the research; or
     b. At TRL 8 or higher, then lifecycle GHG emissions are calculated using ISO 14067:2018 or ISO 14064-1:2018 and verified by an independent third party.</t>
  </si>
  <si>
    <t>3. If the technology, product, or other solution is being researched, developed, or innovated:
     a. At Technology Readiness Levels (TRL) 1 to 7, then lifecycle GHG emissions are calculated by the party conducting the research; or
     b. At TRL 8 or higher, then lifecycle GHG emissions are calculated using ISO 14067:2018 or ISO 14064-1:2018 and verified by an independent third party.</t>
  </si>
  <si>
    <t xml:space="preserve">Mining of black lead </t>
  </si>
  <si>
    <t>Mining and other quarryings that is not included
in others: Rare Earth Metals</t>
  </si>
  <si>
    <t>Other mining and quarrying supporting
activities</t>
  </si>
  <si>
    <t>Singapore</t>
  </si>
  <si>
    <t>Electricity generation using solar PV</t>
  </si>
  <si>
    <t>None specfied</t>
  </si>
  <si>
    <t>All energy generation activities from solar PV and solar CSP are directly eligible</t>
  </si>
  <si>
    <t xml:space="preserve">Electricity generation using CSP </t>
  </si>
  <si>
    <t xml:space="preserve">Production of heating and cooling using CSP </t>
  </si>
  <si>
    <t>Production of heating and cooling using solar PV</t>
  </si>
  <si>
    <t>Wind power generation</t>
  </si>
  <si>
    <t>Hydropower generation</t>
  </si>
  <si>
    <t>W/m2 and  100gCO2e/kWh</t>
  </si>
  <si>
    <t>All pumped storage systems for hydropower plants that comply with either of the criteria are eligible. 
- Power density greater than 5W/m2 or 
- Emission intensity measured during the lifecycle of the power plant is less than 100gCO2e/kWh</t>
  </si>
  <si>
    <t>Geothermal energy generation (electricity)</t>
  </si>
  <si>
    <t>Emission intensity measured during the lifecycle of the power plant is less than 100gCO2e/kWh</t>
  </si>
  <si>
    <t>Geothermal energy generation (heating &amp; cooling)</t>
  </si>
  <si>
    <t>Bioenergy power generation (electricity)</t>
  </si>
  <si>
    <t>Bioenergy power generation that complies with all of the criteria is eligible:
- Emission intensity measured during the lifecycle of the power plant is less than 
100gCO2e/kWh, and
- See TSC: Qualitative Threshold</t>
  </si>
  <si>
    <t>Bioenergy produced from waste (e.g., agriculture, municipal sources) are eligible, or
- Feedstock used for production of bioenergy should comply with one of the following 
standards:
- Forest Stewardship Council (FSC)
- Biomass Biofuels voluntary scheme (2BSvs)
- Bonsucro (Better Sugarcane Initiative)
- Roundtable of Sustainable Biomaterials (RSB)
- Round Table on Responsible Soy (RTRS)
- International Sustainability and Carbon Certification (ISCC and/or ISCC plus)</t>
  </si>
  <si>
    <t>Bioenergy power generation (heating &amp; cooling)</t>
  </si>
  <si>
    <t>All electricity generation activities from ocean energy are directly eligible</t>
  </si>
  <si>
    <t>Transmission and distribution of electricity</t>
  </si>
  <si>
    <t xml:space="preserve">Multiple </t>
  </si>
  <si>
    <t>The activity complies with one of the following criteria: 
• Transmission and distribution infrastructure dedicated to a direct connection or an 
expansion of connection between power plants with energy intensities less than 
100gCO2e/kWh (lifecycle emissions) are directly eligible, or
• Transmission and distribution infrastructure dedicated to a inter-country/region direct or 
grid connection to access existing or new power plants with energy intensities less than 
100gCO2e/kWh (lifecycle emissions) are directly eligible, or
• Transmission and distribution infrastructure that is on a decarbonisation trajectory 
where at least 67% of the newly connected generation capacity in the system is below the 
generation threshold value of 100gCO2e/kWh measured on a Product Carbon Footprint 
(PCF) basis, over a rolling five-year period; or the average system grid emissions factor is 
below the threshold value of 100gCO2e/kWh measured on a PCF basis, over a rolling five year average period.</t>
  </si>
  <si>
    <t>All enabling ICT systems and smart management systems and those required for procurement of electricity that meet the green thresholds are eligible.
Methodology note: The energy intensity computation of the infrastructure must be carried out for the electricity grid network under consideration. For interconnected grids, the computation must be carried out for the whole network.</t>
  </si>
  <si>
    <t>Transmission and distribution of renewable and low-carbon gases, including but not limited to low_x0002_carbon hydrogen and its derivatives such as</t>
  </si>
  <si>
    <t xml:space="preserve">The activity complies with one of the following criteria:
• TSC : Other Qualitative or Generic  Criteria
• Retrofit of natural gas distribution lines to allow 100% hydrogen and/or its derivatives and/or other low-carbon gases
</t>
  </si>
  <si>
    <t>The activity complies with one of the following criteria:
• Transmission and distribution networks of low-carbon gases
• See TSC: Quantitative Threshold 
The activity includes leak detection and repair of existing gas pipelines and other network elements to reduce methane leakage.</t>
  </si>
  <si>
    <t>493[010]</t>
  </si>
  <si>
    <t xml:space="preserve">The activity is the construction and operation of electricity storage including:
• mechanical energy storage systems, or
• thermal energy storage systems, or
• pumped hydropower storage, or 
• electrochemical storage systems, or
Where the activity includes chemical energy storage, the medium of storage, complies with the criteria for manufacturing of the corresponding product specified in this document. The energy intensity computation of the infrastructure can be assessed on a project portfolio basis. </t>
  </si>
  <si>
    <t>Storage of hydrogen or its derivatives</t>
  </si>
  <si>
    <t>The activity complies with one of the following criteria: 
• construction of hydrogen storage facilities;
• conversion of existing underground gas storage facilities into storage facilities 
dedicated to hydrogen-storage;
• operation of hydrogen storage facilities that meet the green criteria and scope in the 
hydrogen production activity outlined in 4.4</t>
  </si>
  <si>
    <t>Electricity generation from hydrogen or its derivatives (e.g. ammonia)</t>
  </si>
  <si>
    <t>gCO2e/
kWh</t>
  </si>
  <si>
    <t>The activity complies with all of the following criteria: 
• Emission intensity measured during the lifecycle of the power plant is less than 100gCO2e/kWh; and 
•.See  TSC : Other Qualitative or Generic  Criteria</t>
  </si>
  <si>
    <t>The activity complies with all of the following criteria: 
• See TSC: Quantitative Threshold 
•.the power cannot be generated from renewable energy sources, based on a comparative assessment with the most cost-effective and technically feasible renewable alternative for the same capacity identified; the result of this comparative assessment is published and is subject to a stakeholder consultation</t>
  </si>
  <si>
    <t>Electricity generation from fossil gaseous fuels</t>
  </si>
  <si>
    <t>The activity meets the following criteria:
• Lifecycle GHG emissions from the generation of electricity using fossil gaseous fuels are lower than 100gCO2e/kWh.
• Lifecycle GHG emissions are calculated based on project-specific data, using ISO 14067:2018 or ISO 14064-1:2018.
• See  TSC : Other Qualitative or Generic  Criteria
• See  TSC : Other Qualitative or Generic  Criteria</t>
  </si>
  <si>
    <t>• See TSC: Quantitative Threshold 
• See TSC: Quantitative Threshold 
• Quantified lifecycle GHG emissions are verified by an independent third party.
• CCS is eligible as a lever for the activity to meet the green thresholds as defined 
in Table 1</t>
  </si>
  <si>
    <t>Nne</t>
  </si>
  <si>
    <t>District heating and cooling systems</t>
  </si>
  <si>
    <t>All activities related to district heating and cooling are eligible</t>
  </si>
  <si>
    <t>Land transport: Zero tailpipe emissions
Sea and coastal water transport: aligned and well-below 2ºC pathway determined by Climate Bonds Initiative. 
Once credible, science-based, and 1.5ºC-aligned pathway developed by IMO 
becomes available, it will be reviewed for inclusion in the Singapore Taxonomy.
Air transport : Zero tailpipe emissions aircraft
Once credible, science-based, and 1.5ºC-aligned pathway developed by ICAO becomes available, it will be reviewed for inclusion in the GFIT Taxonomy.</t>
  </si>
  <si>
    <t>The activity complies with one of the following criteria:
• The trains and passenger coaches/wagons have zero direct (tailpipe) CO2 emissions; or
• The trains and passenger coaches/wagons have zero direct (tailpipe) CO2 emission when operated on a track with necessary infrastructure and use a conventional engine where such infrastructure is not available (bimode).
And
• See  TSC : Other Qualitative or Generic  Criteria</t>
  </si>
  <si>
    <t>The activity complies with one of the following criteria:
• See TSC: Quantitative Threshold ; or
• See TSC: Quantitative Threshold .
And
• The trains and wagons are not dedicated to fossil fuel transport.</t>
  </si>
  <si>
    <t>492[201]</t>
  </si>
  <si>
    <t>Direct (tailpipe) CO2 emissions of the vehicle are zero.</t>
  </si>
  <si>
    <t>For scheduled passenger road transport, the activity complies with the following criteria: 
• The activity provides urban or suburban passenger transport, and its direct tailpipe CO2 emissions are zero.
For scheduled passenger urban suburban rail transport, the activity complies with one of the following criteria: 
• The trains and passenger coaches have zero direct tailpipe CO2 emissions; the trains and passenger coaches have zero direct tailpipe CO2 emission when operated on a track with necessary infrastructure, and use a conventional engine where such infrastructure is not available (bimode), or 
• Direct tailpipe CO2 emissions of the vehicle are zero.</t>
  </si>
  <si>
    <t>• Direct tailpipe CO2 emissions of the vehicle are zero; and 
• See  TSC : Other Qualitative or Generic  Criteria</t>
  </si>
  <si>
    <t>• TSC: Quantitative Threshold 
• Vehicles are not dedicated to fossil fuel transport.</t>
  </si>
  <si>
    <t>Transport infrastructure</t>
  </si>
  <si>
    <t>000[000]</t>
  </si>
  <si>
    <t xml:space="preserve">The objective of the infrastructure (and the associated ancillary activities necessary for construction and operation) that is constructed and operated is dedicated to supporting the development of one or more of the following modes of transport and is listed in the associated category and meets the associated criteria, if available:
Personal mobility or cycle logistics:
 • Pavements, bike lanes and pedestrian zones, parking provisions for active mobility modes, electrical charging and hydrogen refueling installations for personal mobility devices.
Rail transport (infrastructure is within the scope of at least one of the 
bullet points listed):
 • For electrified trackside infrastructure and associated subsystems: infrastructure, installations and related facilities, energy, on-board control-command and signaling, and trackside control-command and signaling subsystems. 
• For new and existing trackside infrastructure and associated subsystems where there is a plan for electrification as regards line tracks, and, to the extent necessary for electric train operations, as regards sidings, or where the infrastructure will be fit for use by zero tailpipe CO2 emission trains within 10 years from the beginning of the activity: infrastructure, energy, on-board control-command and signaling, and trackside control-command and signaling subsystems. 
• The infrastructure and installations that principally facilitate transshipping freight between the modes: terminal infrastructure and superstructures for loading, unloading and transshipment of goods.
• Infrastructure, installations and related facilities that principally facilitate the transfer of passengers from rail to rail or from other modes to rail.
Road transport (infrastructure is within the scope of at least one of 
the bullet points listed) 
• Electric Vehicle (EV) charging solutions (e.g. EV charging points, swap stations, cabinets etc.) which could include, but is not limited to: h electricity grid connection upgrades necessary to support the deployment and operation of infrastructure for charging an EV; 
- all other solutions related to optimising and/or providing the necessary electrical capacity to support the deployment and operation of EV charging solutions;
• Hydrogen fueling stations; 
• Electric road systems (ERS) 
• The infrastructure and installations that principally facilitate transshipping freight between the modes: terminal infrastructure and superstructures for loading, unloading and transshipment of goods.
• The infrastructure, installations, and related facilities that principally facilitate urban and suburban public passenger transport, including associated signaling systems for metro, tram and rail systems.
Water transport (infrastructure is within the scope of at least one of 
the bullet points listed)
• Electricity charging, hydrogen-based refueling.
• The infrastructure is dedicated to the provision of shore-side electrical power to vessels at berth.
• The infrastructure is dedicated to the performance of the port’s own operations with zero direct tailpipe CO2 emissions.
• The infrastructure and installations are dedicated to transshipping freight between the modes: terminal infrastructure and superstructures for loading, unloading and transshipment of goods.
Airports and air transport (infrastructure is within the scope of at 
least one of the bullet points listed)
• The infrastructure is dedicated to the provision of fixed electrical ground power and preconditioned air to stationary aircraft, as well as electrical charging and hydrogen refueling for aircraft and ground handling vehicles and equipment at the airport.
• The infrastructure is dedicated to support and enable zero emission aviation including but not limited to: electric charging points, electricity grid upgrades, hydrogen refueling stations, resource circularity, renewable energy, optimise energy and systems efficiency to reduce emissions from airport’s own operations.
• Air traffic management infrastructure / processes / activities dedicated to enable zero-emission aviation. </t>
  </si>
  <si>
    <t>The activity complies with one of the following criteria: 
• Vessel has zero direct tailpipe CO2 emissions; with an emphasis on tank-to-wake emissions and taking into account the IMO’s guidelines on lifecycle analysis of fuels; or
• Vessel derives 100% of the energy used onboard from fuels or other energy carriers which achieve at least 80% greenhouse gas emission savings compared to their fossil fuel equivalent on a Tank-To-Wake basis; or
• Vessel has to comply with emission intensity thresholds (Table 3) set by CBI criteria31 throughout its economic life. 
And
Vessels are not dedicated to the transport of fossil fuels.
And
If vessels are using biofuels these must:
• Meet the Taxonomy Green criteria for biofuels indicated in the Energy sector and
• Be recognised by the IMO as relevant and eligible fuels/energy carriers used for propulsion and operation of ships taking into account the IMO’s Guidelines on the Lifecycle GHG Intensity of Marine Fuels (LCA Guidelines)”
The fleet type and size category median values in EEOI32 and AER33 for each decade starting from 2020 to 2050.
And Table 3</t>
  </si>
  <si>
    <t>• Vessels have zero direct ztailpipe CO2 emissions</t>
  </si>
  <si>
    <t>511[019]</t>
  </si>
  <si>
    <t>Once credible, science-based, and 1.5ºC-aligned pathway developed by ICAO becomes available, it will be reviewed for inclusion in the Taxonomy. Pending this development The activity complies with one of the following criteria:
• Performed using zero exhaust CO2 emission aircraft such as those powered by electricity or hydrogen meeting Taxonomy criteria (green)
And
• See  TSC : Other Qualitative or Generic  Criteria</t>
  </si>
  <si>
    <t>• See TSC: Quantitative Threshold 
• Aircrafts are not dedicated to fossil fuel transport.</t>
  </si>
  <si>
    <t>512[012]</t>
  </si>
  <si>
    <t>410[001]</t>
  </si>
  <si>
    <t>Prevailing Green Mark certification38 (all levels)
• Buildings meeting CBI certification 
• Other eligible international certification: Edge, NABERS, Australian Green Star – see Table 4 and Table 5</t>
  </si>
  <si>
    <t>Prevailing Green Mark Certification, or 
• Office buildings (or portfolio) in Singapore meeting CBI certification criteria
• Eligible international certifications – refer to Tables 4 and 5 under the “International certification schemes” section above’. Certificate validity: 5-year maximum limit if the certification does not impose a limit, or has one that is longer than 5 years.</t>
  </si>
  <si>
    <t>Residential buildings proxies:
Australia(Green Star Homes: Certified by the GBCA and comply with RenewablemEnergy Pathway A or B and do not include a swimming pool)
China(Evaluation Standard for Green Building: Evaluation Standard for Green Building rating of 3 Star)
India(IGBC Green Homes: Buildings certified under the IGBC Green Homes Rating system v3.0.)
International (LEED: Meet all of the following criteria:
     • LEED Gold OR Platinum and
     • 30% improvement above the levels in ASHRAE 90.1 and
     • Only able to be used where a local proxy has not been established
     • If for a debt instrument: Date of LEED certification must be within 5 years before bond issuance)
International
EDGE: 
    • EDGE certified
    • Only able to be used in developing countries.
    • If for a bond: 10-year limit on bond tenor
International (Living Building Challenge Certified-Living Building Challenge Certified)
Commercial buildings proxies
Australia
Australian Proxy for Green Star Buildings
Certified by the GBCA under the Green Star Buildings scheme and comply with the Climate Positive Path.
Buildings certified with 6 Star automatically comply. 5 Star rated buildings registered after 2023 will also comply. 
India:
IGBC Net Zero Building rating system
Buildings that achieve a Net Zero Rating under the IGBC Net Zero Building rating system. Buildings in construction and recently completed buildings must provide additional pre-issuance document
International/USA
LEED
Meet all the following criteria:
• LEED Gold OR Platinum and
• 30% improvement above the levels in ASHRAE 90.1.
• Only able to be used where a local proxy has not been established
• If debt instrument : 6-year limit on tenor.
• If debt instrument : Date of LEED certification must be within 5 years before bond issuance.
International
EDGE:
• EDGE Certified
• Only eligible in developing countries</t>
  </si>
  <si>
    <t>Installation, maintenance, repair of equipment (repair)</t>
  </si>
  <si>
    <t>432[110]</t>
  </si>
  <si>
    <t>Prevailing Green Mark certification38 (all levels)
• Buildings meeting CBI certification 
• Other eligible international certification: Edge, NABERS, Australian Green Star – see Table 4 and Table 7</t>
  </si>
  <si>
    <t xml:space="preserve">The activity complies with one of the following criteria: 
• Installation of renewable energy equipment, renewable energy charging stations and regulation devices or
• Installation of equipment within the two highest energy efficiency classes for equipment, as determined by relevant international labelling scheme or Singapore regulation </t>
  </si>
  <si>
    <t>Installation, maintenance, repair of equipment (maintenance)</t>
  </si>
  <si>
    <t>432[220]</t>
  </si>
  <si>
    <t>Prevailing Green Mark certification38 (all levels)
• Buildings meeting CBI certification 
• Other eligible international certification: Edge, NABERS, Australian Green Star – see Table 4 and Table 8</t>
  </si>
  <si>
    <t>Installation, maintenance, repair of equipment (installation</t>
  </si>
  <si>
    <t>432[990]</t>
  </si>
  <si>
    <t>410[002]</t>
  </si>
  <si>
    <t>Prevailing Green Mark certification38 (all levels)
• Buildings meeting CBI certification 
• Other eligible international certification: Edge, NABERS, Australian Green Star – see Table 4 and Table 9</t>
  </si>
  <si>
    <t>• The renovations enable to reach the prevailing Green Mark Certification or
• Aligns with relevant Climate Bonds Buildings Criteria</t>
  </si>
  <si>
    <t>433[040]</t>
  </si>
  <si>
    <t>Prevailing Green Mark certification38 (all levels)
• Buildings meeting CBI certification 
• Other eligible international certification: Edge, NABERS, Australian Green Star – see Table 4 and Table 10</t>
  </si>
  <si>
    <t>Acquisition or ownership of buildings</t>
  </si>
  <si>
    <t>Prevailing Green Mark certification38 (all levels)
• Buildings meeting CBI certification 
• Other eligible international certification: Edge, NABERS, Australian Green Star – see Table 4 and Table 11</t>
  </si>
  <si>
    <t>The activity complies with one of the following criteria: 
• See  TSC : Other Qualitative or Generic  Criteria
•The building is within the top 15% of the national or regional building stock 
expressed as operational Primary Energy Demand (PED) or GHG emissions 
or energy consumption and demonstrated by evidence which at least 
compares the performance of the relevant asset to the performance of the 
national or regional stock and at least distinguishes between residential and 
non-residential buildings.
The Singapore’s Annual Building Energy Benchmarking Report (BEBR) can 
be a reference source to determine top 15% national stock.</t>
  </si>
  <si>
    <t xml:space="preserve">The activity complies with one of the following criteria: 
• Prevailing Green Mark Certification, or
• See TSC: Quantitative Threshold </t>
  </si>
  <si>
    <t>Facility must comply with the following headline requirements:
• Activities need to meet specific carbon or energy intensity thresholds defined in Table 10, and
• At least 50% of annual production by volume is on the list of basic chemicals in scope, and
And if
Facilities are using fossil gas, hydrogen, CO2 or biomass as feedstock they are eligible only if they meet the following criteria:
• Fossil gas: Only eligible for existing facilities prior to 2030.
• Hydrogen meets the Taxonomy criteria (Green category) for hydrogen production.
• Biomass complies with the criteria applicable for biomass sourcing set out in the Taxonomy Bio-energy criteria (Green category). 
• CO2 used satisfies the criteria described in Table 10 (e.g. CO2 from ammonia production should not be used for urea production)
And if
Facilities are using fossil gas, hydrogen, biomass, or heat supplied from alternative sources as a fuel source they are eligible only if they meet the following criteria:
• Fossil gas: Only eligible for existing facilities prior to 2030. 
• Hydrogen: The hydrogen used meets the Taxonomy criteria for hydrogen production (Green category).
• Biomass: The bio-energy complies with the Taxonomy Bio-energy criteria (Green category). 
Only secondary organic streams are eligible. 
• Facilities using heat supplied from alternative sources, such as geothermal, solar thermal, and waste heat recovery: The heat source must comply with the Taxonomy most up to date criteria for each source of energy (Green category)</t>
  </si>
  <si>
    <t>Manufacture of cement</t>
  </si>
  <si>
    <t>Facility must comply with the following headline requirements:
• Activities need to meet specific emissions intensity thresholds defined in Table 11, More detailed calculations and methodology can be found in Appendix A. 
And if
facilities are using biomass, hydrogen’, or waste as a fuel source they are eligible only if they meet the following criteria:
• Hydrogen: The hydrogen used meets the Taxonomy criteria (Green category) for hydrogenproduction.
• Biomass: The biomass used complies with the criteria applicable for biomass sourcing set out in the Taxonomy Bio-energy criteria (Green category). 
• Waste-Derived Fuels, including Municipal Solid Waste (MSW) must meet Taxonomy criteria (Green category) and 
1) All waste of recycling potential must be removed prior to burning in line with the waste hierarchy 
and
2) Municipal solid waste will not be eligible as a fuel type after 2035
And if
the plant uses Carbon Capture and Storage (CCS) equipment on site, it must comply with Taxonomy criteria for CCS Storage (Green category)
And Table 11</t>
  </si>
  <si>
    <t>Facilities must comply with:
• the facility specific mitigation criteria in Table 12 and
• comply with applicable cross-cutting criteria listed in Table 21 Appendix M and
• Facilities using hydrogen as a fuel or reductive agent, are eligible only if hydrogen complies with Taxonomy criteria for hydrogen (Green category)</t>
  </si>
  <si>
    <t>•  Facilities using CCS or CCU must meet the criteria in Table 22 in Appendix N. Facilities that meet the 
specific intensity thresholds presented in Table 22 in Appendix N, do not have to meet the following 
requirements associated with CCS/CCU listed in Table 22 in Appendix N: The minimum capture ra¬¬te 
from process and energy emission streams should be 90% or emissions reduction at the facility level 
have to be at least of 50%.</t>
  </si>
  <si>
    <t>Facility must comply with the following requirements:
• Hydrogen production must meet specific carbon intensity thresholds (Table 14).
• To demonstrate compliance with any of the emissions intensity thresholds set in Table 14, issuers are required to carry out a life cycle assessment (see Appendix N).
• Facilities must meet the requirements listed in Table 22 in Appendix N depending on the feedstock and :
a. The feedstock is not coal or coal derivatives.
b. Biomass from primary sources is not eligible as a feedstock. Wood and other dedicated crops are not eligible (only waste biomass sources are eligible).
• Facilities must meet the requirements listed in Table 22 in Appendix N for different electricity sources.
Note: Use of fossil gas as a feedstock by facilities following 2030 is not recommended but given substantial uncertainty regarding availability of low-carbon green hydrogen, it is not a criterion at this stage. This will be re-evaluated in future iterations.</t>
  </si>
  <si>
    <t>Manufacture of aluminium</t>
  </si>
  <si>
    <t>The activity complies with one of the following criteria:
Primary aluminium where the economic activity complies with two of the following criteria until 2025 
and with all of the following criteria after 2025: 
• the GHG emissions do not exceed CO2e emissions intensity thresholds presented in Table 15.
• the average carbon intensity for the indirect GHG emissions does not exceed Green criteria set in the 
Taxonomy for Green category. 
• the electricity consumption for the manufacturing process does not exceed 14.86MWh/t Al.
or Secondary aluminium – all eligible</t>
  </si>
  <si>
    <t>The activity complies with one of the following criteria:
• the plastic in primary form that is fully manufactured by mechanical recycling of plastic waste is directly eligible, without any further requirements incl. these focused on GHG emissions accounting; 
• 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Lifecycle GHG emissions are calculated using ISO 14067:2018 or ISO 14064-1:2018. 
Quantified lifecycle GHG emissions are verified by an independent third party.
• derived wholly or partially from renewable feedstock and its lifecycle GHG emissions are lower than the lifecycle GHG emissions of the equivalent plastics in primary form manufactured from fossil fuel feedstock. Lifecycle GHG emissions are calculated using ISO 14067:2018 or ISO 14064-1:2018. 
Quantified lifecycle GHG emissions are verified by an independent third party.
And
Food or feed crops are not used as bio-based feedstock for the manufacture of plastic in primary form.
And 
At least 90% of the produced plastic must not knowingly be used for single use consumer products.</t>
  </si>
  <si>
    <t xml:space="preserve">Lifecycle GHG emissions are calculated using ISO 14067:2018 or ISO 14064-1:2018. </t>
  </si>
  <si>
    <t>Manufacture of batteries</t>
  </si>
  <si>
    <t>The activity complies with one of the following criteria: 
• The economic activity manufactures and repurposes rechargeable batteries, battery packs and accumulators (and their respective components), including from secondary raw materials, that result in substantial GHG emission reductions in transport, stationary, on grid and off-grid energy storage and other industrial applications. 
• Recycling of end-of-life batteries.</t>
  </si>
  <si>
    <t>Manufacture of renewable energy technologies</t>
  </si>
  <si>
    <t>The economic activity manufactures renewable energy technologies meeting the criteria set out in the Taxonomy (Green category)</t>
  </si>
  <si>
    <t>Manufacture of equipment for the production and use of hydrogen</t>
  </si>
  <si>
    <t>The economic activity manufactures equipment to produce hydrogen through electrolysis</t>
  </si>
  <si>
    <t>Manufacture of low-carbon technologies for transport</t>
  </si>
  <si>
    <t>The economic activity manufactures low-carbon transport vehicles and their respective key components, fleets and vessels meeting the criteria set out in the Taxonomy (Green category). Manufacturing of measures that can be classified as Amber for water and air transport (as per section 2.6 –2.8 of the Taxonomy) is eligible as Green only until 2030.</t>
  </si>
  <si>
    <t>Manufacture of energy efficiency equipment for buildings</t>
  </si>
  <si>
    <t>The economic activity manufactures one or more of the following products and their key components:
a) household appliances falling into the highest two classes of energy efficiency in accordance with local market standards
b) light sources rated in the highest two classes of energy efficiency in accordance with local market standards
c) space heating and domestic hot water systems rated in the highest two classes of energy efficiency in accordance with local market standards
d) cooling and ventilation systems rated in the highest two classes of energy efficiency in accordance with local market standards
e) presence and daylight controls for lighting systems;
f) heat pumps 
g) façade and roofing elements with a solar shading or solar control function, including those that support the growing of vegetation;
h) energy-efficient building automation and control systems for residential and non-residential buildings;
i) zoned thermostats and devices for the smart monitoring of the main electricity loads or heat loads for buildings, and sensoring equipment;
j) products for heat metering and thermostatic controls for individual homes connected to district heating systems, for individual flats connected to central heating systems serving a whole building, and for central heating systems;
k) district heating exchangers and substations compliant with the district heating/cooling distribution activity set out in the Taxonomy (green category);
l) products for smart monitoring and regulating of heating system, and sensoring equipment</t>
  </si>
  <si>
    <t>Manufacture of other low-carbon technologies</t>
  </si>
  <si>
    <t xml:space="preserve">For the household sector: Manufacturing of regulated goods that meet the highest performance level for a given good in energy rating system introduced by the National Environment Agency of Singapore or internationally available equivalent. </t>
  </si>
  <si>
    <t>Sustainable forest management</t>
  </si>
  <si>
    <t>024[011]</t>
  </si>
  <si>
    <t>• Land acquisition/refinancing if sustainable forest management practices are being carried out or being implemented as certified by credible international schemes (see list aside); or
• Equipment and costs incurred by the activities – pre and post extraction, including primary processing that is either powered by renewable energy or appear amongst the most energy efficient in the country – as certified by local energy efficiency standards; or
• Conservation, restoration and maintenance; or
• Nurseries52 – required for the adoption of Integrated Farm Management (IFM53) practices – organic and biofertilisers/biocontrol – and that seeds and seedlings are sourced in sustainably managed areas; or
• Adoption and maintenance of monitoring technology that enables the tracking of the forest extracts and its conservation status.</t>
  </si>
  <si>
    <t>Forestry plantation</t>
  </si>
  <si>
    <t>021[010]</t>
  </si>
  <si>
    <t xml:space="preserve">• Equipment and costs incurred by the activities (equipment must be powered by renewable energy or appear amongst the most energy efficient in the country – as certified by local energy efficiency standards); or
• Use of organic and biofertilisers; or
• Use of physical and biocontrol of pathogens, pests and weeds;
• Conservation, restoration and maintenance;
• Nurseries – required the adoption of IFM practices – organic and biofertilisers/biocontrol – and that seeds and seedlings are sourced in sustainably managed areas;
• Adoption and maintenance of monitoring technology that enables the tracking of the forest extracts. </t>
  </si>
  <si>
    <t>Conservation, restoration, and maintenance of natural/pristine forests</t>
  </si>
  <si>
    <t>024[012]</t>
  </si>
  <si>
    <t xml:space="preserve">• Land acquisition with the purpose of conservation, restoration and maintenance;
• Equipment and costs incurred by the activities (equipment must be powered by renewable energy or appear amongst the most energy efficient in the country – as certified by local energy efficiency standards);
• Use of organic and biofertilisers (only relevant for restoration/ replanting of natural forest); 
• Use of physical and biocontrol56 of pathogens, pests and weeds;
• Nurseries57 – required the adoption of Integrated Farm Management (IFM – find definition below58) practices – organic and biofertilisers/biocontrol – and that seeds and seedlings are sourced from native species in sustainably managed areas;
• Adoption and maintenance of monitoring technology that enables the tracking of the forest extracts and its conservation status. </t>
  </si>
  <si>
    <t>Point-source capture of CO2</t>
  </si>
  <si>
    <t>390[011]</t>
  </si>
  <si>
    <t>The activity complies with all of the following criteria: 
• Point-source capture of CO2 is eligible only as a complementary activity for the activities in the Taxonomy (for example, in the Industry section), and
• Point-source capture of CO2 is eligible as green if it makes the target activity compatible with the green criteria for a specific activity. 
Applicability of this option to each individual sector can be found in a specific activity article (relevant for sections related to the production of cement, iron and steel, hydrogen, basic chemicals).
For reference to CCS in other parts of the Taxonomy, see:
• 1.12 Electricity generation from fossil gaseous fuels
• 4.2 Manufacture of cement
• 4.3 Manufacture of basic iron and steel
• 4.4 Manufacture of hydrogen</t>
  </si>
  <si>
    <t>Transportation of captured CO2</t>
  </si>
  <si>
    <t>390[013]</t>
  </si>
  <si>
    <t>The activity complies with all of the following criteria: 
• The CO2 transported62,from the installation where it is captured to the injection point leads to:
- If transported by sea: CO2 leakages63, less than 3% of the mass of CO2 transported regardless of the distance, and less than 2% after 2035, or
- If transported via pipeline: CO2 leakages, less than 0.5% of the mass of CO2 transported.
• The CO2 is delivered to a permanent CO2 storage site that meets the criteria for underground geological storage of CO2 set out in 
Section 6.3.
• Appropriate leak detection systems are applied and a monitoring plan is in place, with the report verified by an independent third party
• The activity may include the installation of assets that increase flexibility and improve the management of an existing network.</t>
  </si>
  <si>
    <t>Permanent sequestration of captured CO2</t>
  </si>
  <si>
    <t>390[012]</t>
  </si>
  <si>
    <t>• Operation of a permanent CO2 storage facility is eligible if the facility complies with requirements and recommendations of ISO 27914:2017 for geological storage of CO2.</t>
  </si>
  <si>
    <t>Research, development, and innovation for CCS-related technologies</t>
  </si>
  <si>
    <t>390[015]</t>
  </si>
  <si>
    <t>The activity complies with one of the following criteria:
• The activity researches, develops or provides innovation for technologies, products or other solutions that are dedicated to carbon capture, transportation and storage, 
• The implementation of the technologies, products or other solutions being researched for carbon capture, transportation and storage has the potential to result in overall net GHG emissions reductions once commercialised
Or
• Either one of the following criteria is met: 
- Where the researched, developed or innovated technology, product or other solution is at Technology Readiness Level (TRL) 1 to 7, lifecycle GHG emissions are evaluated in simplified form by the entity carrying out the research. The entity demonstrates one of the following, where applicable:
(a) a patent not older than 10 years associated with the technology, product or other solution, where information on its potential has been provided; or
(b) a permit obtained from a competent authority for operating the demonstration site associated with the innovative technology, product or other solution for the duration of the demonstration project, where information on its potential has been provided, 
Or
- Where the researched, developed or innovated technology, product or other solution is at TRL 8 or higher, lifecycle GHG emissions are calculated using ISO 14067:2018 or ISO 14064-1:2018 and are verified by an independent third party</t>
  </si>
  <si>
    <t>Data processing, storage, transmission, and management</t>
  </si>
  <si>
    <t>631[110]</t>
  </si>
  <si>
    <t>The activity complies with all of the following criteria:
• For new facilities, PUE threshold should reference the latest version of the BCA-IMDA Green Mark Scheme for New Data Centres71 – Platinum rating. This number must be updated in 2025 and every 3 years after that.
• The GWP of refrigerants used in the data centre cooling system must not exceed 675, or meet applicable national standards/regulations72, whichever is lower.
• If the project includes the construction of a new facility, the facility must be compliant with the relevant Green Building criteria (Section 3.5) from the present Taxonomy
Additionally, either one of the two criteria must be met:
• If the activity in question is located in Singapore: Data centre must comply with BCA-IMDA Green Mark Scheme for New Data Centres for new Data Centres Platinum Rating criteria. The implementation of those practices is verified by an independent third-party and audited at least every three years. Re-certification has to be obtained every three years, or 
• If the activity in question is located outside of Singapore: WUE of the new data centres should be no more than 2.1 if the project starts before 2025, 2.0 if the project starts after 2025</t>
  </si>
  <si>
    <t>GHG-related solutions and software</t>
  </si>
  <si>
    <t>620[111]</t>
  </si>
  <si>
    <t>The activity complies with all of the following criteria: 
• Data-driven solutions and software for GHG emission reductions are considered to make a substantial contribution to climate change mitigation because of the lifecycle emissions reductions they enable through affecting various emission-related processes 
• Lifecycle GHG emissions and net emissions are calculated using ISO 14064-2:2019 or similar methodology
• Quantified lifecycle GHG emission reductions are verified by an independent third party which transparently assesses how the standard criteria, including those for critical review, have been followed when the value was derived.</t>
  </si>
  <si>
    <t>620[213]</t>
  </si>
  <si>
    <t>Perennial crops (Palm (oil), coffee, cocoa, tea, rubber trees, nuts, fruits); Non-perennial crops (rice, wheat, soybeans, corn, cassava, sugar cane, sugar beet, tobacco, vegetables) includes conventional, protected and hydroponic systems</t>
  </si>
  <si>
    <t>011[110]</t>
  </si>
  <si>
    <t>Identify Green, Amber and Ineligible operations dedicated to the production of perennial and non-perennial crops.</t>
  </si>
  <si>
    <t xml:space="preserve">The activity must meet one of the following criteria: 
• Agricultural equipment powered by renewable energy; or 
• Agriculture equipment that appears amongst the most resource efficient in the country e.g. in terms of electricity, water, land, labour efficiency; or 
• Low-carbon crop management: regenerative agriculture, organic farming, precision agriculture, agroforestry, controlled environments, as certified by eligible schemes (see list aside**us management of protected and hydroponic agriculture facilities (refer to Climate Bonds 
• Criteria for Protected Agriculture and Water Infrastructure for best practices); or
• Use of organic and biofertilisers; or 
• Use of physical and biocontrol of pathogens, pests and weeds; or 
• Nurseries related to low-carbon crop management; or 
• Adoption and maintenance of monitoring and tracking technology (with the goal of enhancing predictability and precision in agricultural operation, and thus being a resilience and adaptation measure); or
• Use of superior inputs which enables production with less resources e.g. superior seeds obtained through plant breeding (conventional breeding and genetic engineering with focus on productivity and resilience). </t>
  </si>
  <si>
    <t>011[120]</t>
  </si>
  <si>
    <t>011[130]</t>
  </si>
  <si>
    <t>Animal production (bovine cattle and poultry)</t>
  </si>
  <si>
    <t>012[132]</t>
  </si>
  <si>
    <t xml:space="preserve">• Agricultural equipment powered by renewable energy; or 
• Agriculture equipment that appears amongst the most resource efficient in the country e.g. in terms of electricity, water, land, labour efficiency; or
• Low-carbon livestock management: regenerative agriculture, organic farming, precision agriculture, agroforestry, controlled environments, as certified by eligible schemes (see list aside); or
• Food additives with the aim of reducing methanogenesis from enteric fermentation (e.g. 3-NOP and seaweed)
• Adoption and maintenance of monitoring and tracking technology (with the goal of enhancing predictability and precision in agricultural operation, and thus being a resilience and adaptation measure); 
• Bio-digesters (Bio-septic tank); 
• Use of superior inputs which enables production with less resources, e.g. those obtained through pasture and animal breeding (with focus on productivity and resilience). </t>
  </si>
  <si>
    <t>012[239]</t>
  </si>
  <si>
    <t>Animal production (bovine cattle)</t>
  </si>
  <si>
    <t>Animal production ( poultry)</t>
  </si>
  <si>
    <t>014[610]</t>
  </si>
  <si>
    <t>Water collection, storage, distribution treatment and supply</t>
  </si>
  <si>
    <t>360[011]</t>
  </si>
  <si>
    <t>Eligibility is demonstrated by adherence to one of two optional thresholds:
• Option 1: The front-to-end water supply, storage and distribution system has a high degree of energy efficiency characterized by an average energy consumption of the system (including abstraction, treatment and distribution) of 0.5 kwh per cubic meter billed/unbilled authorized water supply or less76.
• Option 2: The energy efficiency of the front-to-end water supply storage and distribution system is increased substantially by decreasing the average energy consumption of the system by at least 20% (including abstraction, treatment and distribution; measured in kwh per cubic meter billed/unbilled authorized water supply);
Or
• by closing the gap between the actual leakage of the water supply storage and distribution network and a given target value of low leakage by at least 20%.
The unit of measurement is the Infrastructure Leakage Index (ILI)77, the target value of low leakage is an ILI of 1.5.</t>
  </si>
  <si>
    <t>The front-to-end water collection, storage, distribution, treatment and supply system is eligible provided that it’s performance in terms of energy consumption per cubic meter of final water supply is high or substantially improved.</t>
  </si>
  <si>
    <t>Centralized wastewater treatment</t>
  </si>
  <si>
    <t>370[021]</t>
  </si>
  <si>
    <t>No threshold applies</t>
  </si>
  <si>
    <t>Construction or extension of centralized wastewater systems including collection (sewer network) and treatment is eligible, provided that:
• the new wastewater treatment substitutes more GHG emission intensive wastewater treatment systems (such as pit latrines, septic tanks, anaerobic lagoons etc.).
No threshold applies.</t>
  </si>
  <si>
    <t>Anaerobic digestion of sewage sludge</t>
  </si>
  <si>
    <t>370[022]</t>
  </si>
  <si>
    <t>1. A monitoring plan is in place for methane leakage at the facility.
2. The produced biogas is used directly for the generation of electricity or heat, or upgraded to bio-methane for injection in the natural gas grid, or used as vehicle fuel or as feedstock in chemical industry</t>
  </si>
  <si>
    <t>Separate collection and transport of non-hazardous waste in source segregated fractions</t>
  </si>
  <si>
    <t>381[111]</t>
  </si>
  <si>
    <t>No threshold applies.</t>
  </si>
  <si>
    <t>Separate collection and transport of non-hazardous waste is eligible provided that source segregated waste (in single or co-mingled fractions) is separately collected with the aim of preparing for reuse and/or recycling.</t>
  </si>
  <si>
    <t>Anaerobic digestion of bio-waste</t>
  </si>
  <si>
    <t>382[112]</t>
  </si>
  <si>
    <t>Anaerobic digestion of bio-waste is eligible provided that (cumulative):
a) See  TSC : Other Qualitative or Generic  Criteria
b) See  TSC : Other Qualitative or Generic  Criteria
c) See  TSC : Other Qualitative or Generic  Criteria
d) See  TSC : Other Qualitative or Generic  Criteria
e) in dedicated bio-waste treatment plants, bio-waste shall constitute a major share of the input feedstock (at least 70%, measured in weight, as an annual average). Co-digestion is eligible only with a minor share (up to 30% of the input feedstock) of advanced bioenergy feedstock. If energy crop feedstock is used (with a minor share up to 30%) it shall comply with the National Environmental Management Act (No.107 of 1998) as amended, the National Environmental Management Air Quality (Act 39 of 2004), the National Environmental Management Waste Act (Act 59 of 2008) and the Gas Act (Act 48 of 2001).</t>
  </si>
  <si>
    <t xml:space="preserve">Anaerobic digestion of bio-waste is eligible provided that (cumulative):
a) the bio-waste is source segregated and collected separately;
b) methane leakage from relevant facilities (e.g. for biogas production and storage, energy generation, digestate storage) is controlled by a monitoring plan
c) the produced biogas is used directly for the generation of electricity and/or heat, or upgraded to bio-methane for injection in the natural gas grid, or used as vehicle fuel (e.g. as bioCNG) or as feedstock in chemical industry (e.g. for production of H2 and NH3);
d) the digestate produced is used as fertiliser/soil improver – directly or after composting or any other treatment;
e)  See TSC: Quantitative Threshold 
</t>
  </si>
  <si>
    <t>Composting of bio-waste</t>
  </si>
  <si>
    <t>382[111]</t>
  </si>
  <si>
    <t>Composting of bio-waste is eligible provided that (cumulative):
• the bio-waste is source segregated and collected separately;
• anaerobic digestion is not a technically and economically viable alternative;
• the compost produced is used as fertiliser/soil improver</t>
  </si>
  <si>
    <t>Material recovery from non-hazardous waste</t>
  </si>
  <si>
    <t>383[020]</t>
  </si>
  <si>
    <t xml:space="preserve">% </t>
  </si>
  <si>
    <t>Material recovery from separately collected non-hazardous waste is eligible provided that:
• it produces secondary raw materials suitable for substitution of virgin materials in production processes;
• at least 50%, in terms of weight, of the processed separately collected non-hazardous waste is converted into secondary raw materials.</t>
  </si>
  <si>
    <t>Material recovery from separately collected non-hazardous waste is eligible provided that:
• it produces secondary raw materials suitable for substitution of virgin materials in production processes;
• See TSC: Quantitative Threshold</t>
  </si>
  <si>
    <t>Landfill gas capture and utilization</t>
  </si>
  <si>
    <t>382[114]</t>
  </si>
  <si>
    <t>Collection and utilization of landfill gas is eligible provided that (cumulative):
• the landfill has not been opened after [date of entry into force of Taxonomy);
• the landfill (or landfill cell) where the system is newly installed (or extended and / or retrofitted) is permanently closed and is not taking further waste;
• the produced landfill gas is used directly for the generation of electricity and/or heat, or upgraded to bio-methane for injection in the natural gas grid, or used as vehicle fuel (e.g. as bioCNG) or as feedstock in chemical industry (e.g. for production of H2 and NH3);
• methane emissions from the landfill and leakages from the landfill gas collection and utilization facilities are controlled by a monitoring plan.</t>
  </si>
  <si>
    <t>Direct Air Capture of CO2</t>
  </si>
  <si>
    <t>of the quantity of CO2 removed</t>
  </si>
  <si>
    <t>As direct air capture is energy-intensive, energy usage needs to be based on a low emission energy source. As a result, the overall life cycle emissions for scope 1 and 2 must be no more than 20% of the quantity of CO2 removed to realise an 80% reduction in emissions</t>
  </si>
  <si>
    <t>Capture of Greenhouse Gas Emissions</t>
  </si>
  <si>
    <t>Capture of greenhouse gas emissions is currently eligible provided that:
• It enables the economic activity to operate under its respective threshold; and
• It shows that the captured CO2 will be offloaded to a Taxonomy eligible CO2 transportation operation and permanent sequestration facility.
This criterion is subject to regular review</t>
  </si>
  <si>
    <t>Leakage/tonne of CO2 transported (%)</t>
  </si>
  <si>
    <t>Leakage/tonne of CO2 transported from head(s) of the transport network to injection point(s) is &lt;0.5%, and the CO2 is delivered to a taxonomy-eligible permanent sequestration site or to other transport modalities which lead directly to an eligible permanent sequestration site are eligible.</t>
  </si>
  <si>
    <t>Transport modalities that contribute to the transport of CO2 to eligible permanent sequestration sites are eligible, only if the asset operates below the leakage/tonne of CO2 threshold.
Assets or activities that enable carbon capture and utilisation (CCU) will deem all the connected elements of an existing transport network ineligible.
Assets which increase the flexibility and management of an existing network, without expanding the network to include carbon capture and use activities is eligible.
This criterion is subject to regular review.</t>
  </si>
  <si>
    <t>Permanent Sequestration of Captured CO2</t>
  </si>
  <si>
    <t>390[014]</t>
  </si>
  <si>
    <t>Operation of a permanent CO2 storage facility is eligible if the facility complies with ISO 27914:2017 for geological storage of CO2. These requirements are subject to periodical review</t>
  </si>
  <si>
    <t>Collection and transport of non-hazardous waste</t>
  </si>
  <si>
    <t>The activity complies with the following criteria:
• Collection and transportation of non-hazardous waste that is segregated at source or at an intermediate sorting facility that is intended for preparation for reuse or recycling operations, and
• Includes waste collection containers, transfer stations, transportation vehicles and other related infrastructure.Criteria for vehicles (if required) are defined under the activities of Transportation sector in Chapter 2</t>
  </si>
  <si>
    <t>Biowaste treatment: composting of biowaste</t>
  </si>
  <si>
    <t>The activity complies with the following criteria:
• The bio-waste that is composted is source segregated and collected separately, and
• Ensure efficient operations to avoid methane leakage (e.g., improper aeration or mixing), and
• The compost produced is used as fertiliser or soil improver.</t>
  </si>
  <si>
    <t>Biowaste treatment: anaerobic digestion</t>
  </si>
  <si>
    <t>The activity complies with all of the following criteria: 
• The bio-waste that is used for anaerobic digestion is source segregated and collected separately, and
• The produced biogas is used directly for the generation of electricity or heat or upgraded to bio-methane for injection in the natural gas grid or used as vehicle fuel or as feedstock in chemical industry, and
• The produced digestate –
- from biowaste (excl. sewage sludge) from single digestion facilities is used as fertiliser or soil improver, either directly or after composting or any other treatment as permitted by the applicable regulations, or
- from anaerobic digestion of sewage sludge will be further processed and not disposed directly in landfills. Incineration is also fine because it allows energy recovery, and after incineration this gets converted to ash which can be landfilled, or- from co-digestion facilities must be processed further to ensure resource recovery and cannot be disposed directly, and
• A monitoring and contingency plan is in place in order to minimise methane leakage at the facility, and
• Woody waste must be segregated before or after processing and sent to an eligible treatment plant (such as composting or biomass based energy plants).</t>
  </si>
  <si>
    <t>Waste to Energy (Incineration)</t>
  </si>
  <si>
    <t>382[113]</t>
  </si>
  <si>
    <t>The activity complies with all of the following criteria:
• Residual or pre-sorted waste only, and
• Plant efficiency ≥25%, and
• Bottom ash recovery with at least 75% recovery of metal from ash. 
This activity could take place in an off-site location.
• Note: R&amp;D investments related to developing and testing new and emerging technologies are eligible. These include but are not limited to pyrolysis and gasification that can produce alternate and sustainable fuels or chemicals.</t>
  </si>
  <si>
    <t>382[211]</t>
  </si>
  <si>
    <t>Landfill gas capture and utilisation</t>
  </si>
  <si>
    <t>The activity complies with all of the following criteria:
• The landfill cell where gas capture is implemented is permanently closed and will not receive waste, and
• The produced biogas is used directly for the generation of electricity or heat or upgraded to bio-methane for injection in the natural gas grid or used as vehicle fuel or as feedstock in chemical industry, and
• A monitoring and contingency plan is in place in order to minimise methane leakage at the facility.</t>
  </si>
  <si>
    <t>Material recovery facilities</t>
  </si>
  <si>
    <t>382[212]</t>
  </si>
  <si>
    <t>2023–2030 The activity complies with all of the following criteria: 
• The activity results in a recovery efficiency of at least 50%. The sorted waste may then be used as secondary raw materials that are suitable for the substitution of virgin materials in production processes. 
• All facilities and equipment such as conveyor belts, compactors, pelletisers, air classifiers, magnetic belts, and other infrastructure requird for material recovery are eligible. 2030–2050* To be provided in future iterations Note: The thresholds are proposed to increase ahead of 2030 to 2035, taking reference from international best practices (currently 80% but may be revised in 2030) and Singapore’s national targets (currently targeted at 70% overall recycling rate at the system level by 2030)</t>
  </si>
  <si>
    <t>Construction, extension and operation of new water collection and treatment systems</t>
  </si>
  <si>
    <t>Substantial contribution to GHG emissions savings through low specific energy consumption in the 
water collection, treatment and supply system</t>
  </si>
  <si>
    <t>kWh/m3</t>
  </si>
  <si>
    <t>• The net average energy consumption for abstraction and treatment equals to or is lower than 0.5kWh/m3 of water produced for supply.
• See TSC : Other Qualitative or Generic  Criteria</t>
  </si>
  <si>
    <t>• See TSC: Quantitative Threshold 
• Net energy consumption may consider measures that decrease energy consumption, such as source control (pollutant load inputs), and, as appropriate, onsite or offsite energy generation (such as hydraulic, solar and wind energy).</t>
  </si>
  <si>
    <t>Renewal of water collection, treatment and supply systems (abstraction and treatment systems)</t>
  </si>
  <si>
    <t>360[012]</t>
  </si>
  <si>
    <t>• For renewal systems that meet the Green criteria established in Section 9.1</t>
  </si>
  <si>
    <t>• For renewal systems that meet the Green criteria established in Section 9.2</t>
  </si>
  <si>
    <t>Construction, extension and operation of water collection, treatment and supply systems (distribution networks)</t>
  </si>
  <si>
    <t>360[013]</t>
  </si>
  <si>
    <t>The distribution loss (%) is less than 10% for the segment of the network</t>
  </si>
  <si>
    <t>Renewal of water collection, treatment, and supply systems (distribution networks)</t>
  </si>
  <si>
    <t>360[014]</t>
  </si>
  <si>
    <t>For renewal systems that meet the green criteria established in Section 9.3</t>
  </si>
  <si>
    <t>For renewal systems that meet the green criteria established in Section 9.4</t>
  </si>
  <si>
    <t>Desalination Systems</t>
  </si>
  <si>
    <t>360[015]</t>
  </si>
  <si>
    <t>gCO2/kWh and gCO2/m3</t>
  </si>
  <si>
    <t>• The average carbon intensity of energy used to power the plant must be at or below 350gCO2/m3 of potable water produced, or
• The energy used for the desalination plant must have carbon intensity less than 100gCO2/kWh over the remaining lifetime of the asset.
• See TSC : Other Qualitative or Generic  Criteria</t>
  </si>
  <si>
    <t>• See TSC: Quantitative Threshold 
• See TSC: Quantitative Threshold 
•The carbon intensity threshold is based on the trajectory established in the energy sector.</t>
  </si>
  <si>
    <t>Construction, extension and operation of wastewater collection and treatment</t>
  </si>
  <si>
    <t>Net GHG emission reduction through optimisation of wastewater treatment thus substituting sanitation systems with higher GHG emissions.</t>
  </si>
  <si>
    <t>• The net energy consumption of the wastewater treatment plant equals to or is lower than: 35kWh/p.e. per annum for treatment plant capacity below 10,000p.e.; 25kWh/p.e. per annum for treatment plant capacity between 10,000 and 100,000p.e.; 20kWh/p.e. per annum for treatment plant capacity above 100,000p.e. Net energy consumption of the operation of the waste water treatment plant may take into account measures decreasing energy consumption relating to source control (reduction of storm water or pollutant load inputs), and, as appropriate, onsite or offsite renewable energy generation.
•See  TSC : Other Qualitative or Generic  Criteria</t>
  </si>
  <si>
    <t>• See TSC: Quantitative Threshold 
• For the construction and extension of a wastewater treatment plant or a waste water treatment plant with a collection system, which are substituting more GHG-intensive treatment systems (such as septic tanks, anaerobic lagoons), an assessment of the direct GHG emissions is performed to establish that the new systems is more efficient.</t>
  </si>
  <si>
    <t>Renewal of wastewater collection and treatment</t>
  </si>
  <si>
    <t>The activity complies with one of the following criteria: 
• See  TSC : Other Qualitative or Generic  Criteria
• The difference in the net average energy consumption of the system must be reduced by at least 20% compared to own baseline performance averaged for previous three years, including abstraction and treatment, measured in kWh per m3 produced water supply and that established in the green category for Section 9.6. The net energy consumption is estimated in terms of kWh/p.e.</t>
  </si>
  <si>
    <t xml:space="preserve">The activity complies with one of the following criteria: 
• For renewal systems that meet the amber criteria established in Section 9,6, no additional requirements apply or
• See TSC: Quantitative Threshold </t>
  </si>
  <si>
    <t>Information and communications</t>
  </si>
  <si>
    <t>Data centres implementing a comprehensive set of energy efficiency practices are considered to make a substantial contribution to climate change mitigation.</t>
  </si>
  <si>
    <t>The data centre implements the practices - including relevant optional ones where reasonable - described in international Best Practice Guidelines for Data Centre Energy Efficiency “such as European Code of Conduct for Data Centre Energy Efficiency (JRC) or in CEN/CENELEC guide documents such as CLC TR50600-99-1 and CLC TR50600-99-2”.</t>
  </si>
  <si>
    <t>Data-driven solutions for GHG emission reductions</t>
  </si>
  <si>
    <t>Data-driven solutions for GHG emission reductions are considered to make a substantial contribution to climate change mitigation because of the emissions reductions they enable</t>
  </si>
  <si>
    <t>N/A</t>
  </si>
  <si>
    <t>651[200]</t>
  </si>
  <si>
    <t>An economic activity is considered to contribute substantially to the environmental objective of climate change mitigation where that activity substantially contributes to the stabilisation of greenhouse gas concentrations in the atmosphere at a level that prevents dangerous anthropogenic interference with the climate system by avoiding or reducing greenhouse gas emissions or enhancing greenhouse gas removals, including through process or product innovation, consistent with the long term temperature goal of the Paris Agreement. Namely as set out in Article 2, of “holding the increase in the global average temperature to well below 2°C and pursuing efforts to limit it to 1.5°C above pre-industrial levels”.</t>
  </si>
  <si>
    <t>022[000]</t>
  </si>
  <si>
    <t>Screening Criteria</t>
  </si>
  <si>
    <t>Comparison Filters</t>
  </si>
  <si>
    <t>Climate Change Mitigation focuses on decarbonisation pathways for Activities. To be considered as fulfilling the objective of Climate Change Mitigation:
1. Activity is in line with limiting global temperature rise to no more than 1.5 oC in alignment with the Paris Agreement; or
2. Activity which is not already low- or zero-emissions, may be required to demonstrate the capability of avoiding or reducing GHG emissions in line with relevant best practices compared to the baseline scenario without the mitigating action.</t>
  </si>
  <si>
    <t>061[011]</t>
  </si>
  <si>
    <t>gCO2e/MJ</t>
  </si>
  <si>
    <t xml:space="preserve">gCO2e/MJ </t>
  </si>
  <si>
    <t>TSC Parameters</t>
  </si>
  <si>
    <t>3. Technical Screening Criteria</t>
  </si>
  <si>
    <t>1. Activity Hierarchy Filter</t>
  </si>
  <si>
    <t>2. Screening elements filter</t>
  </si>
  <si>
    <t>Select Code from list dropdown</t>
  </si>
  <si>
    <t>Taxonomy Objective</t>
  </si>
  <si>
    <t>EU</t>
  </si>
  <si>
    <t>Electricity generation using concentrated solar power (CSP) technology</t>
  </si>
  <si>
    <t>The activity generates electricity using CSP technology.</t>
  </si>
  <si>
    <t>The activity generates electricity from wind power.</t>
  </si>
  <si>
    <t>Electricity generation from ocean energy technologies</t>
  </si>
  <si>
    <t xml:space="preserve">Construction or operation of electricity generation facilities that produce electricity from hydropower. </t>
  </si>
  <si>
    <t>The power density of the electricity generation facility is above 5 W/m2; the life-cycle GHG emissions from the generation of electricity from hydropower, are lower than 100gCO2e/kWh</t>
  </si>
  <si>
    <t>The activity complies with either of the following criteria: the electricity generation facility is a run-of-river plant and does not have an artificial reservoir;
See TSC: Quantitative Threshold</t>
  </si>
  <si>
    <t>The life-cycle GHG emissions are calculated using Recommendation 2013/179/EU or, alternatively, using ISO 14067:2018(179)ISO standard 14067:2018, Greenhouse gases — Carbon footprint of products — Requirements and guidelines for quantification (version of [adoption date]: https://www.iso.org/standard/71206.html)., ISO 14064-1:2018(180)ISO standard 14064-1:2018, Greenhouse gases — Part 1: Specification with guidance at the organization level for quantification and reporting of greenhouse gas emissions and removals (version of [adoption date]: https://www.iso.org/standard/66453.html). or the G-res tool(181)Publicly available online tool developed by the International Hy</t>
  </si>
  <si>
    <t>Electricity generation from geothermal energy</t>
  </si>
  <si>
    <t>Construction or operation of electricity generation facilities that produce electricity from geothermal energy. The economic activities in this category could be associated with several NACE codes, in particular D35.11 and F42.22 in accordance with the statistical classification of economic activities established by Regulation (EC) No 1893/2006.</t>
  </si>
  <si>
    <t>100gCO2e/kWh</t>
  </si>
  <si>
    <t xml:space="preserve">Life-cycle GHG emissions from the generation of electricity from geothermal energy are lower than 100gCO2e/kWh. </t>
  </si>
  <si>
    <t>Quantified life-cycle GHG emissions are verified by an independent third party.</t>
  </si>
  <si>
    <t xml:space="preserve"> Life-cycle GHG emission savings are calculated using Commission Recommendation 2013/179/EU or, alternatively, using ISO 14067:2018 or ISO 14064-1:2018</t>
  </si>
  <si>
    <t>Electricity generation from renewable non-fossil gaseous and liquid fuels</t>
  </si>
  <si>
    <t>Construction or operation of electricity generation facilities that produce electricity using gaseous and liquid fuels of renewable origin. This activity does not include electricity generation from the exclusive use of biogas and bio-liquid fuels (see Section 4.8 of this Annex). The economic activities in this category could be associated with several NACE codes, in particular D35.11 and F42.22 in accordance with the statistical classification of economic activities established by Regulation (EC) No 1893/2006.</t>
  </si>
  <si>
    <t>1. Life-cycle GHG emissions from the generation of electricity using renewable gaseous and liquid fuels are lower than 100gCO2e/kWh. 
2. See TSC: Other Qualitatitive Crieria</t>
  </si>
  <si>
    <t>1. See TSC: Quantitative Criteria
2. Where facilities incorporate any form of abatement (including carbon capture or use of decarbonised fuels), that abatement activity complies with the criteria set out in</t>
  </si>
  <si>
    <t xml:space="preserve">Life-cycle GHG emissions are calculated based on project-specific data, where available, using Recommendation 2013/179/EU or, alternatively, using ISO 14067:2018(185)ISO standard 14067:2018, Greenhouse gases — Carbon footprint of products — Requirements and guidelines for quantification (version of [adoption date]: https://www.iso.org/standard/71206.html). or ISO 14064-1:2018(186)ISO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 </t>
  </si>
  <si>
    <t>Electricity generation from bioenergy</t>
  </si>
  <si>
    <t>Construction and operation of electricity generation installations that produce electricity exclusively from biomass, biogas or bioliquids, excluding electricity generation from blending of renewable fuels with biogas or bioliquids (see Section 4.7 of this Annex). The economic activities in this category could be associated with NACE code D35.11 in accordance with the statistical classification of economic activities established by Regulation (EC) No 1893/2006.</t>
  </si>
  <si>
    <t xml:space="preserve">1. See TSC: Other Qualitatitive Crieria
2.The greenhouse gas emission savings from the use of biomass are at least 80 % in relation to the GHG saving methodology and the relative fossil fuel comparator set out in Annex VI to Directive (EU) 2018/2001.
3. See TSC: Other Qualitatitive Crieria
4.See TSC: Other Qualitatitive Crieria
5.For electricity generation installations with a total rated thermal input from 50 to 100 MW, the activity applies high-efficiency cogeneration technology, or, for electricity-only
</t>
  </si>
  <si>
    <t>1. Agricultural biomass used in the activity complies with the criteria laid down in Article 29, paragraphs 2 to 5, of Directive (EU) 2018/2001. Forest biomass used in the activity complies with the criteria laid down in Article 29, paragraphs 6 and 7, of that Directive. 
 2.See TSC: Quantitative Criteria
3.Where the installations rely on anaerobic digestion of organic material, the production of the digestate meets the criteria in Sections 5.6 and criteria 1 and 2 of Section 5.7 of this Annex, as applicable. 
4. Points 1 and 2 do not apply to electricity generation installations with a total rated thermal input below 2 MW and using gaseous biomass fuels. 
5.See TSC: Quantitative Criteria</t>
  </si>
  <si>
    <t>Agricultural biomass used in the activity complies with the criteria laid down in Article 29, paragraphs 2 to 5, of Directive (EU) 2018/2001</t>
  </si>
  <si>
    <t>Construction and operation of transmission systems that transport the electricity on the extra high-voltage and high-voltage interconnected system. Construction and operation of distribution systems that transport electricity on high-voltage, medium-voltage and low-voltage distribution systems. The economic activities in this category could be associated with several NACE codes, in particular D35.12 and D35.13 in accordance with the statistical classification of economic activities established by Regulation (EC) No 1893/2006.</t>
  </si>
  <si>
    <t>100 gCO2e/kWh</t>
  </si>
  <si>
    <t>The activity complies with one of the following criteria:
 1.See TSC: Other Qualitatitive Crieria
2. More than 67% of newly enabled generation capacity in the system is below the generation threshold value of 100 gCO2e/kWh measured on a life cycle basis in accordance with electricity generation criteria, over a rolling five-year period; the average system grid emissions factor, calculated as the total annual emissions from power generation connected to the system, divided by the total annual net electricity production in that system, is below the threshold value of 100 gCO2e/kWh measured on a life cycle basis in accordance with electricity generation criteria, over a rolling five-year period; Infrastructure dedicated to crea</t>
  </si>
  <si>
    <t>The activity complies with one of the following criteria:
 1. The transmission and distribution infrastructure or equipment is in an electricity system that complies with at least one of the following criteria: the system is the interconnected European system, i.e. the interconnected control areas of Member States, Norway, Switzerland and the United Kingdom, and its subordinated systems;
2.See TSC: Quantitative Criteria</t>
  </si>
  <si>
    <t>Production of heat/cool from renewable non-fossil gaseous and liquid fuels</t>
  </si>
  <si>
    <t>Construction and operation of heat generation facilities that produce heat/cool using gaseous and liquid fuels of renewable origin. This activity does not include production of heat/cool from the exclusive use of biogas and bio-liquid fuels (see Section 4.24 of this Annex). The economic activities in this category could be associated with NACE code D35.30 in accordance with the statistical classification of economic activities established by Regulation (EC) No 1893/2006.</t>
  </si>
  <si>
    <t>1. The life-cycle GHG emissions from the generation of heat/cool using renewable gaseous and liquid fuels are lower than 100gCO2e/kWh.
2.See TSC: Other Qualitatitive Crieria</t>
  </si>
  <si>
    <t>1.See TSC: Quantitative Criteria
2. Where facilities incorporate any form of abatement (including carbon capture or use of decarbonised fuels), that abatement activity complies with the relevant Sections</t>
  </si>
  <si>
    <t xml:space="preserve">Life-cycle GHG emissions are calculated based on project-specific data, where available, using Recommendation 2013/179/EU or, alternatively, using ISO 14067:2018(217)ISO standard 14067:2018, Greenhouse gases — Carbon footprint of products — Requirements and guidelines for quantification (version of [adoption date]: https://www.iso.org/standard/71206.html). or ISO 14064-1:2018(218)ISO standard 14064-1:2018, Greenhouse gases — Part 1: Specification with guidance at the organization level for quantification and reporting of greenhouse gas emissions and removals (version of [adoption date]: https://www.iso.org/standard/66453.html).. Quantified life-cycle GHG emissions are verified by an independent third party. </t>
  </si>
  <si>
    <t>Production of heat/cool from bioenergy</t>
  </si>
  <si>
    <t>Construction and operation of facilities that produce heat/cool exclusively from biomass, biogas or bioliquids, and excluding production of heat/cool from blending of renewable fuels with biogas or bioliquids (see Section 4.23 of this Annex. The economic activities in this category could be associated with NACE code D35.30 in accordance with the statistical classification of economic activities established by Regulation (EC) No 1893/2006.</t>
  </si>
  <si>
    <t>1.See TSC: Other Qualitatitive Crieria
2.The greenhouse gas emission savings from the use of biomass are at least 80 % in relation to the GHG emission saving methodology and relative fossil fuel comparator set out in Annex VI to Directive (EU) 2018/2001. 
3.See TSC: Other Qualitatitive Crieria
4.Points 1 and 2 do not apply to heat generation installations with a total rated thermal input below 2 MW and using gaseous biomass fuels.</t>
  </si>
  <si>
    <t>1. Agricultural biomass used in the activity for the production of heat and cool complies with the criteria laid down in Article 29, paragraphs 2 to 5, of Directive (EU) 2018/2001. Forest biomass used in the activity complies with the criteria laid down in Article 29, paragraphs 6 and 7, of that Directive
2.See TSC: Quantitative Criteria
3. Where the installations rely on anaerobic digestion of organic material, the production of the digestate meets the criteria in Sections 5.6 and criteria 1 and 2 of Section 5.7 of this Annex, as applicable. 
4.See TSC: Quantitative Criteria</t>
  </si>
  <si>
    <t>Production of heat/cool using waste heat</t>
  </si>
  <si>
    <t>Construction and operation of facilities that produce heat/cool using waste heat. The economic activities in this category could be associated with NACE code D35.30 in accordance with the statistical classification of economic activities established by Regulation (EC) No 1893/2006.</t>
  </si>
  <si>
    <t>The activity produces heat/cool from waste heat.</t>
  </si>
  <si>
    <t>Electricity generation from nuclear energy in existing installations</t>
  </si>
  <si>
    <t>Modification of existing nuclear installations for the purposes of extension, authorised by Member States’ competent authorities by 2040 in accordance with applicable national law, of the service time of safe operation of nuclear installations that produce electricity or heat from nuclear energy (‘nuclear power plants’). The activity is classified under NACE codes D35.11 and F42.22 in accordance with the statistical classification of economic activities established by Regulation (EC) No 1893/2006. An economic activity in this category is an activity as referred to in Article 10(2) of Regulation (EU) 2020/852 where it complies with all the technical screening criteria set out in this Section.</t>
  </si>
  <si>
    <t>General criteria pertaining to substantial contribution to climate change mitigation and Do no significant harm (‘DNSH’) 1. The project related to the economic activity (‘the project’) is located in a Member State which complies with all of the following: the Member State has fully transposed Council Directive 2009/71/Euratom and Council Directive 2011/70/Euratom; the Member State complies with the Euratom Treaty and with legislation adopted on its basis, in particular, Directive 2009/71/Euratom, Directive 2011/70/Euratom and Directive 2013/59/Euratom, and with applicable Union environmental law adopted under Article 192 TFEU, in particular Directive 2011/92/EU and Directive 2000/60/EC; the Member State has in place, as of the approval date of the project, a radioactive waste management fund and a nuclear decommissioning fund which can be combined; the Member State has demonstrated that it will have resources available at the end of the estimated useful life of the nuclear power plant corresponding to the es</t>
  </si>
  <si>
    <t>Conversion, repurposing or retrofit of gas networks for the transmission and distribution of renewable and low-carbon gases. Construction or operation of transmission and distribution pipelines dedicated to the transport of hydrogen or other low-carbon gases. The economic activities in this category could be associated with several NACE codes, in particular D35.22, F42.21 and H49.50 in accordance with the statistical classification of economic activities established by Regulation (EC) No 1893/2006.</t>
  </si>
  <si>
    <t>The activity consists in one of the following: 
1. construction or operation of new transmission and distribution networks dedicated to hydrogen or other low-carbon gases; 
conversion/repurposing of existing natural gas networks to 100% hydrogen; 
retrofit of gas transmission and distribution networks that enables the integration of hydrogen and other low-carbon gases in the network, including any gas transmission or distribution network activity that enables the increase of the blend of hydrogen or other low carbon gasses in the gas system;
 2. The activity includes leak detection and repair of existing gas pipelines and other network elements to reduce methane leakage.</t>
  </si>
  <si>
    <t>Construction, refurbishment and operation of pipelines and associated infrastructure for distribution of heating and cooling, ending at the sub-station or heat exchanger. The economic activities in this category could be associated with NACE code D35.30 in accordance with the statistical classification of economic activities established by Regulation (EC) No 1893/2006.</t>
  </si>
  <si>
    <t>The activity complies with one of the following criteria: 
i. for construction and operation of pipelines and associated infrastructure for distributing heating and cooling, the system meets the definition of efficient district heating and cooling systems laid down in Article 2, point 41, of Directive 2012/27/EU; for refurbishment of pipelines and associated infrastructure for distributing heating and cooling, the investment that makes the system meet the definition of efficient district heating or cooling laid down in Article 2, point 41, of Directive 2012/27/EU starts within a three year period as underpinned by a contractual obligation or an equivalent in case of operators in charge of both generation and the network; 
ii. the activity is the following: 
    modification to lower temperature regimes;
    advanced pilot systems (control and energy management systems, Internet of Things).</t>
  </si>
  <si>
    <t>Installation and operation of electric heat pumps</t>
  </si>
  <si>
    <t>Installation and operation of electric heat pumps. Where an economic activity is an integral element of ‘Installation, maintenance and repair of renewable energy technologies’ as referred to in Section 7.6 of this Annex, the technical screening criteria specified in Section 7.6 apply. The economic activities in this category could be associated with several NACE codes, in particular D35.30 and F43.22 in accordance with the statistical classification of economic activities established by Regulation (EC) No 1893/2006.</t>
  </si>
  <si>
    <t>The installation and operation of electric heat pumps complies with both of the following criteria:
i. refrigerant threshold: Global Warming Potential does not exceed 675;
ii. See TSC: Other Qualitative Criteria</t>
  </si>
  <si>
    <t>The installation and operation of electric heat pumps complies with both of the following criteria:
i. See TSC: Quantitative Criteria
ii. energy efficiency requirements laid down in the implementing regulations(206)Commission Regulation (EU) No 206/2012 of 6 March 2012 implementing Directive 2009/125/EC of the European Parliament and of the Council with regard to ecodesign requirements for air conditioners and comfort fans (OJ L 72, 10.3.2012, p. 7), Commission Regulation (EU) No 813/2013 of 2 August 2013 implementing Directive 2009/125/EC of the European Parliament and of the Council with regard to ecodesign requirements for space heaters and combination heaters (OJ L 239, 6.9.2013, p. 136) and Commission Regulation (EU) 2016/2281 Commission Regulation (EU) 2016/2281 of 30 November 2016 implementing Directive 2009/125/EC of the European Parliament and of the Council establishing a framework for the setting of ecodesign requirements for energy-related products, with regard to e</t>
  </si>
  <si>
    <t>Cogeneration of heat/cool and power from solar energy</t>
  </si>
  <si>
    <t>353[090]</t>
  </si>
  <si>
    <t>Construction and operation of facilities co-generating electricity and heat/cool from solar energy. The economic activities in this category could be associated with several NACE codes, in particular D35.11 and D35.30 in accordance with the statistical classification of economic activities established by Regulation (EC) No 1893/2006.</t>
  </si>
  <si>
    <t>The activity consists in the cogeneration(208)Cogeneration is defined in Article 2 point 30 of Directive 2012/27/EU. of electricity and heat/cool from solar energy.</t>
  </si>
  <si>
    <t>Cogeneration of heat/cool and power from geothermal energy</t>
  </si>
  <si>
    <t>353[091]</t>
  </si>
  <si>
    <t>Construction and operation of facilities co-generating heat/cool and power from geothermal energy. The economic activities in this category could be associated with several NACE codes, in particular D35.11 and D35.30 in accordance with the statistical classification of economic activities established by Regulation (EC) No 1893/2006.</t>
  </si>
  <si>
    <t>100gCO2e per 1 kWh</t>
  </si>
  <si>
    <t xml:space="preserve"> From geothermal energy are lower than 100gCO2e per 1 kWh of energy output from the combined generation. </t>
  </si>
  <si>
    <t xml:space="preserve"> Quantified life-cycle GHG emissions are verified by an independent third party.</t>
  </si>
  <si>
    <t xml:space="preserve"> Life-cycle GHG emissions are calculated based on project-specific data, where available, using Commission Recommendation 2013/179/EU or, alternatively, using ISO 14067:2018 or ISO 14064-1:2018. Quantified life-cycle GHG emissions are verified by an independent third party.</t>
  </si>
  <si>
    <t>Cogeneration of heat/cool and power from renewable non-fossil gaseous and liquid fuels</t>
  </si>
  <si>
    <t>353[092]</t>
  </si>
  <si>
    <t>Construction and operation of combined heat/cool and power generation facilities using gaseous and liquid fuels of renewable origin. This activity does not include cogeneration of heat/cool and power from the exclusive use of biogas and bio-liquid fuels (see Section 4.20 of this Annex) The economic activities in this category could be associated with several NACE codes, in particular D35.11 and D35.30 in accordance with the statistical classification of economic activities established by Regulation (EC) No 1893/2006.</t>
  </si>
  <si>
    <t>1. The life-cycle GHG emissions from the co-generation of heat/cool and power(210)Cogeneration is defined in Article 2 point 30 of Directive 2012/27/EU. from renewable gaseous and liquid fuels are lower than 100gCO2e per 1 kWh of energy output from the co-generation.</t>
  </si>
  <si>
    <t>1.See TSC: Quantitative Criteria
2.Quantified life-cycle GHG emissions are verified by an independent third party</t>
  </si>
  <si>
    <t xml:space="preserve">Life-cycle GHG emissions are calculated based on project-specific data, where available, using Recommendation 2013/179/EU or, alternatively, using ISO 14067:2018(211)ISO standard 14067:2018, Greenhouse gases — Carbon footprint of products — Requirements and guidelines for quantification (version of [adoption date]: https://www.iso.org/standard/71206.html). or ISO 14064-1:2018(212)ISO standard 14064-1:2018, Greenhouse gases — Part 1: Specification with guidance at the organization level for quantification and reporting of greenhouse gas emissions and removals (version of [adoption date]: https://www.iso.org/standard/66453.html).. </t>
  </si>
  <si>
    <t>Cogeneration of heat/cool and power from bioenergy</t>
  </si>
  <si>
    <t>353[093]</t>
  </si>
  <si>
    <t>Construction and operation of installations used for cogeneration of heat/cool and power exclusively from biomass, biogas or bioliquids, and excluding cogeneration from blending of renewable fuels with biogas or bioliquids (see Section 4.19 of this Annex). The economic activities in this category could be associated with several NACE codes, in particular D35.11 and D35.30 in accordance with the statistical classification of economic activities established by Regulation (EC) No 1893/2006.</t>
  </si>
  <si>
    <t>1.See TSC: Other Qualitatitive Crieria
2. The greenhouse gas emission savings from the use of biomass in cogeneration installations are at least 80 % in relation to the GHG emission saving methodology and fossil fuel comparator set out in Annex VI to Directive (EU) 2018/2001. 
3.See TSC: Other Qualitatitive Crieria
4. Points 1 and 2 do not apply to cogeneration installations with a total rated thermal input below 2 MW and using gaseous biomass fuels.</t>
  </si>
  <si>
    <t>1. Agricultural biomass used in the activity complies with the criteria laid down in Article 29, paragraphs 2 to 5, of Directive (EU) 2018/2001. Forest biomass used in the activity complies with the criteria laid down in Article 29, paragraphs 6 and 7 of that Directive.
2.See TSC: Quantitative Criteria
3. Where the cogeneration installations rely on anaerobic digestion of organic material, the production of the digestate meets the criteria in Sections 5.6 and criteria 1 and 2 of Section 5.7 of this Annex, as applicable
4.See TSC: Quantitative Criteria</t>
  </si>
  <si>
    <t>Production of heat/cool from solar thermal heating</t>
  </si>
  <si>
    <t>Construction and operation of facilities producing heat/cool from solar thermal heating technology. Where an economic activity is an integral element of the ‘Installation, maintenance and repair of renewable energy technologies’ as referred to in Section 7.6 of this Annex, the technical screening criteria specified in Section 7.6 apply. The economic activities in this category could be associated with NACE code D35.30 in accordance with the statistical classification of economic activities established by Regulation (EC) No 1893/2006.</t>
  </si>
  <si>
    <t>The activity produces heat/cool using solar thermal heating.</t>
  </si>
  <si>
    <t>Manufacture of iron and steel</t>
  </si>
  <si>
    <t>Construction or operation of facilities that produce heat/cool from geothermal energy. The economic activities in this category could be associated with NACE code D35.30 in accordance with the statistical classification of economic activities established by Regulation (EC) No 1893/2006.</t>
  </si>
  <si>
    <t>100gCO2e/kWh.</t>
  </si>
  <si>
    <t>The life-cycle GHG emissions from the generation of heat/cool from geothermal energy are lower than 100gCO2e/kWh. Quantified life-cycle GHG emissions are verified by an independent third party.</t>
  </si>
  <si>
    <t>Life-cycle GHG emissions are calculated based on project-specific data, where available, using Commission Recommendation 2013/179/EU or, alternatively, using ISO 14067:2018 or ISO 14064-1:2018.</t>
  </si>
  <si>
    <t>Construction or operation of electricity generation facilities that produce electricity using fossil gaseous fuels. This activity does not include electricity generation from the exclusive use of renewable non-fossil gaseous and liquid fuels as referred to in Section 4.7 of this Annex and biogas and bio-liquid fuels as referred to in Section 4.8 of this Annex. The economic activities in this category may be associated with several NACE codes, notably D35.11 and F42.22 in accordance with the statistical classification of economic activities established by Regulation (EC) No 1893/2006.</t>
  </si>
  <si>
    <t>100 g CO2e/kWh</t>
  </si>
  <si>
    <t xml:space="preserve">The activity meets either of the following criteria:
1.the life-cycle GHG emissions from the generation of electricity using fossil gaseous fuels are lower than 100 g CO2e/kWh. 
Quantified life-cycle GHG emissions are verified by an independent third party. 
2.See TSC: Other Qualitatitive Crieria
</t>
  </si>
  <si>
    <t>1. See TSC: Quantitative Criteria
2.Where facilities incorporate any form of abatement, including carbon capture or use of renewable or low-carbon gases, that abatement activity complies with the criteria set out in the relevant Section of this Annex, where applicable
3. Where the CO2 that would otherwise be emitted from the electricity generation process is captured for the purpose of underground storage, the CO2 is transported and stored underground, in accordance with the technical screening criteria set out in Sections 5.11 and 5.12 of this Annex. facilities for which the construction permit is granted by 31</t>
  </si>
  <si>
    <t xml:space="preserve"> Life-cycle GHG emissions are calculated based on project-specific data, where available, using Recommendation 2013/179/EU or, alternatively, using ISO 14067:2018 or ISO 14064-1:2018.</t>
  </si>
  <si>
    <t>High-efficiency co-generation of heat/cool and power from fossil gaseous fuels</t>
  </si>
  <si>
    <t>353[094]</t>
  </si>
  <si>
    <t>Construction, refurbishment, and operation of combined heat/cool and power generation facilities using fossil gaseous fuels. This activity does not include high-efficiency co-generation of heat/cool and power from the exclusive use of renewable non-fossil gaseous and liquid fuels referred to in Section 4.19 of this Annex, and biogas and bio-liquid fuels referred to in Section 4.20 of this Annex. The economic activities in this category may be associated with NACE codes D35.11 and D35.30 in accordance with the statistical classification of economic activities established by Regulation (EC) No 1893/2006.</t>
  </si>
  <si>
    <t xml:space="preserve"> 100 g CO2e per 1 kWh</t>
  </si>
  <si>
    <t>The activity meets either of the following criteria:
1.  the life-cycle GHG emissions from the co-generation of heat/cool and power from gaseous fuels are lower than 100 g CO2e per 1 kWh of energy output of the co-generation.
-Quantified life-cycle GHG emissions are verified by an independent third party.
2.See TSC: Other Qualitatitive Crieria</t>
  </si>
  <si>
    <t>Life-cycle GHG emissions are calculated based on project-specific data, where available, using Recommendation 2013/179/EU or, alternatively, using ISO 14067:2018 or ISO 14064-1:2018.</t>
  </si>
  <si>
    <t>Production of heat/cool from fossil gaseous fuels in an efficient district heating and cooling system</t>
  </si>
  <si>
    <t>353[016]</t>
  </si>
  <si>
    <t>Construction, refurbishment and operation of heat generation facilities that produce heat/cool using fossil gaseous fuels connected to efficient district heating and cooling within the meaning of Article 2, point (41) of Directive 2012/27/EU. This activity does not include production of heat/cool in an efficient district heating from the exclusive use of renewable non-fossil gaseous and liquid fuels referred to in Section 4.23 of this Annex and biogas and bio-liquid fuels referred to in Section 4.24 of this Annex. The activity is classified under NACE code D35.30 in accordance with the statistical classification of economic activities established by Regulation (EC) No 1893/2006.</t>
  </si>
  <si>
    <t>1. See TSC Quantitative Criteria
2. Where facilities incorporate any form of abatement, including carbon capture or use of renewable or low-carbon gases, that abatement activity complies with the relevant Sections of this Annex, where applicable.
3. Where the CO2 emitted from the electricity generation is captured, the CO2 shall meet the emissions limit set out in point 1 of this Section and shall be transported and stored underground in a way that meets the technical screening criteria for transport of CO2 and storage of CO2 set out in Sections 5.11 and 5.12, respectively of this Annex. facilities for which the construction permit is granted by 31 December 2030 comply</t>
  </si>
  <si>
    <t>Manufacture of renewable energy technologies, where renewable energy is defined in Article 2(1) of Directive (EU) 2018/2001. The economic activities in this category could be associated with several NACE codes, in particular C25, C27, C28 in accordance with the statistical classification of economic activities established by Regulation (EC) No 1893/2006.</t>
  </si>
  <si>
    <t>The economic activity manufactures renewable energy technologies.</t>
  </si>
  <si>
    <t>Manufacture of equipment for the production and use of hydrogen. The economic activities in this category could be associated with several NACE codes, in particular C25, C27, C28, in accordance with the statistical classification of economic activities established by Regulation (EC) No 1893/2006.</t>
  </si>
  <si>
    <t>The economic activity manufactures equipment for the production of hydrogen compliant with the Technical Screening Criteria set out in Section 3.10 of this Annex and equipment for the use of hydrogen.</t>
  </si>
  <si>
    <t>Manufacture of low carbon technologies for transport</t>
  </si>
  <si>
    <t>Manufacture, repair, maintenance, retrofitting, repurposing and upgrade of low carbon transport vehicles, rolling stock and vessels. The economic activities in this category could be associated with several NACE codes, in particular C29.1, C30.1, C30.2, C30.9, C33.15, C33.17 in accordance with the statistical classification of economic activities established by Regulation (EC) No 1893/2006.</t>
  </si>
  <si>
    <t>The economic activity manufactures, repairs, maintains, retrofits(74)For points (j) to (m), the criteria related to retrofitting are covered in Sections 6.9 and 6.12 of this Annex., repurposes or upgrades: trains, passenger coaches and wagons that have zero direct (tailpipe) CO2 emissions; trains, passenger coaches and wagons that have zero direct tailpipe CO2 emission when operated on a track with necessary infrastructure, and use a conventional engine where such infrastructure is not available (bimode); urban, suburban and road passenger transport devices, where the direct (tailpipe) CO2 emissions of the vehicles are zero; until 31 December 2025, vehicles designated as categories M2 and M3(75)As referred to in Article 4(1), point (a), of Regulation (EU) 2018/858 of the European Parliament and of the Council of 30 May 2018 on the approval and market surveillance of motor vehicles and their trailers, and of systems, components and separate technical units intended for such vehicles, amending Regulations (EC)</t>
  </si>
  <si>
    <t>272[011]</t>
  </si>
  <si>
    <t>Manufacture of rechargeable batteries, battery packs and accumulators for transport, stationary and off-grid energy storage and other industrial applications. Manufacture of respective components (battery active materials, battery cells, casings and electronic components). Recycling of end-of-life batteries. The economic activities in this category could be associated with NACE code C27.2 and E38.32 in accordance with the statistical classification of economic activities established by Regulation (EC) No 1893/2006.</t>
  </si>
  <si>
    <t>The economic activity manufactures rechargeable batteries, battery packs and accumulators (and their respective components), including from secondary raw materials, that result in substantial GHG emission reductions in transport, stationary and off-grid energy storage and other industrial applications. The economic activity recycles end-of-life batteries.</t>
  </si>
  <si>
    <t>Manufacture of aluminium through primary alumina (bauxite) process or secondary aluminium recycling. The economic activities in this category could be associated with NACE code C24.42, C24.53 in accordance with the statistical classification of economic activities established by Regulation (EC) No 1893/2006.</t>
  </si>
  <si>
    <t>The activity manufactures one of the following: primary aluminium where the economic activity complies with two of the following criteria until 2025 and with all of the following criteria(109)Combined to a single threshold resulting in the sum of direct and indirect emissions, calculated as the average value of the top 10% of installations based on the data collected in the context of establishing the EU ETS industrial benchmarks for the period of 2021-2026 and calculated in accordance with the methodology for setting the benchmarks set out in Directive 2003/87/EC plus the substantial contribution to climate change mitigation criterion for electricity generation (100gCO2e/kWh) multiplied by the average energy efficiency of aluminium manufacturing (15.5 MWh/t Al). after 2025: the GHG emissions(110)Calculated in accordance with Regulation (EU) 2019/331. do not exceed 1,484(111)Reflecting the average value of the 10% most efficient installations in 2016 and 2017 (t CO2 equivalents/t) as set out in the Annex to</t>
  </si>
  <si>
    <t>See TSC: Quantitative Threshold</t>
  </si>
  <si>
    <t>Manufacture of iron and steel. The economic activities in this category could be associated with several NACE codes, in particular C24.10, C24.20, C24.31, C24.32, C24.33, C24.34, C24.51 and C24.52 in accordance with the statistical classification of economic activities established by Regulation (EC) No 1893/2006.</t>
  </si>
  <si>
    <t>The activity manufactures one of the following: iron and steel where GHG emissions(115)Calculated in accordance with Regulation (EU) 2019/331., reduced by the amount of emissions assigned to the production of waste gases in accordance with point 10.1.5(a) of Annex VII to Regulation (EU) 2019/331 do not exceed the following values applied to the different manufacturing process steps: hot metal = 1,331(116)Reflecting the average value of the 10% most efficient installations in 2016 and 2017 (t CO2 equivalents/t) as set out in the Annex to the Implementing Regulation (EU) 2021/447. tCO2e/t product; sintered ore = 0,163(117)Reflecting the average value of the 10% most efficient installations in 2016 and 2017 (t CO2 equivalents/t) as set out in the Annex to the Implementing Regulation (EU) 2021/447. tCO2e/t product; coke (excluding lignite coke) = 0,144(118)Reflecting the average value of the 10% most efficient installations in 2016 and 2017 (t CO2 equivalents/t) as set out in the Annex to the Implementing Regula</t>
  </si>
  <si>
    <t>Manufacture of hydrogen</t>
  </si>
  <si>
    <t>Manufacture of hydrogen and hydrogen-based synthetic fuels. The economic activities in this category could be associated with NACE code C20.11 in accordance with the statistical classification of economic activities established by Regulation (EC) No 1893/2006.</t>
  </si>
  <si>
    <t>The activity complies with the life-cycle GHG emissions savings requirement of 73.4% for hydrogen [resulting in life-cycle GHG emissions lower than 3tCO2e/tH2] and 70% for hydrogen-based synthetic fuels relative to a fossil fuel comparator of 94g CO2e/MJ in analogy to the approach set out in Article 25(2) of and Annex V to Directive (EU) 2018/2001. Life-cycle GHG emissions savings are calculated using the methodology referred to in Article 28(5) of Directive (EU) 2018/2001 or, alternatively, using ISO 14067:2018(123)ISO standard 14067:2018, Greenhouse gases — Carbon footprint of products — Requirements and guidelines for quantification (version of [adoption date]: https://www.iso.org/standard/71206.html). or ISO 14064-1:2018(124)ISO standard 14064-1:2018, Greenhouse gases — Part 1: Specification with guidance at the organization level for quantification and reporting of greenhouse gas emissions and removals (version of [adoption date]: https://www.iso.org/standard/66453.html).. Quantified life-cycle GHG emis</t>
  </si>
  <si>
    <t>Life-cycle GHG emissions savings are calculated using the methodology referred to in Article 28(5) of Directive (EU) 2018/2001 or, alternatively, using ISO 14067:2018(123)ISO standard 14067:2018, Greenhouse gases — Carbon footprint of products — Requirements and guidelines for quantification (version of [adoption date]: https://www.iso.org/standard/71206.html). or ISO 14064-1:2018(124)ISO standard 14064-1:2018, Greenhouse gases — Part 1: Specification with guidance at the organization level for quantification and reporting of greenhouse gas emissions and removals (version of [adoption date]: https://www.iso.org/standard/66453.html).</t>
  </si>
  <si>
    <t>Manufacture of carbon black. The economic activities in this category could be associated with NACE code C20.13 in accordance with the statistical classification of economic activities established by Regulation (EC) No 1893/2006.</t>
  </si>
  <si>
    <t>t CO2 equivalents/t</t>
  </si>
  <si>
    <t>GHG emissions(128)Calculated in accordance with Regulation (EU) 2019/331. from the carbon black production processes are lower than 1,141(129) Reflecting the average value of the 10% most efficient installations in 2016 and 2017 (t CO2 equivalents/t) as set out in the Annex to the Implementing Regulation (EU) 2021/447. tCO2e per tonne of product.</t>
  </si>
  <si>
    <t>Manufacture of energy efficiency equipment for buildings. The economic activities in this category could be associated with several NACE codes, in particular C16.23, C23.11, C23.20, C23.31, C23.32, C23.43, C.23.61, C25.11, C25.12, C25.21, C25.29, C25.93, C27.31, C27.32, C27.33, C27.40, C27.51, C28.11, C28.12, C28.13, C28.14, in accordance with the statistical classification of economic activities established by Regulation (EC) No 1893/2006.</t>
  </si>
  <si>
    <t>The economic activity manufactures technologies that are aimed at and demonstrate substantial life-cycle GHG emission savings compared to the best performing alternative technology/product/solution available on the market.</t>
  </si>
  <si>
    <t xml:space="preserve"> Life-cycle GHG emission savings are calculated using Commission Recommendation 2013/179/EU(100)Commission Recommendation 2013/179/EU of 9 April 2013 on the use of common methods to measure and communicate the life cycle environmental performance of products and organisations (OJ L 124, 4.5.2013, p. 1). or, alternatively, ISO 14067:2018(101)ISO standard 14067:2018, Greenhouse gases — Carbon footprint of products — Requirements and guidelines for quantification (version of [adoption date]: https://www.iso.org/standard/71206.html). or ISO 14064-1:2018(102)ISO standard 14064-1:2018, Greenhouse gases — Part 1: Specification with guidance at the organization level for quantification and reporting of greenhouse gas emissions and removals (version of [adoption date]: https://www.iso.org/standard/6</t>
  </si>
  <si>
    <t>Manufacture of other low carbon technologies</t>
  </si>
  <si>
    <t>Manufacture of technologies aimed at substantial GHG emission reductions in other sectors of the economy, where those technologies are not covered in Sections 3.1 to 3.5 of this Annex. The economic activities in this category could be associated with several NACE codes, in particular from C22, C25, C26, C27 and C28 in accordance with the statistical classification of economic activities established by Regulation (EC) No 1893/2006.</t>
  </si>
  <si>
    <t xml:space="preserve">he economic activity manufactures technologies that are aimed at and demonstrate substantial life-cycle GHG emission savings compared to the best performing alternative technology/product/solution available on the market. </t>
  </si>
  <si>
    <t>Life-cycle GHG emission savings are calculated using Commission Recommendation 2013/179/EU(100)Commission Recommendation 2013/179/EU of 9 April 2013 on the use of common methods to measure and communicate the life cycle environmental performance of products and organisations (OJ L 124, 4.5.2013, p. 1). or, alternatively, ISO 14067:2018(101)ISO standard 14067:2018, Greenhouse gases — Carbon footprint of products — Requirements and guidelines for quantification (version of [adoption date]: https://www.iso.org/standard/71206.html). or ISO 14064-1:2018(102)ISO standard 14064-1:2018, Greenhouse gases — Part 1: Specification with guidance at the organization level for quantification and reporting of greenhouse gas emissions and removals (version of [adoption date]: https://www.iso.org/standard/6</t>
  </si>
  <si>
    <t>Manufacture of soda ash</t>
  </si>
  <si>
    <t>Manufacture of disodium carbonate (soda ash, sodium carbonate, carbonic acid disodium salt). The economic activities in this category could be associated with NACE code C20.13 in accordance with the statistical classification of economic activities established by Regulation (EC) No 1893/2006.</t>
  </si>
  <si>
    <t>GHG emissions(132)Calculated in accordance with Regulation (EU) 2019/331. from the soda ash production processes are lower than 0,789(133)Reflecting the average value of the 10% most efficient installations in 2016 and 2017 (t CO2 equivalents/t) as set out in the Annex to the Implementing Regulation (EU) 2021/447. tCO2e per tonne of product.</t>
  </si>
  <si>
    <t>Manufacture of chlorine. The economic activities in this category could be associated with NACE code C20.13 in accordance with the statistical classification of economic activities established by Regulation (EC) No 1893/2006.</t>
  </si>
  <si>
    <t>Electricity consumption for electrolysis and chlorine treatment is equal or lower than 2.45 MWh per tonne of chlorine. Average life-cycle GHG emissions of the electricity used for chlorine production is at or lower than 100 g CO2e/kWh.</t>
  </si>
  <si>
    <t xml:space="preserve">. Life-cycle GHG emissions are calculated using Recommendation 2013/179/EU or, alternatively, using ISO 14067:2018(136)ISO standard 14067:2018, Greenhouse gases — Carbon footprint of products — Requirements and guidelines for quantification (version of [adoption date]: https://www.iso.org/standard/71206.html). or ISO 14064-1:2018(137)ISO standard 14064-1:2018, Greenhouse gases — Part 1: Specification with guidance at the organization level for quantification and reporting of greenhouse gas emissions and removals (version of [adoption date]: https://www.iso.org/standard/66453.html).. </t>
  </si>
  <si>
    <t>Manufacture of organic basic chemicals</t>
  </si>
  <si>
    <t>Manufacture of: high value chemicals (HVC): acetylene; ethylene; propylene; butadiene. Aromatics: mixed alkylbenzenes, mixed alkylnaphthalenes other than HS 2707 or 2902; cyclohexane; benzene; toluene; o-Xylene; p-Xylene; m-Xylene and mixed xylene isomers; ethylbenzene; cumene; biphenyl, terphenyls, vinyltoluenes, other cyclic hydrocarbons excluding cyclanes, cyclenes, cycloterpenes, benzene, toluene, xylenes, styrene, ethylbenzene, cumene, naphthalene, anthracene; benzol (benzene), toluol (toluene) and xylol (xylenes) naphthalene and other aromatic hydrocarbon mixtures (excluding benzole, toluole, xylole). vinyl chloride; styrene; ethylene oxide; monoethylene glycol; adipic acid. The economic activities in this category could be associated with NACE code C20.14 in accordance with the statistical classification of economic activities established by Regulation (EC) No 1893/2006.</t>
  </si>
  <si>
    <t>GHG emissions(140)Calculated in accordance with Regulation (EU) 2019/331. from the organic basic chemicals production processes are lower than: for HVC: 0,693(141)Reflecting the average value of the 10% most efficient installations in 2016 and 2017 (t CO2 equivalents/t) as set out in the Annex to the Implementing Regulation (EU) 2021/447. tCO2e/t of HVC; for aromatics: 0,0072(142)Reflecting the average value of the 10% most efficient installations in 2016 and 2017 (t CO2 equivalents/t) as set out in the Annex to the Implementing Regulation (EU) 2021/447. tCO2e/t of complex weighted throughput; for vinyl chloride: 0,171(143)Reflecting the average value of the 10% most efficient installations in 2016 and 2017 (t CO2 equivalents/t) as set out in the Annex to the Implementing Regulation (EU) 2021/447. tCO2e/t of vinyl chloride; for styrene: 0,419(144)Reflecting the average value of the 10% most efficient installations in 2016 and 2017 (t CO2 equivalents/t) as set out in the Annex to the Implementing Regulation (</t>
  </si>
  <si>
    <t>Manufacture of anhydrous ammonia</t>
  </si>
  <si>
    <t>Manufacture of anhydrous ammonia. The economic activities in this category could be associated with NACE code C20.15 in accordance with the statistical classification of economic activities established by Regulation (EC) No 1893/2006.</t>
  </si>
  <si>
    <t>The activity complies with one of the following criteria: ammonia is produced from hydrogen that complies with the technical screening criteria set out in Section 3.10 of this Annex (Manufacturing of hydrogen); ammonia is recovered from waste water.</t>
  </si>
  <si>
    <t>Manufacture of nitric acid</t>
  </si>
  <si>
    <t>Manufacture of nitric acid. The economic activities in this category could be associated with NACE code C20.15 in accordance with the statistical classification of economic activities established by Regulation (EC) No 1893/2006.</t>
  </si>
  <si>
    <t>GHG emissions(153)Calculated in accordance with the Regulation (EU) 2019/331. from the manufacture of nitric acid are lower than 0,038(154)Reflecting the average value of the 10% most efficient installations in 2016 and 2017 (t CO2 equivalents/t) as set out in the Annex to the Implementing Regulation (EU) 2021/447. tCO2e per tonne of nitric acid.</t>
  </si>
  <si>
    <t>Manufacture resins, plastics materials and non-vulcanisable thermoplastic elastomers, the mixing and blending of resins on a custom basis, as well as the manufacture of non-customised synthetic resins. The economic activities in this category could be associated with NACE code C20.16 in accordance with the statistical classification of economic activities established by Regulation (EC) No 1893/2006.</t>
  </si>
  <si>
    <t xml:space="preserve">The activity complies with one of the following criteria: the plastic in primary form is fully manufactured by mechanical recycling of plastic waste; where mechanical recycling is not technically feasible or economically viable, the plastic in primary form is fully manufactured by chemical recycling of plastic waste and the life-cycle GHG emissions of the manufactured plastic, excluding any calculated credits from the production of fuels, are lower than the life-cycle GHG emissions of the equivalent plastic in primary form manufactured from fossil fuel feedstock. </t>
  </si>
  <si>
    <t>Life-cycle GHG emissions are calculated using Recommendation 2013/179/EU or, alternatively, using ISO 14067:2018(157)ISO standard 14067:2018, Greenhouse gases — Carbon footprint of products — Requirements and guidelines for quantification (version of [adoption date]: https://www.iso.org/standard/71206.html). or ISO 14064-1:2018(158)ISO standard 14064-1:2018, Greenhouse gases — Part 1: Specification with guidance at the organization level for quantif</t>
  </si>
  <si>
    <t>Manufacture of automotive and mobility components</t>
  </si>
  <si>
    <t>309[910]</t>
  </si>
  <si>
    <t>Manufacture, repair, maintenance, retrofitting, repurposing and upgrade of mobility components for zero-emission personal mobility devices and of automotive and mobility systems, components, separate technical units, parts and spare parts as defined in Article 3, points (18) to (21) and (23) of Regulation (EU) 2018/858 of the European Parliament and of the Council(162)Regulation (EU) 2018/858 of the European Parliament and of the Council of 30 May 2018 on the approval and market surveillance of motor vehicles and their trailers, and of systems, components and separate technical units intended for such vehicles, amending Regulations (EC) No 715/2007 and (EC) No 595/2009 and repealing Directive 2007/46/EC (OJ L 151, 14.6.2018, p. 1)., type approved, designed, and constructed for use only in vehicles and buses of category M1, M2, M3, N1, N2 and N3, and in Article 3, points (15) to (18) and (21) in Regulation (EU) 168/2013 of the European Parliament and of the Council(163)Regulation (EU) No 168/2013 of the Europ</t>
  </si>
  <si>
    <t>1. The economic activity manufactures, repairs, maintains, retrofits, repurposes and upgrades components that are essential for delivering and improving the environmental performance for the following vehicles: urban, suburban and road passenger transport devices, where the direct (tailpipe) CO2 emissions of the vehicles are zero; vehicles designated as categories M2 and M3(164)As referred to in Article 4(1), point (a), of Regulation (EU) 2018/858. where the direct (tailpipe) CO2 emissions of the vehicles are zero; vehicles of category M1 and N1 classified as light-duty vehicles(165)As defined in Article 4(1), points (a) and (b) of Regulation (EU) 2018/858. where specific emissions of CO2, as defined in Article 3(1), point (h), of Regulation (EU) 2019/631 of the European Parliament and of the Council(166)Regulation (EU) 2019/631 of the European Parliament and of the Council of 17 April 2019 setting CO2 emission performance standards for new passenger cars and for new light commercial vehicles, and repealing</t>
  </si>
  <si>
    <t>Manufacture of rail rolling stock constituents</t>
  </si>
  <si>
    <t>309[911]</t>
  </si>
  <si>
    <t>Manufacture, installation, technical consulting, retrofitting, upgrade, repair, maintenance, and repurposing of products, equipment, systems, and software related to the rail constituents detailed in Point 2.7 of Annex II to Directive (EU) 2016/797. These constituents and services are essential to the environmental performance, operation and functioning over the lifetime of rail rolling stock that comply with Section 3.3. of this Annex. The economic activities in this category could be associated with several NACE codes, in particular, C30.2 C27.1, C27.9 in accordance with the statistical classification of economic activities established by Regulation (EC) No 1893/2006. The economic activities in this category are excluded from Sections 3.3. and 3.6. of this Annex.</t>
  </si>
  <si>
    <t>The economic activity manufactures, installs, retrofits, repairs, maintains, upgrades or repurposes products, equipment, systems or software related to the following rail constituents detailed in Point 2.7 of Annex II to Directive (EU) 2016/797 or provides related technical consulting services: These constituents and services are essential to the environmental performance, operation and functioning over the lifetime of one or more of the technologies listed below:  trains, passenger coaches and wagons that have zero direct (tailpipe) CO2 emissions that comply with Section 3.3. of Annex I to this Regulation; trains, passenger coaches and wagons that have zero direct tailpipe CO2 emission when operated on a track with necessary infrastructure, and use a conventional engine where such infrastructure is not available (bimode) that comply with Section 3.3. of Annex I to this Regulation.</t>
  </si>
  <si>
    <t>Manufacture, installation, and servicing of high, medium and low voltage electrical equipment for electrical transmission and distribution that result in or enable a substantial contribution to climate change mitigation</t>
  </si>
  <si>
    <t>The economic activity develops, manufactures, installs, maintains or services electrical products, equipment or systems, or software aimed at substantial GHG emission reductions in high, medium and low voltage electrical transmission and distribution systems through electrification, energy efficiency, integration of renewable energy or efficient power conversion. The economic activity includes systems to integrate renewable sources of energy in the electric grid, interconnect or increase grid automation, flexibility and stability, manage demand-side response, develop low carbon transport or heat, or deploy smart metering technologies for substantial improvement of energy efficiency. The economic activity in this category does not include heat and power generating equipment and electrical appliances. Where an economic activity falls under this Section and Section 4.9. of this Annex, Section 4.9. of this Annex applies. The economic activities in this category could be associated with several NACE codes, in par</t>
  </si>
  <si>
    <t>1. The activity manufactures, installs, or maintains one or more of the following, or provides maintenance, repair and technical consulting services essential to the functioning over the lifetime of one or more of the following: electric vehicle charging stations and supporting electric infrastructure for the electrification of transport that is installed primarily to enable electric vehicle charging. Any activity included in Section 7.4. is excluded from this point. transmission and distribution current-carrying wiring devices and non-current-carrying wiring devices for wiring electrical circuits, and transformers that comply with the Tier 2 (1 July 2021) requirements for large power transformers set out in Annex I to Commission Regulation (EU) 548/2014(169)Commission Regulation (EU) No 548/2014 of 21 May 2014 on implementing Directive 2009/125/EC of the European Parliament and of the Council with regard to small, medium and large power transformers (OJ L 152 22.5.2014, p. 1)., and medium power transformers</t>
  </si>
  <si>
    <t>Manufacturing of aircraft</t>
  </si>
  <si>
    <t>303[011]</t>
  </si>
  <si>
    <t>Manufacture, repair, maintenance, overhaul, retrofitting, design, repurposing and upgrade of aircraft and aircraft parts and equipment(172)The activity includes manufacturing of parts and equipment and provision of related services, as well as Maintenance, Repair and Overhaul (MRO), to the extent that these can be linked to an eligible aircraft type and improves or maintains the level of efficiency of the aircraft.. The economic activities in this category could be associated with a NACE code, in particular C30.3 and C33.16, in accordance with the statistical classification of economic activities established by Regulation (EC) No 1893/2006.</t>
  </si>
  <si>
    <t>The activity manufactures, repairs, maintains, overhauls, retrofits, designs, repurposes or upgrades one of the following: the aircraft with zero direct (tailpipe) CO2 emissions; until 31 December 2027, the aircraft, other than produced for private or commercial business aviation, meeting the margins specified below and limited by the replacement ratio to ensure that the delivery does not increase the worldwide fleet number: having maximum take-off mass greater than 5,7 t and less than or equal to 60t and a certified metric value of CO2 emissions of at least 11 % less than the New Type limit of the International Civil Aviation Organisation (ICAO) standard(173)Volume 3 (CO2 emissions) of the environmental protection standard of the International Civil Aviation Organization (ICAO) contained in Annex 16 to the Chicago Convention, first edition.; having a maximum take-off mass greater than 60 t and less than or equal to 150t and a certified metric value of CO2 emissions of at least 2 % less than the New Type lim</t>
  </si>
  <si>
    <t>Afforestation</t>
  </si>
  <si>
    <t>Establishment of forest through planting, deliberate seeding or natural regeneration on land that, until then, was under a different land use or not used. Afforestation implies a transformation of land use from non-forest to forest, in accordance with the Food and Agriculture Organisation of the United Nations (‘FAO’) definition of afforestation(1)Establishment of forest through planting or deliberate seeding on land that, until then, was under a different land use, implies a transformation of land use form non-forest to forest, FAO Global Resources Assessment 2020. Terms and definitions (version of [adoption date]: http://www.fao.org/3/I8661EN/i8661en.pdf)., where forest means a land matching the forest definition as set out in national law, or where not available, is in accordance with the FAO definition of forest(2)Land spanning more than 0,5 hectares with trees higher than five meters and a canopy cover of more than 10%, or trees able to reach those thresholds in situ. It does not include land that is pr</t>
  </si>
  <si>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t>
  </si>
  <si>
    <t>Rehabilitation and restoration of forests, including reforestation and natural forest regeneration after an extreme event</t>
  </si>
  <si>
    <t>024[013]</t>
  </si>
  <si>
    <t>Rehabilitation and restoration of forests as defined by national law. Where national law does not contain such a definition, rehabilitation and restoration corresponds to a definition with broad agreement in the peer-reviewed scientific literature for specific countries or a definition in line with the FAO concept of forest restoration(21)Forest restoration includes: or a definition in line with one of the definitions of ecological restoration(22)Ecological Restoration (Also Ecosystem Restoration) : applied to forest, or forest rehabilitation(23)Forest rehabilitation is the process of restoring the capacity of a forest to provide goods and services again, where the state of the rehabilitated forest is not identical to its state before degradation, under the Convention on Biological Diversity(24)(Version of [adoption date]: https://www.cbd.int/convention/text/).. The economic activities in this category also include forest activities in line with the FAO definition of “reforestation”(25)Re-establishment of fo</t>
  </si>
  <si>
    <t>1. The economic activity has implemented physical and non-physical solutions (‘adaptation solutions’) that substantially reduce the most important physical climate risks that are material to that activity.
2. The physical climate risks that are material to the activity have been identified from those listed in Appendix A to this Annex by performing a robust climate risk and vulnerability assessment with the following steps: screening of the activity to identify which physical climate risks from the list in Appendix A to this Annex may affect the performance of the economic activity during its expected lifetime; where the activity is assessed to be at risk from one or more of the physical climate risks listed in Appendix A to this Annex, a climate risk and vulnerability assessment to assess the materiality of the physical climate risks on the economic activity; an assessment of adaptation solutions that can reduce the identified physical climate risk. The climate risk and vulnerability assessment is proportio</t>
  </si>
  <si>
    <t>Forest management</t>
  </si>
  <si>
    <t>Forest management as defined by national law. Where national law does not contain such a definition, forest management corresponds to any economic activity resulting from a system applicable to a forest that influences the ecological, economic or social functions of the forest. Forest management assumes no change in land use and occurs on land matching the definition of forest as set out in national law, or where not available, in accordance with the FAO definition of forest(39)Land spanning more than 0,5 hectares with trees higher than five meters and a canopy cover of more than 10%, or trees able to reach those thresholds in situ. It does not include land that is predominantly under agricultural or urban land use, FAO Global Resources Assessment 2020. Terms and definitions (version of [adoption date]: http://www.fao.org/3/I8661EN/i8661en.pdf).. The economic activities in this category could be associated with NACE code A2 in accordance with the statistical classification of economic activities established</t>
  </si>
  <si>
    <t>Conservation forestry</t>
  </si>
  <si>
    <t>Forest management activities with the objective of preserving one or more habitats or species. Conservation forestry assumes no change in land category and occurs on land matching the forest definition as set out in national law, or where not available, in accordance with the FAO definition of forest(50)Land spanning more than 0,5 hectares with trees higher than five meters and a canopy cover of more than 10%, or trees able to reach those thresholds in situ. It does not include land that is predominantly under agricultural or urban land use, FAO Global Resources Assessment 2020. Terms and definitions (version of [adoption date]: http://www.fao.org/3/I8661EN/i8661en.pdf).. The economic activities in this category could be associated with NACE code A2 in accordance with the statistical classification of economic activities established by Regulation (EC) No 1893/2006. The economic activities in this category are limited to NACE II 02.10, i.e. silviculture and other forestry activities, 02.20, i.e. logging, 02.3</t>
  </si>
  <si>
    <t>Purchase, financing, leasing, rental and operation of passenger vessels on inland waters, involving vessels that are not suitable for sea transport. The economic activities in this category could be associated with NACE code H50.30 in accordance with the statistical classification of economic activities established by Regulation (EC) No 1893/2006.</t>
  </si>
  <si>
    <t>Purchase, financing, leasing, rental and operation of freight vessels on inland waters, involving vessels that are not suitable for sea transport. The economic activities in this category could be associated with several NACE code H50.4 in accordance with the statistical classification of economic activities established by Regulation (EC) No 1893/2006.</t>
  </si>
  <si>
    <t>Retrofitting of inland water passenger and freight transport</t>
  </si>
  <si>
    <t>Purchase, financing, chartering (with or without crew) and operation of vessels designed and equipped for transport of freight or for the combined transport of freight and passengers on sea or coastal waters, whether scheduled or not. Purchase, financing, renting and operation of vessels required for port operations and auxiliary activities, such as tugboats, mooring vessels, pilot vessels, salvage vessels and ice-breakers. The economic activities in this category could be associated with several NACE codes, in particular H50.2, H52.22 and N77.34 in accordance with the statistical classification of economic activities established by Regulation (EC) No 1893/2006.</t>
  </si>
  <si>
    <t>Purchase, financing, chartering (with or without crew) and operation of vessels designed and equipped for performing passenger transport, on sea or coastal waters, whether scheduled or not. The economic activities in this category include operation of ferries, water taxies and excursions, cruise or sightseeing boats. The activity could be associated with several NACE codes, in particular H50.10, N77.21 and N77.34 in accordance with the statistical classification of economic activities established by Regulation (EC) No 1893/2006.</t>
  </si>
  <si>
    <t>501[002]</t>
  </si>
  <si>
    <t>Retrofit and upgrade of vessels designed and equipped for the transport of freight or passengers on sea or coastal waters, and of vessels required for port operations and auxiliary activities, such as tugboats, mooring vessels, pilot vessels, salvage vessels and ice-breakers. The economic activities in this category could be associated with NACE codes H50.10, H50.2, H52.22, C33.15, N77.21 and N.77.34 in accordance with the statistical classification of economic activities established by Regulation (EC) No 1893/2006.</t>
  </si>
  <si>
    <t>Construction, modernisation, maintenance and operation of infrastructure for personal mobility, including the construction of roads, motorways bridges and tunnels and other infrastructure that are dedicated to pedestrians and bicycles, with or without electric assist. The economic activities in this category could be associated with several NACE codes, in particular F42.11, F42.12, F42.13, F43.21, M71.12 and M71.20 in accordance with the statistical classification of economic activities established by Regulation (EC) No 1893/2006.</t>
  </si>
  <si>
    <t>Construction, modernisation, operation and maintenance of railways and subways as well as bridges and tunnels, stations, terminals, rail service facilities(326)In accordance with Article 3, point (11), of Directive 34/2012/EU of the European Parliament and of the Council of 21 November 2012 establishing a single European railway area (OJ L 343, 14.12.2012, p. 32)., safety and traffic management systems including the provision of architectural services, engineering services, drafting services, building inspection services and surveying and mapping services and the like as well as the performance of physical, chemical and other analytical testing of all types of materials and products. Manufacture, installation, technical consulting, retrofitting, upgrade, repair, maintenance, repurposing of products, equipment, systems and software related to one of the following elements: assembled railway track fixtures; rail constituents detailed in Points 2.2 to 2.6 to Annex II of Directive (EU) 2016/797. The economic act</t>
  </si>
  <si>
    <t>Purchase, financing, rental, leasing and operation of passenger transport using railway rolling stock on mainline networks, spread over an extensive geographic area, passenger transport by interurban railways and operation of sleeping cars or dining cars as an integrated operation of railway companies. The economic activities in this category could be associated with several NACE codes, in particular H49.10, N77.39 in accordance with the statistical classification of economic activities established by Regulation (EC) No 1893/2006.</t>
  </si>
  <si>
    <t>Purchase, financing, leasing, rental and operation of freight transport on mainline rail networks as well as short line freight railroads. The economic activities in this category could be associated with several NACE codes, in particular H49.20 and N77.39 in accordance with the statistical classification of economic activities established by Regulation (EC) No 1893/2006.</t>
  </si>
  <si>
    <t>Purchase, financing, leasing, rental and operation of urban and suburban transport vehicles for passengers and road passenger transport. For motor vehicles, operation of vehicles designated as category M2 or M3, in accordance with Article 4(1) of Regulation (EU) 2018/858, for the provision of passenger transport. The economic activities in this category may include operation of different modes of land transport, such as by motor bus, tram, streetcar, trolley bus, underground and elevated railways. This also includes town-to-airport or town-to-station lines and operation of funicular railways and aerial cableways where part of urban or suburban transit systems. The economic activities in this category also include scheduled long-distance bus services, charters, excursions and other occasional coach services, airport shuttles (including within airports), operation of school buses and buses for the transport. The economic activities in this category could be associated with several NACE codes, in particular H49</t>
  </si>
  <si>
    <t>Selling, purchasing, financing, leasing, renting and operation of personal mobility or transport devices where the propulsion comes from the physical activity of the user, from a zero-emissions motor, or a mix of zero-emissions motor and physical activity. This includes the provision of freight transport services by (cargo) bicycles. The economic activities in this category could be associated with several NACE codes, in particular N77.11 and N77.21 in accordance with the statistical classification of economic activities established by Regulation (EC) No 1893/2006.</t>
  </si>
  <si>
    <t>Transport by motorbikes, passenger cars and light commercial vehicles</t>
  </si>
  <si>
    <t>Purchase, financing, renting, leasing and operation of vehicles designated as category M1(258)As referred to in Article 4(1), point (a)(i), of Regulation (EU) 2018/858., N1(259)As referred to in Article 4(1), point (b)(i), of Regulation (EU) 2018/858., both falling under the scope of Regulation (EC) No 715/2007 of the European Parliament and of the Council(260)Regulation (EC) No 715/2007 of the European Parliament and of the Council of 20 June 2007 on type approval of motor vehicles with respect to emissions from light passenger and commercial vehicles (Euro 5 and Euro 6) and on access to vehicle repair and maintenance information (OJ L 171, 29.6.2007, p. 1)., or L (2- and 3-wheel vehicles and quadricycles)(261)As referred to in Article 4(1) of Regulation (EU) 2018/858.. The economic activities in this category could be associated with several NACE codes, in particular H49.32, H49.39 and N77.11 in accordance with the statistical classification of economic activities established by Regulation (EC) No 1893/200</t>
  </si>
  <si>
    <t>Purchase, financing, leasing, rental and operation of vehicles designated as category N1, N2(269)As referred to in Article 4(1), point (b)(ii), of Regulation (EU) 2018/858. or N3(270)As referred to in Article 4(1), point (b)(iii), of Regulation (EU) 2018/858. falling under the scope of EURO VI(271)As set out in Regulation (EC) No 595/2009., step E or its successor, for freight transport services by road. The economic activities in this category could be associated with several NACE codes, in particular H49.4.1, H53.10, H53.20 and N77.12 in accordance with the statistical classification of economic activities established by Regulation (EC) No 1893/2006.</t>
  </si>
  <si>
    <t>Infrastructure enabling road transport and public transport</t>
  </si>
  <si>
    <t>Construction, modernisation, maintenance and operation of motorways, streets, roads, other vehicular and pedestrian ways, surface work on streets, roads, highways, bridges or tunnels and construction of airfield runways, including the provision of architectural services, engineering services, drafting services, building inspection services and surveying and mapping services and the like as well as the performance of physical, chemical and other analytical testing of all types of materials and products, and excludes the installation of street lighting and electrical signals. The economic activities in this category could be classified under several NACE codes, in particular F42.11, F42.13, M71.12 and M71.20 in accordance with the statistical classification of economic activities established by Regulation (EC) No 1893/2006.</t>
  </si>
  <si>
    <t>Infrastructure for water transport</t>
  </si>
  <si>
    <t>Construction, modernisation and operation of waterways, harbour and rivers works, pleasure ports, locks, dams and dykes and other, including the provision of architectural services, engineering services, drafting services, building inspection services and surveying and mapping services and the like as well as the performance of physical, chemical and other analytical testing of all types of materials and products and excludes project management activities related to civil engineering works. The economic activities in this category exclude dredging of waterways. The economic activities in this category could be associated with several NACE codes, in particular F42.91, M71.12 and M71.20 in accordance with the statistical classification of economic activities established by Regulation (EC) No 1893/2006.</t>
  </si>
  <si>
    <t>Airport infrastructure</t>
  </si>
  <si>
    <t>Construction, modernisation and operation of infrastructure that is required for zero tailpipe CO2 operation of aircraft or the airport’s own operations, as well as for provision of fixed electrical ground power and preconditioned air to stationary aircraft. The economic activities in this category could be classified under several NACE codes, in particular F41.20 and F42.99 in accordance with the statistical classification of economic activities established by Regulation (EC) No 1893/2006.</t>
  </si>
  <si>
    <t>Low carbon airport infrastructure</t>
  </si>
  <si>
    <t>Construction, modernisation, maintenance and operation of infrastructure that is required for zero tailpipe CO2 operation of aircraft or the airport’s own operations, and for provision of fixed electrical ground power and preconditioned air to stationary aircraft as well as infrastructure dedicated to transhipment with rail and water transport. The economic activities in this category could be associated with several NACE codes, in particular F41.20 and F42.99 in accordance with the statistical classification of economic activities established by Regulation (EC) No 1893/2006.</t>
  </si>
  <si>
    <t>Leasing of aircraft</t>
  </si>
  <si>
    <t>Renting and leasing of aircraft and aircraft parts and equipment(342)The activity includes leasing of parts and equipment to the extent that they can be linked to an eligible aircraft type and improves or maintains the level of efficiency of the aircraft.. The economic activities in this category could be associated with a NACE code, in particular N77.35, in accordance with the statistical classification of economic activities established by Regulation (EC) No 1893/2006.</t>
  </si>
  <si>
    <t>The activity consists of renting or leasing of one of the following:
 the aircraft with zero direct (tailpipe) CO2 emissions; the aircraft delivered before 11 December 2023, complying with the technical screening criteria referred to in Section 3.21., subsection ‘Substantial contribution to climate change mitigation’, points (b) or (c);
 the aircraft delivered after 11 December 2023 complying with the technical screening criteria referred to in Section 3.21., subsection ‘Substantial contribution to climate change mitigation’, points (b) or (c) and with the commitment that another non-compliant aircraft in the fleet is either: permanently withdrawn from use within 6 months of delivery of the compliant aircraft, in which case, the replacement ratio does not apply; 
or permanently withdrawn from the fleet within six months of delivery of the compliant aircraft in which case the share of Taxonomy compliance of eligible aircraft is limited by the replacement ratio as set out in Section 3.21;
 whereby the aircraft per</t>
  </si>
  <si>
    <t>Purchase, financing and operation of aircraft including transport of passengers and goods. The economic activity does not include leasing of aircraft referred to in Section 6.18. The economic activities in this category could be associated with several NACE codes, in particular H51.1 and H51.21, in accordance with the statistical classification of economic activities established by Regulation (EC) No 1893/2006.</t>
  </si>
  <si>
    <t>The activity is performed using one of the following: the aircraft with zero direct (tailpipe) CO2 emissions; until 31 December 2029, the aircraft acquired before 11 December 2023, complying with the technical screening criteria specified in Section 3.21., subsection ‘Substantial contribution to climate change mitigation’, points (b) or (c); until 31 December 2029, the aircraft acquired after 11 December 2023, complying with the technical screening criteria specified in Section 3.21., subsection ‘Substantial contribution to climate change mitigation’, points (b) or (c), and with the commitment that another non-compliant aircraft in the fleet is either: permanently withdrawn from use within 6 months of delivery of the compliant aircraft in which case, the replacement ratio does not apply; or permanently withdrawn from the fleet within 6 months of delivery of the compliant aircraft in which case, the share of Taxonomy compliance of eligible aircraft is limited by the replacement ratio as set out in Section 3.2</t>
  </si>
  <si>
    <t>Air transport ground handling operations</t>
  </si>
  <si>
    <t>512[013]</t>
  </si>
  <si>
    <t>Manufacture, repair, maintenance, overhaul, retrofitting, design, repurposing and upgrade, purchase, financing, renting, leasing and operation of equipment and service activities incidental to air transportation (ground handling), including ground services activities at airports and cargo handling, including loading and unloading of goods from aircraft. The economic activity includes: vehicles for aircraft marshalling and other services within the apron; equipment for passenger boarding, including passenger shuttles, mobile steps; equipment for baggage and freight handling including belt loaders, baggage tractors, airport pallet trucks lower deck loaders, main deck loaders; equipment for catering including cool container dollies, excluding equipment with refrigeration units powered by an internal combustion engine; maintenance equipment including maintenance stands and platforms; pushback tugs; de-icing equipment for aircraft and engine de-icing; snow ploughs and other snow clearance and surface de-icing equ</t>
  </si>
  <si>
    <t>Ground handling vehicles’ direct (tailpipe) CO2 emissions are zero. The propulsion of all ground handling devices and equipment comes from a zero-emissions motor.</t>
  </si>
  <si>
    <t>Construction, extension and operation of water collection, treatment and supply systems</t>
  </si>
  <si>
    <t>Construction, extension and operation of water collection, treatment and supply systems. The economic activities in this category could be associated with several NACE codes, in particular E36.00 and F42.99 in accordance with the statistical classification of economic activities established by Regulation (EC) No 1893/2006.</t>
  </si>
  <si>
    <t>Renewal of water collection, treatment and supply systems</t>
  </si>
  <si>
    <t>Renewal of water collection, treatment and supply systems including renewals to water collection, treatment and distribution infrastructures for domestic and industrial needs. It implies no material changes to the volume of flow collected, treated or supplied. The economic activities in this category could be associated with several NACE codes, in particular E36.00 and F42.99 in accordance with the statistical classification of economic activities established by Regulation (EC) No 1893/2006.</t>
  </si>
  <si>
    <t>Construction, extension and operation of waste water collection and treatment</t>
  </si>
  <si>
    <t>Construction, extension and operation of centralised waste water systems including collection (sewer network) and treatment. The economic activities in this category could be associated with several NACE codes, in particular E37.00 and F42.99 in accordance with the statistical classification of economic activities established by Regulation (EC) No 1893/2006.</t>
  </si>
  <si>
    <t>Renewal of waste water collection and treatment</t>
  </si>
  <si>
    <t>Renewal of centralised waste water systems including collection (sewer network) and treatment. It implies no material change related to the load or volume of flow collected or treated in the waste water system. The economic activities in this category could be associated with NACE codes E37.00 in accordance with the statistical classification of economic activities established by Regulation (EC) No 1893/2006.</t>
  </si>
  <si>
    <t>Collection and transport of non-hazardous waste in source segregated fractions</t>
  </si>
  <si>
    <t>Construction and operation of dedicated facilities for the treatment of separately collected bio-waste(241)As defined in Article 3, point 4, of Directive 2008/98/EC. through anaerobic digestion with the resulting production and utilisation of biogas and digestate and/or chemicals. The economic activities in this category could be associated with several NACE codes, in particular E38.21 and F42.99 in accordance with the statistical classification of economic activities established by Regulation (EC) No 1893/2006.</t>
  </si>
  <si>
    <t>Construction and operation of facilities for the sorting and processing of separately collected non-hazardous waste streams into secondary raw materials involving mechanical reprocessing, except for backfilling purposes. The economic activities in this category could be associated with several NACE codes, in particular E38.32 and F42.99 in accordance with the statistical classification of economic activities established by Regulation (EC) No 1893/2006.</t>
  </si>
  <si>
    <t>Installation and operation of infrastructure for landfill(246)‘Landfill’ is defined in Article 2, point (g), of Council Directive 1999/31/EC of 26 April 1999 on the landfill of waste (OJ L 182, 16.7.1999, p. 1). gas capture and utilisation in permanently closed landfills or landfill cells using new or supplementary dedicated technical facilities and equipment installed during or post landfill or landfill cell closure. The economic activities in this category could be associated with NACE code E38.21 in accordance with the statistical classification of economic activities established by Regulation (EC) No 1893/2006.</t>
  </si>
  <si>
    <t>Transport of captured CO2 via all modes. Construction and operation of CO2 pipelines and retrofit of gas networks where the main purpose is the integration of captured CO2. The economic activities in this category could be associated with several NACE codes, in particular F42.21 and H49.50 in accordance with the statistical classification of economic activities established by Regulation (EC) No 1893/2006.</t>
  </si>
  <si>
    <t>Permanent storage of captured CO2 in appropriate underground geological formations. The economic activities in this category could be associated with NACE code E39.00 in accordance with the statistical classification of economic activities established by Regulation (EC) No 1893/2006.</t>
  </si>
  <si>
    <t>Desalination</t>
  </si>
  <si>
    <t>Construction, operation, upgrade, extension and renewal of desalination plants to produce water to be distributed in drinking water supply systems. The economic activity includes abstraction of marine or brackish water, pre-treatment (such as treatment designed to remove contaminants, scale formation or membrane fouling), treatment (such as reverse osmosis using membrane technology), post-treatment (disinfection and conditioning) and storage of processed water. The economic activity also includes the disposal of brine (reject water) accomplished by means of deep-sea pipes or outflows providing dilution, or through other brine discharge techniques for plants located on more inland sites (such as for brackish water desalination). The economic activity may be applied to waters with varying levels of salinity, as long as those waters do not qualify as freshwater, as defined in Annex II to Directive 2000/60/EC. The economic activities in this category could be associated with several NACE codes, in particular E36</t>
  </si>
  <si>
    <t>Development of building projects for residential and non-residential buildings by bringing together financial, technical and physical means to realise the building projects for later sale as well as the construction of complete residential or non-residential buildings, on own account for sale or on a fee or contract basis. The economic activities in this category could be associated with several NACE codes, in particular F41.1 and F41.2, including also activities under F43, in accordance with the statistical classification of economic activities established by Regulation (EC) No 1893/2006.</t>
  </si>
  <si>
    <t>Construction and civil engineering works or preparation thereof. The economic activities in this category could be associated with several NACE codes, in particular F41 and F43 in accordance with the statistical classification of economic activities established by Regulation (EC) No 1893/2006.</t>
  </si>
  <si>
    <t>Installation, maintenance and repair of energy efficiency equipment</t>
  </si>
  <si>
    <t>432[991]</t>
  </si>
  <si>
    <t>Individual renovation measures consisting in installation, maintenance or repair of energy efficiency equipment. The economic activities in this category could be associated with several NACE codes, in particular F42, F43, M71, C16, C17, C22, C23, C25, C27, C28, S95.21, S95.22, C33.12 in accordance with the statistical classification of economic activities established by Regulation (EC) No 1893/2006.</t>
  </si>
  <si>
    <t>Installation, maintenance and repair of charging stations for electric vehicles in buildings (and parking spaces attached to buildings)</t>
  </si>
  <si>
    <t>432[992]</t>
  </si>
  <si>
    <t>Installation, maintenance and repair of charging stations for electric vehicles in buildings and parking spaces attached to buildings. The economic activities in this category could be associated with several NACE codes, in particular F42, F43, M71, C16, C17, C22, C23, C25, C27 or C28 in accordance with the statistical classification of economic activities established by Regulation (EC) No 1893/2006.</t>
  </si>
  <si>
    <t>Installation, maintenance and repair of renewable energy technologies</t>
  </si>
  <si>
    <t>432[993]</t>
  </si>
  <si>
    <t>Installation, maintenance and repair of instruments and devices for measuring, regulation and controlling energy performance of buildings The economic activities in this category could be associated with several NACE codes, in particular F42, F43, M71, and C16, C17, C22, C23, C25, C27, C28, in accordance with the statistical classification of economic activities established by Regulation (EC) No 1893/2006.</t>
  </si>
  <si>
    <t>Buying real estate and exercising ownership of that real estate. The economic activities in this category could be associated with NACE code L68 in accordance with the statistical classification of economic activities established by Regulation (EC) No 1893/2006.</t>
  </si>
  <si>
    <t>Storage, manipulation, management, movement, control, display, switching, interchange, transmission or processing of data through data centres(376)Data centres include the following equipment: ICT equipment and services; cooling; data centre power equipment; data centre power distribution equipment; data centre building; monitoring systems., including edge computing. The economic activities in this category could be associated with NACE code J63.11 in accordance with the statistical classification of economic activities established by Regulation (EC) No 1893/2006.</t>
  </si>
  <si>
    <t>620[112]</t>
  </si>
  <si>
    <t>Providing expertise in the field of information technologies: writing, modifying, testing and supporting software; planning and designing computer systems that integrate computer hardware, software and communication technologies; on-site management and operation of clients’ computer systems or data processing facilities; and other professional and technical computer-related activities. The economic activities in this category could be associated with NACE code J62 in accordance with the statistical classification of economic activities established by Regulation (EC) No 1893/2006.</t>
  </si>
  <si>
    <t>602[011]</t>
  </si>
  <si>
    <t>Programming and broadcasting activities include creating content or acquiring the right to distribute content and subsequently broadcasting that content, such as radio, television and data programs of entertainment, news, talk, and the like, including data broadcasting, typically integrated with radio or TV broadcasting. The broadcasting can be performed using different technologies, over-the-air, via satellite, via a cable network or via Internet. This also includes the production of programs that are typically narrowcast in nature (limited format, such as news, sports, education, and youth-oriented programming) on a subscription or fee basis, to a third party, for subsequent broadcasting to the public. The economic activities in this category could be associated with NACE code J60 in accordance with the statistical classification of economic activities established by Regulation (EC) No 1893/2006.</t>
  </si>
  <si>
    <t>Data-driven solutions for GHG emissions reductions</t>
  </si>
  <si>
    <t>Development or use of ICT solutions that are aimed at collecting, transmitting, storing data and at its modelling and use where those activities are predominantly aimed at the provision of data and analytics enabling GHG emission reductions. Such ICT solutions may include, inter alia, the use of decentralized technologies (i.e. distributed ledger technologies), Internet of Things (IoT), 5G and Artificial Intelligence. The economic activities in this category could be associated with several NACE codes, in particular J61, J62 and J63.11 in accordance with the statistical classification of economic activities established by Regulation (EC) No 1893/2006.</t>
  </si>
  <si>
    <t>Software enabling physical climate risk management and adaptation</t>
  </si>
  <si>
    <t>620[214]</t>
  </si>
  <si>
    <t>Software development or programming activities aimed at the provision of software for: forecasting, projection, and monitoring of climate risks; early warning systems for climate risks; climate risk management. The economic activity does not include software development and programming as part of engineering activities and related technical consultancy dedicated to adaptation to climate change (see Section 9.1 of this Annex), close to market research, development and innovation (see Section 9.2. of this Annex), and as part of consultancy for physical climate risk management and adaptation (see Section 9.3 of this Annex). The economic activities in this category could be associated with the NACE code J62.01 in accordance with the statistical classification of economic activities established by Regulation (EC) No 1893/2006.</t>
  </si>
  <si>
    <t>Priority</t>
  </si>
  <si>
    <t>IFC</t>
  </si>
  <si>
    <t>GRI</t>
  </si>
  <si>
    <t>JSE</t>
  </si>
  <si>
    <t>Related Provisions in the Law</t>
  </si>
  <si>
    <t>Laws</t>
  </si>
  <si>
    <t>Domestic
/International</t>
  </si>
  <si>
    <t>Potential Evidence</t>
  </si>
  <si>
    <t>Related Disclosure Metrics</t>
  </si>
  <si>
    <t>Related Laws and Provisions</t>
  </si>
  <si>
    <t>Dimensions</t>
  </si>
  <si>
    <t>#</t>
  </si>
  <si>
    <t>2. Screening Dimensions Filter</t>
  </si>
  <si>
    <t>Discrimination</t>
  </si>
  <si>
    <t>1. MSS Dimensions Filter</t>
  </si>
  <si>
    <t>Article 3: States Parties undertake to ensure the equal right of men and women to the enjoyment of all economic, social, and cultural rights set forth in the present Covenant</t>
  </si>
  <si>
    <t>International Covenant on Economic Social and Cultural Rights (ICESCR)</t>
  </si>
  <si>
    <t>International</t>
  </si>
  <si>
    <t>Gender Equality</t>
  </si>
  <si>
    <t>Article 1: All peoples may, for their own ends, freely dispose of their natural wealth and resources without prejudice to any obligations arising out of international economic co-operation, based upon the principle of mutual benefit, and international law. In no case may a people be deprived of its own means of subsistence.
Article 15: The right of everyone to take part in cultural life; to enjoy the benefits of scientific progress and its applications; and to benefit from the protection of the moral and material interests resulting from any scientific, literary, or artistic production of which he is the author.</t>
  </si>
  <si>
    <t>Cultural heritage</t>
  </si>
  <si>
    <t>Article 7: States Parties recognize the right of everyone to the enjoyment of just and favorable conditions of work which ensure, in particular, fair wages, safe and healthy working conditions, equal opportunity for everyone to be promoted, and rest, leisure, and reasonable limitation of working hours.</t>
  </si>
  <si>
    <t>Employment conditions, including, among others, working hours and remuneration</t>
  </si>
  <si>
    <t>Article 2: States Parties undertake to guarantee that the rights enunciated in the present Covenant will be exercised without discrimination of any kind as to race, color, sex, language, religion, political or other opinion, national or social origin, property, birth, or other status.</t>
  </si>
  <si>
    <t>Article 1: All human beings are born free and equal in dignity and rights.</t>
  </si>
  <si>
    <t>Universal Declaration of Human Rights</t>
  </si>
  <si>
    <t>Human dignity</t>
  </si>
  <si>
    <t>Article 23: Everyone has the right to work, to free choice of employment, to just and favorable conditions of work, and to protection against unemployment.</t>
  </si>
  <si>
    <t>Principle 12: Businesses should respect the rights related to the enjoyment of just and favorable conditions of work, including ensuring health and safety at the workplace.P28:P35</t>
  </si>
  <si>
    <t>Article 23: Everyone has the right to form and to join trade unions for the protection of his interests.</t>
  </si>
  <si>
    <t>Freedom of association and collective bargaining</t>
  </si>
  <si>
    <t>Article 4: No one shall be held in slavery or servitude; slavery and the slave trade shall be prohibited in all their forms.</t>
  </si>
  <si>
    <t>Forced Labor</t>
  </si>
  <si>
    <t>Article 1: All human beings are born free and equal in dignity and rights
Article 2: Everyone is entitled to all the rights and freedoms set forth in this Declaration, without distinction of any kind</t>
  </si>
  <si>
    <t>Human Rights</t>
  </si>
  <si>
    <t>Respect for human dignity: The Declaration emphasizes the importance of respecting human dignity in all aspects of work, recognizing that fundamental principles and rights at work are essential to achieving decent work and social justice.</t>
  </si>
  <si>
    <t>International Labour Organisation (ILO) core labour conventions</t>
  </si>
  <si>
    <t>Just and favorable conditions of work: The Declaration implicitly supports fair labor practices and just employment conditions through its commitment to eliminate discrimination and promote equality.</t>
  </si>
  <si>
    <t>Elimination of discrimination in respect of employment and occupation: The Declaration seeks to eliminate discrimination in employment and occupation to promote equality and fairness in the workplace.</t>
  </si>
  <si>
    <t>Freedom of association and effective recognition of the right to collective bargaining: The Declaration supports the rights of workers to freely associate and engage in collective bargaining as fundamental rights.</t>
  </si>
  <si>
    <t>Safe and healthy working environment: Added as a fundamental principle, the Declaration emphasizes the importance of ensuring a safe and healthy working environment for all workers.</t>
  </si>
  <si>
    <t>Health and Safety</t>
  </si>
  <si>
    <t>Elimination of all forms of forced or compulsory labor: The Declaration commits to the elimination of all forms of forced or compulsory labor as a fundamental principle.</t>
  </si>
  <si>
    <t>Effective abolition of child labor: The Declaration commits to the effective abolition of child labor, recognizing its detrimental impact on children's rights and development.</t>
  </si>
  <si>
    <t>Child Labor</t>
  </si>
  <si>
    <t>The Declaration emphasizes the universal nature of fundamental rights at work, recognizing that respect for human rights is essential for social justice and peace.</t>
  </si>
  <si>
    <t>Chapter V(1)(e): Enterprises should promote gender equality and avoid gender discrimination in employment.</t>
  </si>
  <si>
    <t>The OECD Guidelines on Multinational Enterprises</t>
  </si>
  <si>
    <t>Chapter IV(44): Enterprises should respect cultural heritage, indigenous knowledge, and traditional practices.</t>
  </si>
  <si>
    <t>Chapter IV(45): Enterprises should respect the rights of indigenous peoples and consider the views of other stakeholders.</t>
  </si>
  <si>
    <t>Indigenous rights</t>
  </si>
  <si>
    <t>Chapter X: Enterprises should refrain from entering into anti-competitive agreements or engaging in anti-competitive practices.</t>
  </si>
  <si>
    <t>Fair competition</t>
  </si>
  <si>
    <t>Chapter XI: Enterprises should comply with both the letter and the spirit of the tax laws and regulations of the countries in which they operate.</t>
  </si>
  <si>
    <t>Taxation</t>
  </si>
  <si>
    <t>Chapter VII: Enterprises should not offer, promise, give, or demand bribes or other undue advantages.</t>
  </si>
  <si>
    <t>Bribery/corruption</t>
  </si>
  <si>
    <t>Chapter IV(1): Enterprises should respect the dignity and worth of all individuals in their operations.</t>
  </si>
  <si>
    <t>Chapter V(4)(a): Enterprises should ensure fair wages and benefits that meet or exceed national legal standards.</t>
  </si>
  <si>
    <t>Chapter V(1)(e): Enterprises should provide equality of opportunity and treatment in employment, without discrimination.</t>
  </si>
  <si>
    <t>Chapter V(1)(a)/(b): Enterprises should respect the right of workers to establish and join trade unions and representative organizations of their own choosing.</t>
  </si>
  <si>
    <t>Chapter V(4)(b): Enterprises should maintain a safe and healthy working environment in line with international standards.</t>
  </si>
  <si>
    <t>Chapter V(1)(d): Enterprises should contribute to the elimination of all forms of forced or compulsory labor.</t>
  </si>
  <si>
    <t>Chapter V(1)(c): Enterprises should contribute to the effective abolition of child labor.</t>
  </si>
  <si>
    <t>Chapter IV: Enterprises should respect human rights, avoid causing or contributing to adverse human rights impacts, and address such impacts when they occur.</t>
  </si>
  <si>
    <t>Policies promoting gender equality and supporting the inclusion of women in the industry.</t>
  </si>
  <si>
    <t>Mineral and Petroleum Resources Development Act (No. 28 of 2002)</t>
  </si>
  <si>
    <t>Domestic*</t>
  </si>
  <si>
    <t>Compliance with laws regarding compensation for land affected by prospecting or mining.</t>
  </si>
  <si>
    <t>Land acquisition and involuntary resettlement</t>
  </si>
  <si>
    <t>Adherence to employment promotion and social welfare advancement policies.</t>
  </si>
  <si>
    <t>Policies to prevent discriminatory practices in the mineral and petroleum industries.</t>
  </si>
  <si>
    <t>Compliance with environmental management principles and remedial responsibilities.</t>
  </si>
  <si>
    <t>Implementation of policies ensuring fair access and equitable benefits from mineral resources.</t>
  </si>
  <si>
    <t>Representation of women in decision-making positions, Equal opportunities in the workplace, Anti-discrimination measures, Development of gender equality policies</t>
  </si>
  <si>
    <t>Women Empowerment and Gender Equality Bill, 2013</t>
  </si>
  <si>
    <t>Section 2: The Act’s objectives include promoting gender equality in economic activities, encouraging the participation of black women in the economy.</t>
  </si>
  <si>
    <t>Broad-based Black Economic Empowerment Act 53 of 2006</t>
  </si>
  <si>
    <t>Section 1: Definitions include codes of good practice that promote effective employment practices to support B-BBEE.</t>
  </si>
  <si>
    <t>Broad-based Black Economic Empowerment Act 53 of 2005</t>
  </si>
  <si>
    <t>Section 2: The objectives of the Act include promoting equal opportunity and fair treatment in employment by eliminating unfair discrimination.</t>
  </si>
  <si>
    <t>Broad-based Black Economic Empowerment Act 53 of 2004</t>
  </si>
  <si>
    <t>The act promotes human rights by aiming to address economic imbalances and provide equal economic opportunities for historically disadvantaged groups.</t>
  </si>
  <si>
    <t>Broad-based Black Economic Empowerment Act 53 of 2003</t>
  </si>
  <si>
    <t>The act ensures the protection of personal information, which is a fundamental human right, supporting individuals' rights to privacy.</t>
  </si>
  <si>
    <t>Protection of Personal Information Act, Act 4 of 2013</t>
  </si>
  <si>
    <t>Domestic</t>
  </si>
  <si>
    <t>Section 30: Employers’ obligations to pay compensation.</t>
  </si>
  <si>
    <t>The Compensation for Occupational Injuries and Diseases Act, Act 130 of 1995</t>
  </si>
  <si>
    <t>Section 22: Compensation for occupational injuries
Section 65: Compensation for occupational diseases</t>
  </si>
  <si>
    <t>The Compensation for Occupational Injuries and Diseases Act, Act 130 of 1994</t>
  </si>
  <si>
    <t>The act promotes human rights by ensuring that employees injured or suffering from diseases contracted at work are compensated fairly, supporting their right to health and security.</t>
  </si>
  <si>
    <t>The Compensation for Occupational Injuries and Diseases Act, Act 130 of 1993</t>
  </si>
  <si>
    <t>Section 8: General duties of employers to their employees, including maintaining a safe work environment
Section 9: Duties of employers and self-employed persons to persons other than their employees</t>
  </si>
  <si>
    <t>The Occupational Health and Safety Act, Act 85 of 1993 as amended</t>
  </si>
  <si>
    <t>The act promotes human rights by ensuring a safe and healthy working environment for all employees, thereby protecting their rights to safety and well-being.</t>
  </si>
  <si>
    <t>Chapter 3 Part B: Provides for unemployment benefits to employees who are temporarily unemployed, ensuring basic financial support during unemployment.</t>
  </si>
  <si>
    <t>The Unemployment Insurance Act, Act 30 of 1997</t>
  </si>
  <si>
    <t>The act promotes human rights by providing financial support to employees during periods of unemployment, illness, maternity, adoption, or death of a breadwinner.</t>
  </si>
  <si>
    <t>The Unemployment Insurance Act, Act 30 of 1996</t>
  </si>
  <si>
    <t>Section 6: The act explicitly promotes gender equality by prohibiting discrimination on the basis of gender and ensuring equal opportunities for all genders in the workplace.</t>
  </si>
  <si>
    <t>The Employment Equity Act, Act 55 of 2000</t>
  </si>
  <si>
    <t>Chapter 2: Prohibition of unfair discrimination on grounds such as race, gender, sex, pregnancy, marital status, family responsibility, ethnic or social origin, color, sexual orientation, age, disability, religion, HIV status, conscience, belief, political opinion, culture, language, and birth.</t>
  </si>
  <si>
    <t>The Employment Equity Act, Act 55 of 1999</t>
  </si>
  <si>
    <t>The act promotes human rights by ensuring fair treatment and equal opportunities in employment, supporting non-discriminatory practices in the workplace.</t>
  </si>
  <si>
    <t>The Employment Equity Act, Act 55 of 1998</t>
  </si>
  <si>
    <t>Section 9: Regulation of working hours
Section 10: Regulation of overtime
Section 16-18: Provisions for leave, including annual leave, sick leave, and family responsibility leave</t>
  </si>
  <si>
    <t>The Basic Conditions of Employment Act, Act 75 of 1997 as amended</t>
  </si>
  <si>
    <t>Part C: Prohibition of unfair discrimination in employment practices</t>
  </si>
  <si>
    <t>Section 48: Prohibition of forced labor</t>
  </si>
  <si>
    <t>Section 43: Prohibition of employment of children under 15
Section 44: Restrictions on employment of children aged 15 and older</t>
  </si>
  <si>
    <t>The act focuses on promoting human rights by setting minimum employment conditions and protections against exploitation, ensuring fair treatment and security for employees.</t>
  </si>
  <si>
    <t>Section 187(f): Prohibits discrimination on various grounds, which include gender</t>
  </si>
  <si>
    <t>The Labour Relations Act, Act 66 of 1995 as amended</t>
  </si>
  <si>
    <t>Section 185: Provides employees with the right not to be unfairly dismissed or subjected to unfair labor practices, which includes various employment conditions
Section 186: Defines unfair labor practices, which include unfair conduct by the employer relating to promotion, demotion, probation, training, or provision of benefits to employees, thereby ensuring fair employment conditions</t>
  </si>
  <si>
    <t>Section 5(1): No person may discriminate against an employee for exercising any right conferred by this Act.</t>
  </si>
  <si>
    <t>Section 4: Every employee has the right to form and join a trade union and to participate in its activitie
Section 5: Protection of employees and persons seeking employment</t>
  </si>
  <si>
    <t>The act promotes human rights by ensuring fair labor practices, preventing unfair dismissals, and protecting the rights of employees and employers in the labor market.</t>
  </si>
  <si>
    <t>Section 9(3): The state may not unfairly discriminate directly or indirectly against anyone on one or more grounds, including race, gender, sex, etc.</t>
  </si>
  <si>
    <t>The Bill of Rights as contained in the Constitution of South Africa</t>
  </si>
  <si>
    <t>Section 31: Persons belonging to a cultural, religious, or linguistic community may not be denied the right, with other members of that community, to enjoy their culture, practice their religion, and use their language.</t>
  </si>
  <si>
    <t>Section 30: Everyone has the right to use the language and to participate in the cultural life of their choice.</t>
  </si>
  <si>
    <t>Section 10: Everyone has inherent dignity and the right to have their dignity respected and protected.</t>
  </si>
  <si>
    <t>Section 23: Everyone has the right to fair labor practices.</t>
  </si>
  <si>
    <t>Section 9: Everyone is equal before the law and has the right to equal protection and benefit of the law. No one may be unfairly discriminated against.</t>
  </si>
  <si>
    <t>Section 18: Everyone has the right to freedom of association.</t>
  </si>
  <si>
    <t>Section 24: Everyone has the right to an environment that is not harmful to their health or well-being.</t>
  </si>
  <si>
    <t>Section 13: No one may be subjected to slavery, servitude, or forced labor</t>
  </si>
  <si>
    <t>Section 28(1)(e): Every child has the right to be protected from exploitative labor practices.</t>
  </si>
  <si>
    <t>Section 10: Everyone has inherent dignity and the right to have their dignity respected and protected</t>
  </si>
  <si>
    <t>Related Provisions</t>
  </si>
  <si>
    <t>Related Laws</t>
  </si>
  <si>
    <t>Domesitc/International</t>
  </si>
  <si>
    <t>MSS Dimensions</t>
  </si>
  <si>
    <t>Performance Standard 2: Labor and Working Conditions
Paragraphs 15 The client will not make employment decisions on the basis of personal characteristics unrelated to inherent job requirements. The client will base the employment relationship on the principle of equal opportunity and fair treatment and will not discriminate with respect to any aspects of the employment relationship, such as recruitment and hiring, compensation (including wages and benefits), working conditions and terms of employment, access to training, job assignment, promotion, termination of employment or retirement, and disciplinary practices. The client will take measures to prevent and address harassment, intimidation, and/or exploitation, especially in regard to women. The principles of non-discrimination apply to migrant workers.
Paragraphs 23 The client will provide a safe and healthy work environment, taking into account inherent risks in its particular sector and specific classes of hazards in the client's work areas, including physical, chemical, biological, and radiological hazards, and specific threats to women. The client will take steps to prevent accidents, injury, and disease arising from, associated with, or occurring in the course of work by minimizing, as far as reasonably practicable, the causes of hazards. In a manner consistent with good international industry practice, as reflected in various internationally recognized sources including the World Bank Group Environmental, Health and Safety Guidelines, the client will address areas that include the (i) identification of potential hazards to workers, particularly those that may be life-threatening; (ii) provision of preventive and protective measures, including modification, substitution, or elimination of hazardous conditions or substances; (iii) training of workers; (iv) documentation and reporting of occupational accidents, diseases, and incidents; and (v) emergency prevention, preparedness, and response arrangements. For additional information related to emergency preparedness and response refer to Performance Standard 1.</t>
  </si>
  <si>
    <t>GRI 405: Diversity and Equal Opportunity
Disclosure 405-1: Diversity of governance bodies and employees.
Disclosure 405-2: Ratio of basic salary and remuneration of women to men.</t>
  </si>
  <si>
    <t>S1.2d Ratio of the total annual remuneration of women to men, and by race group, for each employee category, by ‘significant locations of operation’ (as defined by the organisation).</t>
  </si>
  <si>
    <t>Gender equality</t>
  </si>
  <si>
    <t>Performance Standard 8: Cultural Heritage
Paragraphs 6-16: Safeguarding cultural heritage affected by business activities.</t>
  </si>
  <si>
    <t>GRI 413: Local Communities
Disclosure 413-1: Operations with local community engagement, impact assessments, and development programs (related to cultural heritage).</t>
  </si>
  <si>
    <t>Not specified</t>
  </si>
  <si>
    <t>Performance Standard 5: Land Acquisition and Involuntary Resettlement
Paragraphs 8-32: Minimizing involuntary resettlement and ensuring fair compensation.</t>
  </si>
  <si>
    <t>GRI 413: Local Communities
Disclosure 413-2: Operations with significant actual and potential negative impacts on local communities.</t>
  </si>
  <si>
    <t>Performance Standard 7: Indigenous Peoples
Paragraphs 8-22: Rights to land, culture, and participation in decision-making.</t>
  </si>
  <si>
    <t>GRI 411: Rights of Indigenous Peoples
Disclosure 411-1: Incidents of violations involving the rights of Indigenous peoples.</t>
  </si>
  <si>
    <t>GRI 206: Anti-competitive Behavior
Disclosure 206-1: Legal actions for anti-competitive behavior, anti-trust, and monopoly practices.</t>
  </si>
  <si>
    <t>GRI 207: Tax
Disclosure 207-1: Approach to tax.
Disclosure 207-2: Tax governance, control, and risk management.
Disclosure 207-3: Stakeholder engagement and management of concerns related to tax.
Disclosure 207-4: Country-by-country reporting (regarding taxes paid by the organization).</t>
  </si>
  <si>
    <t>GRI 205: Anti-corruption
Disclosure 205-1: Operations assessed for risks related to corruption.
Disclosure 205-2: Communication and training about anti-corruption policies and procedures.
Disclosure 205-3: Confirmed incidents of corruption and actions taken.</t>
  </si>
  <si>
    <t>G3.1a Total percentage of governance body members, employees and business partners who have received training or awareness-raising on the organisation’s anti-corruption policies and procedures, broken down by employee category and region.
G3.1b Total number and nature of incidents of corruption confirmed during the current year, related to this year and previous years, with a description of the activities taken to address confirmed incidents, and of the outcomes of these activities.
G3.1c  A description of: i) the internal and external grievance mechanisms (including whistle-blowing facilities) for reporting concerns about unethical or unlawful behaviour and lack of organisational integrity; ii) mechanisms for seeking advice about ethical and lawful behaviour and organisational integrity; and iii) the extent to which these various mechanisms have been used, and the outcomes of processes using these mechanisms.
G3.1d Discussion of initiatives and stakeholder engagement to improve the broader operating environment and culture, to combat corruption.</t>
  </si>
  <si>
    <t>GRI 102: General Disclosures</t>
  </si>
  <si>
    <t>Performance Standard 2: Labor and Working Conditions
Human Resources Policies and Procedures
Paragraphs 8 The client will adopt and implement human resources policies and procedures appropriate to its size and workforce that set out its approach to managing workers consistent with the requirements of this Performance Standard and national law.
Paragraph 9  The client will provide workers with documented information that is clear and understandable, regarding their rights under national labor and employment law and any applicable collective agreements, including their rights related to hours of work, wages, overtime, compensation, and benefits upon beginning the working relationship and when any material changes occur.
Working Conditions and Terms of Employment
Paragraph 10 Where the client is a party to a collective bargaining agreement with a workers' organization, such agreement will be respected. Where such agreements do not exist, or do not address working conditions and terms of employment, the client will provide reasonable working conditions and terms of employment.
Paragraph 11 The client will identify migrant workers and ensure that they are engaged on substantially equivalent terms and conditions to non-migrant workers carrying out similar work.
Paragraph 12 Where accommodation services are provided to workers covered by the scope of this Performance Standard, the client will put in place and implement policies on the quality and management of the accommodation and provision of basic services. The accommodation services will be provided in a manner consistent with the principles of non-discrimination and equal opportunity. Workers' accommodation arrangements should not restrict workers' freedom of movement or of association.
Retrenchment
Paragraphs 18 Prior to implementing any collective dismissals, the client will carry out an analysis of alternatives to retrenchment. If the analysis does not identify viable alternatives to retrenchment, a retrenchment plan will be developed and implemented to reduce the adverse impacts of retrenchment on workers. The retrenchment plan will be based on the principle of non-discrimination and will reflect the client’s consultation with workers, their organizations, and, where appropriate, the government, and comply with collective bargaining agreements if they exist. The client will comply with all legal and contractual requirements related to notification of public authorities, and provision of information to, and consultation with, workers and their organizations.
Paragraph 19 The client should ensure that all workers receive notice of dismissal and severance payments mandated by law and collective agreements in a timely manner. All outstanding back pay and social security benefits and pension contributions and benefits will be paid (i) on or before termination of the working relationship to the workers, (ii) where appropriate, for the benefit of the workers, or (iii) payment will be made in accordance with a timeline agreed through a collective agreement. Where payments are made for the benefit of workers, workers will be provided with evidence of such payments.
Grievance Mechanism
Paragrapg 20 The client will provide a grievance mechanism for workers (and their organizations, where they exist) to raise workplace concerns. The client will inform the workers of the grievance mechanism at the time of recruitment and make it easily accessible to them. The mechanism should involve an appropriate level of management and address concerns promptly, using an understandable and transparent process that provides timely feedback to those concerned, without any retribution. The mechanism should also allow for anonymous complaints to be raised and addressed. The mechanism should not impede access to other judicial or administrative remedies that might be available under the law or through existing arbitration procedures, or substitute for grievance mechanisms provided through collective agreements.</t>
  </si>
  <si>
    <t>GRI 2: General Disclosure
Disclosure 2-19 Remuneration policies 
Disclosure 2-21 Annual total compensation ratio
GRI 202: Market Presence
Disclosure 202-1 Ratios of standard entry level wage by gender compared to local minimum wage</t>
  </si>
  <si>
    <t>G2.1 Remuneration practices How the remuneration policies for board members and senior executives relate to their objectives and performance in relation to delivery of the organisation’s strategy and management of its impacts on people, the environment and the economy, noting the split between fixed pay and variable pay, and with variable pay split into short- and long-term incentives.
S1.2a Ratio between the CEO’s total annual remuneration and the median, lower quartile, and upper quartile of the total annual remuneration of all the organisation’s employees (excluding the CEO).
S1.2b The ratio of the average annual remuneration of the top 10% of the organisation’s top earners, and the average annual remuneration for the bottom 10% of the lowest earners in the organisation.
S1.2c The total annual remuneration of both the highest paid employee and the lowest paid employee; the average remuneration; and the median remuneration of all employees.
S1.2d Ratio of the total annual remuneration of women to men, and by race group, for each employee category, by ‘significant locations of operation’ (as defined by the organisation).
S1.3a When a significant proportion of employees are compensated based on wages subject to minimum wage rules, report the relevant ratio of the standard entry level wage by race and gender compared to the applicable legislated minimum wage for the sector.
S1.3b Ratio of lowest wage to living wage for employees and non-employee workers for each significant location of operation.
S1.3c Percentage of employees an</t>
  </si>
  <si>
    <t xml:space="preserve">Performance Standard 2: Labor and Working Conditions
Paragraphs 15 The client will not make employment decisions on the basis of personal characteristics unrelated to inherent job requirements. The client will base the employment relationship on the principle of equal opportunity and fair treatment and will not discriminate with respect to any aspects of the employment relationship, such as recruitment and hiring, compensation (including wages and benefits), working conditions and terms of employment, access to training, job assignment, promotion, termination of employment or retirement, and disciplinary practices. The client will take measures to prevent and address harassment, intimidation, and/or exploitation, especially in regard to women. The principles of non-discrimination apply to migrant workers.
Paragraphs 16 In countries where national law provides for non-discrimination in employment, the client will comply with national law. Where national laws are silent on non-discrimination in employment, the client will meet this Performance Standard. In circumstances where national law is inconsistent with this Performance Standard, the client is encouraged to carry out its operations consistent with the intent of paragraph 15 above without contravening applicable laws.
Paragraphs 17 Special measures of protection or assistance to remedy past discrimination or selection for a particular job based on the inherent requirements of the job will not be deemed as discrimination.
</t>
  </si>
  <si>
    <t>GRI 406: Non-discrimination
Disclosure 406-1: Incidents of discrimination and corrective actions taken.</t>
  </si>
  <si>
    <t>S1.1b Number of allegations and confirmed incidents of discrimination and/or human rights incidents relating to workers incidents during the reporting period, noting the investigation status of reported and actual incidents, actions taken, and total amount of monetary losses due to legal proceedings associated with labour law violation, employment discrimination, and/or human rights violations.</t>
  </si>
  <si>
    <t>Performance Standard 2: Labor and Working Conditions
Paragraphs 13 In countries where national law recognizes workers' rights to form and to join workers' organizations of their choosing without interference and to bargain collectively, the client will comply with national law. Where national law substantially restricts workers' organizations, the client will not restrict workers from developing alternative mechanisms to express their grievances and protect their rights regarding working conditions and terms of employment. The client should not seek to influence or control these mechanisms.
Paragraphs 14 In either case described in paragraph 13 of this Performance Standard, and where national law is silent, the client will not discourage workers from electing worker representatives, forming or joining workers' organizations of their choosing, or from bargaining collectively, and will not discriminate or retaliate against workers who participate, or seek to participate, in such organizations and collective bargaining. The client will engage with such workers' representatives and workers' organizations, and provide them with information needed for meaningful negotiation in a timely manner. Workers' organizations are expected to fairly represent the workers in the workforce.</t>
  </si>
  <si>
    <t>GRI 407: Freedom of Association and Collective Bargaining
Disclosure 407-1: Operations and suppliers in which the right to freedom of association and collective bargaining may be at risk.</t>
  </si>
  <si>
    <t xml:space="preserve">S1.4a Describe how the organisation manages freedom of association and collective bargaining, noting any policy or policies considered likely to affect workers' decisions to form or join a trade union, to bargain collectively or to engage in trade union activities.
S1.4b Percentage of total employees covered under collective bargaining agreements.
S1.4c  Disclose the extent of major work stoppages (including both strikes and lockouts) due to disputes between the undertaking and its workforce, including the number of major work stoppages, and for each: number of workers involved; length in days of stoppage, reasons, and steps taken to resolve each dispute.
S1.4d An explanation of the due diligence assessment performed on suppliers for which the right to freedom of association and collective bargaining is at risk, including measures taken by the organisation to address these risks.
</t>
  </si>
  <si>
    <t>Performance Standard 2: Labor and Working Conditions
Paragraphs 23 The client will provide a safe and healthy work environment, taking into account inherent risks in its particular sector and specific classes of hazards in the client's work areas, including physical, chemical, biological, and radiological hazards, and specific threats to women. The client will take steps to prevent accidents, injury, and disease arising from, associated with, or occurring in the course of work by minimizing, as far as reasonably practicable, the causes of hazards. In a manner consistent with good international industry practice, as reflected in various internationally recognized sources including the World Bank Group Environmental, Health and Safety Guidelines, the client will address areas that include the (i) identification of potential hazards to workers, particularly those that may be life-threatening; (ii) provision of preventive and protective measures, including modification, substitution, or elimination of hazardous conditions or substances; (iii) training of workers; (iv) documentation and reporting of occupational accidents, diseases, and incidents; and (v) emergency prevention, preparedness, and response arrangements. For additional information related to emergency preparedness and response refer to Performance Standard 1.
Performance Standard 4: Community Health, Safety, and Security
Community Health and Safety
Paragraph 5 The client will evaluate the risks and impacts to the health and safety of the Affected Communities during the project life-cycle and will establish preventive and control measures consistent with good international industry practice (GIIP), such as in the World Bank Group Environmental, Health and Safety Guidelines (EHS Guidelines) or other internationally recognized sources. The client will identify risks and impacts and propose mitigation measures that are commensurate with their nature and magnitude. These measures will favor the avoidance of risks and impacts over minimization.
Infrastructure and Equipment Design and Safety
Paragraph 6 The client will design, construct, operate, and decommission the structural elements or components of the project in accordance with GIIP, taking into consideration safety risks to third parties or Affected Communities. When new buildings and structures will be accessed by members of the public, the client will consider incremental risks of the public’s potential exposure to operational accidents and/or natural hazards and be consistent with the principles of universal access. Structural elements will be designed and constructed by competent professionals and certified or approved by competent authorities or professionals. When structural elements or components, such as dams, tailings dams, or ash ponds are situated in high-risk locations, and their failure or malfunction may threaten the safety of communities, the client will engage one or more external experts with the relevant experience in similar projects, separate from those responsible for the design and construction, to conduct a review as early as possible in project development and throughout the stages of project design, construction, operation, and decommissioning. For projects that operate moving equipment on public roads and other forms of infrastructure, the client will seek to avoid the occurrence of incidents and injuries to members of the public associated with the operation of such equipment.
Hazardous Materials Management and Safety
Paragraph 7 The client will avoid or minimize the potential for community exposure to hazardous materials and substances that may be released by the project. Where there is a potential for the public (including workers and their families) to be exposed to hazards, particularly those that may be life-threatening, the client will exercise special care to avoid or minimize their exposure by modifying, substituting, or eliminating the condition or material causing the potential hazards. Where hazardous materials are part of existing project infrastructure or components, the client will exercise special care when conducting decommissioning activities in order to avoid exposure to the community. The client will exercise commercially reasonable efforts to control the safety of deliveries of hazardous materials, and of transportation and disposal of hazardous wastes, and will implement measures to avoid or control community exposure to pesticides, in accordance with the requirements of Performance Standard 3.
Ecosystem Services
Paragraph 8 The project's direct impacts on priority ecosystem services may result in adverse health and safety risks and impacts to Affected Communities. With respect to this Performance Standard, ecosystem services are limited to provisioning and regulating services as defined in paragraph 2 of Performance Standard 6. For example, land use changes or the loss of natural buffer areas such as wetlands, mangroves, and upland forests that mitigate the effects of natural hazards such as flooding, landslides, and fire, may result in increased vulnerability and community safety-related risks and impacts. The diminution or degradation of natural resources, such as adverse impacts on the quality, quantity, and availability of freshwater, may result in health-related risks and impacts. Where appropriate and feasible, the client will identify those risks and potential impacts on priority ecosystem services that may be exacerbated by climate change. Adverse impacts should be avoided, and if these impacts are unavoidable, the client will minimize them and implement mitigation measures in accordance with paragraphs 24 and 25 of Performance Standard 6. With respect to the use of and loss of access to provisioning services, clients will implement mitigation measures in accordance with paragraphs 25–29 of Performance Standard 5.
Community Exposure to Disease
Paragraph 9 The client will avoid or minimize the potential for community exposure to water-borne, water-based, water-related, and vector-borne diseases, and communicable diseases that could result from project activities, taking into consideration differentiated exposure and higher sensitivity of vulnerable groups. Where specific diseases are endemic in communities in the project area of influence, the client is encouraged to explore opportunities during the project life-cycle to improve environmental conditions that could help minimize their incidence.
Paragraph 10 The client will avoid or minimize transmission of communicable diseases that may be associated with the influx of temporary or permanent project labor.
Emergency Preparedness and Response
Paragraph 11 In addition to the emergency preparedness and response requirements described in Performance Standard 1, the client will also assist and collaborate with the Affected Communities, local government agencies, and other relevant parties, in their preparations to respond effectively to emergency situations, especially when their participation and collaboration are necessary to respond to such emergency situations. If local government agencies have little or no capacity to respond effectively, the client will play an active role in preparing for and responding to emergencies associated with the project. The client will document its emergency preparedness and response activities, resources, and responsibilities, and will disclose appropriate information to Affected Communities, relevant government agencies, or other relevant parties.</t>
  </si>
  <si>
    <t>GRI 403: Occupational Health and Safety
Disclosure 403-1 Occupational health and safety management system
Disclosure 403-2 Hazard identification, risk assessment, and incident investigation
Disclosure 403-3 Occupational health services
Disclosure 403-4 Worker participation, consultation, and communication on occupational health and safety
Disclosure 403-5 Worker training on occupational health and safety
Disclosure 403-6 Promotion of worker health
Disclosure 403-7 Prevention and mitigation of occupational health and safety impacts directly linked by business relationships
Disclosure 403-8 Workers covered by an occupational health and safety management system
Disclosure 403-9 Work-related injuries
Disclosure 403-10 Work-related ill health</t>
  </si>
  <si>
    <t xml:space="preserve">S3.1a  Number and rate of fatalities as a result of a work-related injury or ill-health during the reporting period across the organisation; the disclosure should include both employees and workers who are not employees, but whose work and/or workplace is controlled by the organisation.
S3.1b Number of recordable work-related injuries, and number of work-related illnesses or health conditions arising from exposure to work-related hazards during the reporting period; the disclosure should include both employees and workers who are not employees, but whose work and/or workplace is controlled by the organisation.
S3.1c An explanation of how the organisation facilitates workers’ access to non-occupational medical and healthcare services and the scope of access provided for employees and workers, and a description of any voluntary health promotion services and programmes offered to workers to address major non-work-related health risks, including the specific health risks addressed.
</t>
  </si>
  <si>
    <t>Health and safety</t>
  </si>
  <si>
    <t>Performance Standard 2: Labor and Working Conditions
Paragraphs 22 The client will not employ forced labor, which consists of any work or service not voluntarily performed that is extracted from an individual under threat of force or penalty. This covers any kind of involuntary or compulsory labor, such as indentured labor, bonded labor, or similar labor-contracting arrangements. The client will not employ trafficked persons.</t>
  </si>
  <si>
    <t>GRI 409: Forced or Compulsory Labor
Disclosure 409-1: Operations and suppliers at significant risk for incidents of forced or compulsory labor.</t>
  </si>
  <si>
    <t xml:space="preserve">S5.1a  Description of the operations and suppliers considered to have a significant risk of child labour, forced or compulsory labour, or other significant actual and potential negative social impacts, given the type of operation, commodities, or geographic region, and the nature of the measures taken by the organisation intended to contribute to eliminating these risks.
S5.1b The number and percentage of identified child labour, or forced and compulsory labour incidents in its operations or value chain; and percentage of these where the reporting entity has played a role in securing remedy for those affected.
</t>
  </si>
  <si>
    <t>Forced labor</t>
  </si>
  <si>
    <t>Performance Standard 2: Labor and Working Conditions
Paragraphs 21 The client will not employ children in any manner that is economically exploitative, or is likely to be hazardous or to interfere with the child's education, or to be harmful to the child's health or physical, mental, spiritual, moral, or social development. The client will identify the presence of all persons under the age of 18. Where national laws have provisions for the employment of minors, the client will follow those laws applicable to the client. Children under the age of 18 will not be employed in hazardous work. All work of persons under the age of 18 will be subject to an appropriate risk assessment and regular monitoring of health, working conditions, and hours of work.</t>
  </si>
  <si>
    <t>GRI 408: Child Labor
Disclosure 408-1: Operations and suppliers at significant risk for incidents of child labor.</t>
  </si>
  <si>
    <r>
      <rPr>
        <b/>
        <sz val="11"/>
        <color theme="1"/>
        <rFont val="Aptos Narrow"/>
        <family val="2"/>
        <scheme val="minor"/>
      </rPr>
      <t xml:space="preserve">S5.1a </t>
    </r>
    <r>
      <rPr>
        <sz val="11"/>
        <color theme="1"/>
        <rFont val="Aptos Narrow"/>
        <family val="2"/>
        <scheme val="minor"/>
      </rPr>
      <t xml:space="preserve"> Description of the operations and suppliers considered to have a significant risk of child labour, forced or compulsory labour, or other significant actual and potential negative social impacts, given the type of operation, commodities, or geographic region, and the nature of the measures taken by the organisation intended to contribute to eliminating these risks.
S5.1b The number and percentage of identified child labour, or forced and compulsory labour incidents in its operations or value chain; and percentage of these where the reporting entity has played a role in securing remedy for those affected.
</t>
    </r>
  </si>
  <si>
    <t>Child labor</t>
  </si>
  <si>
    <t>Y</t>
  </si>
  <si>
    <t>Safe and healthy work environment with a focus on women’s safety</t>
  </si>
  <si>
    <t>Non-discriminatory employment practices</t>
  </si>
  <si>
    <t xml:space="preserve">Diversity of governance bodies and employees </t>
  </si>
  <si>
    <t>Ratio of the total annual remuneration of women to men</t>
  </si>
  <si>
    <t>Safeguarding cultural heritage impacted by business activities</t>
  </si>
  <si>
    <t>Operations with local community engagement, impact assessments, and development programs related to cultural heritage</t>
  </si>
  <si>
    <t xml:space="preserve">Minimizing involuntary resettlement and ensuring fair compensation </t>
  </si>
  <si>
    <t>Operations with significant actual and potential negative impacts on local communities</t>
  </si>
  <si>
    <t>Recognition and protection of Indigenous peoples' land rights, culture, and participation in decision-making</t>
  </si>
  <si>
    <t>Incidents of violations of Indigenous peoples' rights</t>
  </si>
  <si>
    <t>Number and nature of legal actions related to anti-competitive behavior, anti-trust, and monopoly practices</t>
  </si>
  <si>
    <t>Approach to tax strategy and management</t>
  </si>
  <si>
    <t>Outcomes of processes using internal and external grievance mechanisms</t>
  </si>
  <si>
    <t>Mechanisms for seeking advice about ethical behavior and organizational integrity</t>
  </si>
  <si>
    <t>Operations assessed for risks related to corruption</t>
  </si>
  <si>
    <t>Description of initiatives and stakeholder engagement to combat corruption</t>
  </si>
  <si>
    <t>Description of grievance mechanisms for reporting unethical or unlawful behavior (including whistle-blowing facilities)</t>
  </si>
  <si>
    <t>Total number and nature of confirmed corruption incidents</t>
  </si>
  <si>
    <t>Percentage of governance body members, employees, and business partners trained on anti-corruption policies</t>
  </si>
  <si>
    <t>Grievance mechanisms for workers</t>
  </si>
  <si>
    <t>Retrenchment policies and severance payments</t>
  </si>
  <si>
    <t>Quality and management of worker accommodation</t>
  </si>
  <si>
    <t>Migrant workers’ terms and conditions</t>
  </si>
  <si>
    <t>Provision of reasonable working conditions and terms of employment</t>
  </si>
  <si>
    <t>Compliance with labor and employment law regarding working conditions, hours, wages, and overtime</t>
  </si>
  <si>
    <t xml:space="preserve">Remuneration policies </t>
  </si>
  <si>
    <t>Percentage of employees and workers earning below the living wage</t>
  </si>
  <si>
    <t>Lowest wage to living wage ratio</t>
  </si>
  <si>
    <t>Entry-level wage by gender and race compared to minimum wage</t>
  </si>
  <si>
    <t>Gender and race pay ratios by employee category</t>
  </si>
  <si>
    <t>Highest, lowest, average, and median employee remuneration</t>
  </si>
  <si>
    <t>Top 10% to bottom 10% pay ratio</t>
  </si>
  <si>
    <t>CEO to employee pay ratio</t>
  </si>
  <si>
    <t>Special measures for remedying past discrimination or job selection based on inherent job requirements</t>
  </si>
  <si>
    <t>Measures taken to address harassment, intimidation, or exploitation, especially concerning women</t>
  </si>
  <si>
    <t xml:space="preserve">Compliance with national laws regarding non-discrimination in employment </t>
  </si>
  <si>
    <t>Non-discrimination in employment decisions and equal opportunity practices</t>
  </si>
  <si>
    <t>Monetary losses due to legal proceedings related to labor law violations, discrimination, or human rights violations</t>
  </si>
  <si>
    <t>Actions taken in response to discrimination incidents</t>
  </si>
  <si>
    <t>Investigation status of reported and actual incidents of discrimination or human rights violations</t>
  </si>
  <si>
    <t>Number of allegations and confirmed incidents of discrimination or human rights violations</t>
  </si>
  <si>
    <t>Non-discrimination and non-retaliation for participating in unions or collective bargaining activities</t>
  </si>
  <si>
    <t>Protection of workers' rights to form unions, elect representatives, or organize in countries with restricted legal frameworks</t>
  </si>
  <si>
    <t>Engagement with worker representatives and collective bargaining organizations</t>
  </si>
  <si>
    <t>Operations and suppliers where freedom of association and collective bargaining may be restricted or at risk</t>
  </si>
  <si>
    <t>Due diligence on suppliers where freedom of association is at risk</t>
  </si>
  <si>
    <t>Work stoppages due to labor disputes (strikes and lockouts)</t>
  </si>
  <si>
    <t>Percentage of employees covered under collective bargaining agreements</t>
  </si>
  <si>
    <t>Management of freedom of association and collective bargaining policies</t>
  </si>
  <si>
    <t>Documentation and reporting of occupational accidents, diseases, and incidents</t>
  </si>
  <si>
    <t>Voluntary health promotion programs offered to workers to address major non-work-related health risks</t>
  </si>
  <si>
    <t>Emergency prevention, preparedness, and response measures</t>
  </si>
  <si>
    <t>Prevention and mitigation of occupational health and safety impacts linked to business relationships</t>
  </si>
  <si>
    <t>Worker training on occupational health and safety</t>
  </si>
  <si>
    <t>Participation and communication with workers on health and safety issues</t>
  </si>
  <si>
    <t>Processes for hazard identification, risk assessment, and incident investigation</t>
  </si>
  <si>
    <t>Occupational health and safety management system coverage</t>
  </si>
  <si>
    <t>Description of access to occupational health and medical services</t>
  </si>
  <si>
    <t>Number of recordable work-related injuries and illnesses</t>
  </si>
  <si>
    <t>Number and rate of fatalities due to work-related injuries or ill-health</t>
  </si>
  <si>
    <t>Explanation of efforts to secure compliance with anti-forced labor standards across the supply chain</t>
  </si>
  <si>
    <t>Geographic or commodity-based risk assessment of forced labor</t>
  </si>
  <si>
    <t>Commitment not to employ forced labor in any form (including indentured or bonded labor, trafficked persons)</t>
  </si>
  <si>
    <t>Percentage of incidents where the organization secured a remedy for those affected by forced labor</t>
  </si>
  <si>
    <t>Number and percentage of identified forced labor incidents in operations or value chain</t>
  </si>
  <si>
    <t>Measures taken to mitigate or eliminate forced labor risks</t>
  </si>
  <si>
    <t>Description of operations and suppliers at risk of forced or compulsory labor</t>
  </si>
  <si>
    <t>Risk assessment for child labor</t>
  </si>
  <si>
    <t>Adherence to laws and policies regarding child labor</t>
  </si>
  <si>
    <t>Remedy and corrective actions for child labor incidents</t>
  </si>
  <si>
    <t>Number and percentage of incidents of child labor</t>
  </si>
  <si>
    <t>Identification of operations and suppliers at risk of child labor</t>
  </si>
  <si>
    <t>Evidence</t>
  </si>
  <si>
    <t>Human rights</t>
  </si>
  <si>
    <t>Dimension</t>
  </si>
  <si>
    <t>Sustainable resource use and circularity</t>
  </si>
  <si>
    <t>Taxonomy objective</t>
  </si>
  <si>
    <t>Rwanda</t>
  </si>
  <si>
    <t>Taxonomy Section Number</t>
  </si>
  <si>
    <t>Taxonomy section number</t>
  </si>
  <si>
    <t>Economic activity</t>
  </si>
  <si>
    <t>Taxonomy macro-sector</t>
  </si>
  <si>
    <t>Industry</t>
  </si>
  <si>
    <t>Sector name</t>
  </si>
  <si>
    <t>DNSH Criteria</t>
  </si>
  <si>
    <t>Promote resource resilience and circular economy</t>
  </si>
  <si>
    <t>National regulations associated with retirement and dismantlement plans for plants and infrastructure related to economic activity in question must be applied.
Ambition to maximize the efficient use, reduction, repair, recycling, and reuse of materials during the activity's operational life cycle (e.g. through contractual agreements with recycling companies and integration of the cost of recycling), proper treatment and waste disposal (e.g. adequate end-of-life management of batteries) and compliance, as a producer, with Extended Producer Responsibility Standards must be demonstrated. The ambition that new installations are designed and manufactured for high durability, easy to dismantle, refurbishment and recycling must be demonstrated. Proper repair of facilities and equipment and the accessibility and interchangeability of the activity's equipment components must be ensured.</t>
  </si>
  <si>
    <t>Resource resilience and 
transition to a circular 
economy</t>
  </si>
  <si>
    <t>Pollution prevention and control</t>
  </si>
  <si>
    <t>The activity owner must utilise local recycling facilities as much as possible to dispose of waste generated by the activity. If the activity consumes resources produced by local recycling facilities for operation, the activity owner must strive to utilise them for the operation of the activity. 
Discharges to water bodies must comply with water discharge permits from the relevant local authorities. Emissions that pollute the air must have the required permits and comply with applicable regulations (with a particular focus on hazardous 
waste). Duly authorised waste managers must carry out integrated management of the waste generated.</t>
  </si>
  <si>
    <t>The activity does not lead to the manufacture, placing on the market or use of:
(a)substances, whether on their own, in mixtures or in articles, listed in Annexes I or II to Regulation (EU) 2019/1021 of the European Parliament and of the Council (1), except in the case of substances present as an unintentional trace contaminant;
(b)mercury and mercury compounds, their mixtures and mercury-added products as defined in Article 2 of Regulation (EU) 2017/852 of the European Parliament and of the Council (2);
(c)substances, whether on their own, in mixture or in articles, listed in Annexes I or II to Regulation (EC) No 1005/2009 of the European Parliament and of the Council (3);
(d)substances, whether on their own, in mixtures or in an articles, listed in Annex II to Directive 2011/65/EU of the European Parliament and of the Council (4), except where there is full compliance with Article 4(1) of that Directive;
(e)substances, whether on their own, in mixtures or in an article, listed in Annex XVII to Regulation (EC) 1907/2006 of the European Parliament and of the Council (5), except where there is full compliance with the conditions specified in that Annex;
(f)substances, whether on their own, in mixtures or in an article, meeting the criteria laid down in Article 57 of Regulation (EC) 1907/2006 and identified in accordance with Article 59(1) of that Regulation, except where their use has been proven to be essential for the society;
(g)other substances, whether on their own, in mixtures or in an article, that meet the criteria laid down in Article 57 of Regulation (EC) 1907/2006, except where their use has been proven to be essential for the society.</t>
  </si>
  <si>
    <t>Pollution Prevention
and Control Regarding Use and Presence of chemicals</t>
  </si>
  <si>
    <t>Ensure emissions to air and water are based on the application of the Best Practicable Environmental Option (BPEO) principle informed by the Best Available Technology/Technique (BAT) approach in alignment with South African environmental legislation such as National Environmental Management Air Quality (Act 39 of 2004), the National Environmental Management Waste Act (Act 59 of 2008) and the 2017 National 
Framework for Air Quality Management. And no significant cross-media effects occur.</t>
  </si>
  <si>
    <t>Protect healthy ecosystems and biodiversity</t>
  </si>
  <si>
    <t>New financed facilities and infrastructure should not be in ecosystems that are strategic for food security, rich in biodiversity, or serve as habitat for endangered species (flora and fauna) on the list of nationally protected areas or the IUCN Red List. Museums or technical facilities That concurrently serve as biodiversity preservation centres are exempt from this requirement.For sites and operations located in or near biodiversity-sensitive areas (UNESCO World Heritage Sites, key biodiversity areas, including those defined by the Rwandan national legislation), an appropriate assessment must be carried out in line with the criteria set by IFC Performance Standard №6. A long-term biodiversity monitoring and assessment programme must be implemented for these sites.</t>
  </si>
  <si>
    <t>Protection of biodiversity and environment</t>
  </si>
  <si>
    <t>An Environmental Impact Assessment (EIA) or screening  has been completed in accordance with Directive 2011/92/EU .
Where an EIA has been carried out, the required mitigation and compensation measures for protecting the environment are implemented.
For sites/operations located in or near biodiversity-sensitive areas (including the Natura 2000 network of protected areas, UNESCO World Heritage sites and Key Biodiversity Areas, as well as other protected areas), an appropriate assessment, where applicable, has been conducted and based on its conclusions the necessary mitigation measures  are implemented.</t>
  </si>
  <si>
    <t xml:space="preserve">Protection and Restoration of Biodiversity and Ecosystem </t>
  </si>
  <si>
    <t>Ensure legal compliance by ensuring an Environmental Impact Assessment (EIA) has been completed in accordance with the South African environmental legislation such as National Environmental Management Act (No.107 of 1998) as amended or other equivalent national provisions or international standards (e.g. IFC Performance Standard 1: Assessment and Management of Environmental and Social Risks) whichever is stricter and any required mitigation measures for protecting biodiversity/eco-systems, in particular UNESCO World Heritage and Key Biodiversity Areas, have been implemented where relevant.
For sites/operations located in or near to biodiversity-sensitive areas, ensure that an appropriate assessment has been conducted in compliance with the provisions of National Environmental Management Biodiversity Act (Act 10 of 2004) or other equivalent national provisions or international standards (e.g. IFC Performance Standard 6) – whichever is stricter based on the conservation objectives of the protected area. 
For such sites/operations, ensure that:
• a site-level biodiversity management plan exists and is implemented in alignment with the IFC 
Performance Standard 6: Biodiversity Conservation and Sustainable Management of Living Natural Resources;
• all necessary mitigation measures are in place to reduce the impacts on species and habitats; and
• a robust, appropriately designed and long-term biodiversity monitoring and evaluation programme exists and is implemented</t>
  </si>
  <si>
    <t>Ecosystem Protection 
and Restoration</t>
  </si>
  <si>
    <t>Identify, assess, and manage risks associated with water consumption and water quality. Use water risk analysis tools where available (e.g. risk assessments by national environmental authorities, water footprint, WWF Water Risk Filter, WRI Aqueduct, etc.).If assets or activities are located in water-stressed areas, ensure that water use and conservation management plans, developed in consultation with relevant local entities, have been implemented.</t>
  </si>
  <si>
    <t>Sustainable use and protection of 
marine and water resources</t>
  </si>
  <si>
    <t>Environmental degradation risks related to preserving water quality and avoiding water stress are identified and addressed with the aim of achieving good water status and good ecological potential as defined in Article 2, points (22) and (23), of Regulation (EU) 2020/852, in accordance with Directive 2000/60/EC of the European Parliament and of the Council and a water use and protection management plan, developed thereunder for the potentially affected water body or bodies, in consultation with relevant stakeholders. Where an Environmental Impact Assessment is carried out in accordance with Directive 2011/92/EU of the European Parliament and of the Council and includes an assessment of the impact on water in accordance with Directive 2000/60/EC, no additional assessment of impact on water is required, provided the risks identified have been addressed.</t>
  </si>
  <si>
    <t>Sustainable use of Water and Marine Resources</t>
  </si>
  <si>
    <t>Ensure legal compliance by fulfilling the requirements of South African water legislation which includes but is not limited to the National Water Act (No.36 of 1998), Mountain Catchment Areas Act (No. 63 of 1970),  the National Environmental Management: Integrated Coastal Management Act (No.24 of 2008), the Marine Living Resources Act, 1998 and the Water Services Act (No.108 of 1997) where applicable. Identify and manage risks related to water quality and/or water consumption at the appropriate level and in alignment with the latest National Water Resources Strategy. Where water use/conservation management plans are required by South African legislation, these plans are to be developed in consultation with relevant stakeholders</t>
  </si>
  <si>
    <t>1.Reducing material physical climate risks: The economic activity must reduce all material physical climate risks to the activity to the extent possible and on a best effort basis.
1.1The activity integrates physical and non-physical measures aimed at reducing – to the extent possible and on a best effort basis – all material risks that have been identified through a climate risk assessment. 
• For existing activities, the implementation of those physical and non-physical measures may be phased and executed over a period of up to 5 years.
 • For new activities, implementation of these measures must be met at the time of design and construction.
1.2The activity integrates physical and non-physical measures aimed at reducing – to the extent possible and on a best effort basis – all material risks that have been identified through a climate risk assessment. 
The above-mentioned climate risk assessment has the following characteristics:
 • considers both current weather variability and future climate change, including uncertainty; 
• is based on robust analysis of available climate data and projections across a range of future scenarios;
 • is consistent with the expected lifetime of the activity
2.Supporting system adaptation: The economic activity and its adaptation measures do not adversely affect the adaptation efforts of other people, nature and assets.
2.1The economic activity and its adaptation measures do not increase the risks of an adverse climate impact on other people, nature and assets or hamper adaptation elsewhere. Consideration should be given to the viability of ‘Green’ or ‘nature-based-solutions’ over ‘grey’ measures to address adaptation.
2.2The activity is consistent with sectoral, regional, and/or national adaptation efforts.</t>
  </si>
  <si>
    <t xml:space="preserve"> Climate Change Adaptation</t>
  </si>
  <si>
    <t xml:space="preserve">The activity must ensure that it does not negatively impact adaptation measures of other assets or activities. All investments in physical assets must ensure that they are resilient and take measures to reduce the vulnerability to acute and chronic climate risks (Table 6 in the Taxonomy document provides examples of such risks). Guidance of such vulnerability assessments is explained below: The physical climate risks that are material to the activity must be identified by performing a robust climate risk and vulnerability assessment with the following steps: 
• Screening of the activity to identify which physical climate risks may affect the operational performance of the economic activity during its expected lifetime. 
• Where the activity is assessed to be at risk from one or more of the physical climate risks, a climate risk and vulnerability assessment to evaluate the materiality of the physical climate risks on the economic activity needs to be conducted; 
• Adaptation solutions that can reduce the identified physical climate risk need to be identified. The climate risk and vulnerability assessment must be proportionate to the scale of the activity and its expected lifespan. The evaluation must be performed using the highest detailed information available across the existing range of future scenarios consistent with the expected lifetime of the activity. The climate projections and assessment of impacts must be based on best practice and available guidance and consider the state-of-the-art science for vulnerability and risk analysis and related methodologies in line with the most recent Intergovernmental Panel on Climate Change reports , scientific peer-reviewed publications, and open source or paid models. For existing and new activities using existing physical assets, the economic operator must implement physical or non-physical solutions over up to five years that reduce the most critical identified physical climate risks that are material to that activity. An adaptation plan for the implementation of those solutions is drawn up accordingly. For new and existing activities using newly built physical assets, the economic operator must integrate adaptation solutions that reduce th emost critical identified physical climate risks that are material to that activity. </t>
  </si>
  <si>
    <t>Climate change adaptation</t>
  </si>
  <si>
    <t>The physical climate risks that are material to the activity have been identified from those listed by performing a robust climate risk and vulnerability assessment with the following steps: (a) screening of the activity to identify which physical climate risks from the listed may affect the performance of the economic activity during its expected lifetime; (b) where the activity is assessed to be at risk from one or more of the physical climate risks listed in Section II of this Appendix, a climate risk and vulnerability assessment to assess the materiality of the physical climate risks on the economic activity; (c) an assessment of adaptation solutions that can reduce the identified physical climate risk. The climate risk and vulnerability assessment is proportionate to the scale of the activity and its expected lifespan, such that: (a) for activities with an expected lifespan of less than 10 years, the assessment is performed, at least by using climate projections at the smallest appropriate scale; (b) for all other activities, the assessment is performed using the highest available resolution, state-of-the-art climate projections across the existing range of future scenarios consistent with the expected lifetime of the activity, including, at least, 10 to 30 year climate projections scenarios for major investments. The climate projections and assessment of impacts are based on best practice and available guidance and take into account the state-of-the-art science for vulnerability and risk analysis and related methodologies in line with the most recent Intergovernmental Panel on Climate Change reports, scientific peer-reviewed publications, and open source or paying models. For existing activities and new activities using existing physical assets, the economic operator implements physical and non-physical solutions (‘adaptation solutions’), over a period of time of up to five years, that reduce the most important identified physical climate risks that are material to that activity. An adaptation plan for the implementation of those solutions is drawn up accordingly.
For new activities and existing activities using newly-built physical assets, the economic operator integrates the adaptation solutions that reduce the most important identified physical climate risks that are material to that activity at the time of design and construction and has implemented them before the start of operations. The adaptation solutions implemented do not adversely affect the adaptation efforts or the level of resilience to physical climate risks of other people, of nature, of cultural heritage, of assets and of other economic activities; are consistent with local, sectoral, regional or national adaptation strategies and plans; and consider the use of nature-based solutions or rely on blue or green infrastructure to the extent possible.</t>
  </si>
  <si>
    <t>The physical climate risks that are material to the activity have been identified from those listed in the table in II Classification of climate-related hazards of Taxonomy document by performing a robust climate risk and vulnerability assessment. The assessment is proportionate to the scale of the activity and its expected lifespan, such that: 
c) for investments into activities with an expected lifespan of less than 10 years, the assessment is performed, at least by using downscaling of climate 
projections; 
d) for all other activities, the assessment is performed using high resolution, state-of-the-art climate projections across a range of future scenarios consistent with the expected lifetime of the activity, including, at least, 10 to 30 years climate projections scenarios for major investments. 
The economic operator has developed a plan to implement adaptation solutions to reduce material physical climate risks to the activity. Those adaptation solutions do not adversely affect the adaptation efforts or the level of resilience to physical climate risks of other people, of nature, of assets and of other economic activities and are consistent with local, sectoral, regional or national adaptation efforts.
For activity upgrading or altering existing assets or processes, the adaptation solutions identified need to be implemented within five years from the start of the activity.</t>
  </si>
  <si>
    <t>Generic DNSH Criteria</t>
  </si>
  <si>
    <t>Environmental Objectives</t>
  </si>
  <si>
    <t>Generic Criteria and
• Ensure reuse or recycling of non-hazardous construction and demolition waste.
• Use local or recycled materials during construction when viable. Refer to the locally made construction materials standards developed for the Rwandan Standards Boardfor guidance.
• All projects must comply with the mandatory indicators of the environmental protection module of the Green Building Minimum Compliance System. This category focuses on the design, practices and selection of materials and resources that would reduce the environmental impacts of built structures (Republic of Rwanda, 2019).</t>
  </si>
  <si>
    <t>Acquisition or Ownership of Buildings</t>
  </si>
  <si>
    <t>7.7.4</t>
  </si>
  <si>
    <t xml:space="preserve">Construction </t>
  </si>
  <si>
    <t>If the property is located on a potentially contaminated site (brownfield site), the site must be subject to an investigation for potential contaminants.</t>
  </si>
  <si>
    <t>Generic Criteria  and
• All projects must comply with the Sectoral Guidelines for the Environmental Impact Assessment (EIA) of Housing Projects in Rwanda
• Before renovation works begin, an inspection of the building must be carried out in accordance with national legislation, carried out by a specialist trained in asbestos removal and in the identification of other materialscontaining substances of environmental and harm concern.
• Any activity for removal of cladding that contains or may contain asbestos (such as removal or modification of insulation panels, shingles and other materials containing asbestos) must be carried out by trained personnel, with sanitary surveillance before,during and after the works, and in accordance with the applicable regulations.</t>
  </si>
  <si>
    <t>Pollution prevention</t>
  </si>
  <si>
    <t>The new construction must not be built on protected natural areas, such as land designated as Natura 2000, UNESCO World Heritage and Key Biodiversity Areas (KBAs), or equivalent as defined 
by UNESCO and/or the International Union for Conservation of Nature (IUCN) under the following categories: 
• Category Ia: Strict Nature Reserve 
• Category Ib: Wilderness Area 
• Category II: National Park 
Buildings that are associated supporting infrastructure to the protected natural area, such as visitor centres, museums or technical facilities are exempted from this criterion. 
The new construction must not be built on arable or greenfield land of recognised high biodiversity value and land that serves as habitat of endangered species (flora and fauna) listed on the IUCN Red List. 
At least 80% of all timber products used in the new construction for structures, cladding and 
finishes must have been either recycled/reused or sourced from sustainably managed forests as 
certified by third-party certification audits performed by accredited certification bodies, e.g. FSC/
PEFC standards or equivalent.</t>
  </si>
  <si>
    <t xml:space="preserve">Generic Criteria </t>
  </si>
  <si>
    <t>The building must not be built on protected natural areas, such as land designated as Natura 2000, 
UNESCO World Heritage and Critical Biodiversity Areas (CBAs), or equivalent as defined by UNESCO and / 
or the International Union for Conservation of Nature (IUCN) under the following categories:
• Category Ia: Strict Nature Reserve
• Category Ib: Wilderness Area
• Category II: National Park
Buildings that are associated supporting infrastructure to the protected natural area, such as visitor centres, museums or technical facilities are exempted from this criterion.
The building must not be built on arable or greenfield land of recognised high biodiversity value and land that serves as habitat of endangered species (flora and fauna) listed on the European Red List and / 
or the IUCN Red List.
At least 80% of all timber products used in the new construction for structures, cladding and finishes must have been either recycled/reused or sourced from sustainably managed forests as certified by 
third-party certification audits performed by accredited certification bodies, e.g. FSC/PEFC standards or equivalent.</t>
  </si>
  <si>
    <t>Ecosystem protection and 
restoration</t>
  </si>
  <si>
    <t>Generic Criteria  and
• All relevant water appliances (e.g., showers, sink and dishwasher faucets, toilets, urinals and flush cisterns, bathtubs, etc.) must enable compliance with the water savings set out in related national regulations (if any). Alternatively, the building mustimplement some water-saving measures (e.g., use of rainwater, reuse of treated grey or black water, among others) that meet the savings requirements imposed by local 
laws. When applicable, refer to the standards about Sanitary Appliances that can be referred to in complimenting these specific requirements
• In case there is no relevant national regulation, the water appliances used must ensure at least 20% savings in water consumption compared to the baseline of similar construction (e.g., climate, type of construction – residential, commercial, etc.)
• All projects must comply with the mandatory indicators of the water efficiency module of the Green Building Minimum Compliance System. This module focuses on rainwater 
harvesting, the selection of water-efficient fittings, wastewater treatment and other features that would reduce the use of potable water during building operations 
(Republic of Rwanda, 2019).
• All projects must comply with LAW N°48/2018 OF 13/08/2018 ON ENVIRONMENT (Section 2: Water resources)</t>
  </si>
  <si>
    <t>Sustainable use of water and marine resources</t>
  </si>
  <si>
    <t>Generic Criteria
• Also, can refer to ISO Standard for Adaptation to climate change: ISO 14091:2021 — Guidelines on vulnerability, impacts and risk assessment.</t>
  </si>
  <si>
    <t>Generic criteria</t>
  </si>
  <si>
    <t>Criteria to be developed in future</t>
  </si>
  <si>
    <t>Climate change  mitigation</t>
  </si>
  <si>
    <t>No activity matched</t>
  </si>
  <si>
    <t>Generic Criteria</t>
  </si>
  <si>
    <t>Individual Measures and Professional Services</t>
  </si>
  <si>
    <t>• Installation, maintenance and repair of energy efficiency 
equipment
• Installation, maintenance and repair of instruments and devices for measuring, regulation and controlling energy performance of buildings
• Installation, maintenance and repair of renewable energy 
technologies</t>
  </si>
  <si>
    <t>7.7.3</t>
  </si>
  <si>
    <t>Generic Criteria  and</t>
  </si>
  <si>
    <t>Building components and materials comply with the genericcriteria. In case of addition of thermal insulation to an existing building envelope, a building survey is carried out in accordance with national law by a competent specialist with training in asbestos surveying. Any stripping of lagging that contains or is likely to contain asbestos, breaking or mechanical drilling or screwing or removal of insulation board, tiles and 
other asbestos containing materials is carried out by appropriately trained personnel, with health monitoring before, during and after the works, in accordance with national law.</t>
  </si>
  <si>
    <t>It is ensured that building components and materials do not contain asbestos and the use of chemicals adhere to the National Environmental Management Act, 1998 (Act No.107 of 1998), the Hazardous Substances Act, 1973 (Act No.15 of 1973) and the Occupational Health and Safety Act No.85 of 1993. In case of addition of thermal insulation to the existing building envelope: a building survey must be carried out in accordance with national legislation by a competent specialist with training in asbestos surveying and in identification of other materials containing substances of concern. Any stripping of lagging that contains or is likely to contain asbestos, breaking or mechanical drilling or screwing and/or removal of insulation board, tiles and other asbestos containing materials shall be carried out by appropriately trained personnel, with health monitoring before, during and after the works, in accordance with national legislation.</t>
  </si>
  <si>
    <t>Any potential risks to the good status or the good ecological potential of bodies of water, including surface water and groundwater, or to the good environmental status of marine waters from the researched technology, product or other solution are evaluated and addressed.</t>
  </si>
  <si>
    <t>The building is not dedicated to extraction, storage, transport or 
manufacture of fossil fuels.</t>
  </si>
  <si>
    <t>• At least 80% (by weight) of the non-hazardous construction and demolition waste (excluding naturally occurring material) generated on the construction site must be prepared for re-use or 
sent for recycling or other material recovery, including backfilling operations that use waste to substitute other materials.
• All relevant water appliances (shower solutions, mixer showers, shower outlets, taps, WC suites, WC bowls and flushing cisterns, urinal bowls and flushing cisterns, bathtubs) must be water 
efficient as per national or international water labelling systems (ex: WELS, WaterSense).</t>
  </si>
  <si>
    <t>Building Renovation</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</si>
  <si>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 
Operators limit waste generation in processes related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Building designs and construction techniques support circularity and in particular demonstrate, with reference to ISO 20887 or other standards for assessing the disassembly or adaptability of buildings, how they are designed to be more resource efficient, adaptable, flexible and dismantlable to enable reuse and recycling.</t>
  </si>
  <si>
    <t>The building should minimise waste from renovation waste going to landfill and maximise reuse and/or recycling of materials. 
Under this green building’s definition, at least 50% (by weight) of the non-hazardous construction and demolition waste (excluding naturally occurring material) generated on the construction site must be 
prepared for re-use or sent for recycling or other material recovery, including backfilling operations that use waste to substitute other materials.
Disposal of waste must be compliant with the requirements of the NATIONAL ENVIRONMENTAL MANAGEMENT: WASTE ACT, 2008 (ACT NO. 59 OF 2008)Building renovation plans and techniques support circularity and demonstrate, with reference to ISO 
2088793 or other standards for assessing the ease of disassembly for reuse of materials or adaptability of buildings, how they are designed to be more resource efficient, adaptable, flexible and dismantlable to 
enable reuse and recycling.</t>
  </si>
  <si>
    <t>7.7.2</t>
  </si>
  <si>
    <t xml:space="preserve"> Building renovation and major refurbishment</t>
  </si>
  <si>
    <t>• Ensure that building components and materials do not contain asbestos nor substances of very high concern as per national and international standards. 
• If the new construction is located on a potentially contaminated site (brownfield site), the site must be subject to an investigation for potential contaminants.
• Non-road mobile machinery used on the construction site should comply with national and 
international standards.</t>
  </si>
  <si>
    <t>Building components and materials used in the construction 
complies with the criteria set out in generic criteria. 
Building components and materials used in the building renovation that may come into contact with occupiers emit less than 0,06 mg of formaldehyde per m³ of material or component upon testing in accordance with the conditions specified in Annex XVII to Regulation (EC) No 1907/2006 and less than 0,001 mg of other categories1A and 1B carcinogenic volatile organic compounds per m³ of material or component, upon testing in accordance with CEN/EN 16516 or ISO 16000-3:2011 or other equivalent standardised test conditions and determination methods. Measures are taken to reduce noise, dust and pollutant emissions during construction or maintenance works.</t>
  </si>
  <si>
    <t>It is ensured that building components and materials do not contain asbestos and the use of chemicals adhere to the National Environmental Management Act, 1998 (Act No. 107 of 1998), the Hazardous Substances Act, 1973 (Act No. 15 of 1973) and the Occupational Health and Safety Act No. 85 of 1993 
Building components and materials used in the construction that may come into contact with occupiers emit less than 0,06 mg of formaldehyde per m³ of material or component and less than 0,001 mg of categories 1A and 1B carcinogenic volatile organic compounds per m³ of material or component, upon testing in accordance with CEN/TS 16516522 and ISO 16000-3523 or other comparable standardised test 
conditions and determination methods .
A GBCSA Green Star certification that provides evidence that VOC and Formaldehyde credits are pursued, is acceptable for demonstrating this DNSH requirement is met.</t>
  </si>
  <si>
    <t>The new construction must not be built on protected natural areas, such as land designated as Natura 2000, UNESCO World Heritage and Key Biodiversity Areas (KBAs), or equivalent as defined 
by UNESCO and / or the International Union for Conservation of Nature (IUCN) under the following categories:
• Category Ia: Strict Nature Reserve 
• Category Ib: Wilderness Area 
• Category II: National Park 
Buildings that are associated supporting infrastructure to the protected natural area, such as visitor centres, museums or technical facilities are exempted from this criterion. 
The new construction must not be built on arable or greenfield land of recognised high biodiversity value and land that serves as habitat of endangered species (flora and fauna) listed on the IUCN Red List. 
At least 80% of all timber products used in the new construction for structures, cladding and 
finishes must have been either recycled/reused or sourced from sustainably managed forests as 
certified by third-party certification audits performed by accredited certification bodies, e.g. FSC/
PEFC standards or equivalent.</t>
  </si>
  <si>
    <t>Where installed as part of the renovation works, except for renovation works in residential building units, the specified water use for the following water appliances is attested by product datasheets, a building certification or an existing product label in the Union, in accordance with the technical specifications laid down in generic criteria: wash hand basin taps and kitchen taps have a maximum water flow of 6 litres/min; showers have a maximum water flow of 8 litres/min; WCs, including suites, bowls and flushing cisterns, have a full flush volume of a maximum of 6 litres and a maximum average flush volume of 3,5 litres; urinals use a maximum of 2 litres/bowl/hour. Flushing urinals have a maximum full flush volume of 1 litre.</t>
  </si>
  <si>
    <t xml:space="preserve">Where installed, the specified water use for the following water appliances are attested by product datasheets, a building certification, in accordance with the technical specifications laid down per EDGE 
Water Efficiency measuresA GBCSA Green Star certification that incorporates a Water Rating result above ‘Industry Average’ as 
determined by the current version of the Energy Water Performance Tool, is acceptable for demonstrating this DNSH requirement is met.
An IFC EDGE Level 1 certification is acceptable for demonstrating this DNSH requirement is met.
To avoid impact from the construction site, activity complies with the criteria set out inGeneric Criteria </t>
  </si>
  <si>
    <t>The measures adopted to improve the resilience of the building must not increase the rates of operational carbon emissions of the building. Exceptions are allowed if it can be demonstrated that 
increase in emissions is necessary to carry out the measures, and there is a positive trade-off.
To avoid lock-in and undermining the climate mitigation objective, the renovation of buildings designed for the purpose of extraction, storage, transportation, or manufacture of fossil fuels is not eligible for the 
Taxonomy. Such use cases to be phased out and buildings repurposed as appropriate, for which renovations to improve performance as detailed above ought to be undertaken.
Buildings’ design must accommodate support for alternativetransportation modes appropriate to the 
intended users of the building. Refer to GBCSA Green Star SA – Existing Building Performance scoring for Alternative Transportation</t>
  </si>
  <si>
    <t>• At least 80% (by weight) of the non-hazardous construction and demolition waste (excluding naturally occurring material) generated on the construction site must be prepared for re-use or 
sent for recycling or other material recovery, including backfilling operations that use waste to substitute other materials.
• All relevant water appliances (shower solutions, mixer showers, shower outlets, taps, WC suites, WC bowls and flushing cisterns, urinal bowls and flushing cisterns, bathtubs) must be water efficient as per national or international water labelling systems (ex: WELS, WaterSense).</t>
  </si>
  <si>
    <t>Generic Criteria  and
• Ensure reuse or recycling of non-hazardous construction and demolition waste.
• Use local or recycled materials during construction when viable. Refer to the locally made construction materials standards developed for the Rwandan Standards Board for guidance.
• All projects must comply with the mandatory indicators of the environmental protection 
module of the Green Building Minimum Compliance System. This category focuses on the design, practices and selection of materials and resources that would reduce the environmental impacts of built structures (Republic of Rwanda, 2019)</t>
  </si>
  <si>
    <t>Construction of New Buildings</t>
  </si>
  <si>
    <t>At least 70 % (by weight) of the non-hazardous construction 
and demolition waste (excluding naturally occurring 
material referred to in category 17 05 04 in the European 
List of Waste established by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 
Operators limit waste generation in processes related to 
construction and demolition, in accordance with the EU Construction and Demolition Waste Management Protocol 
and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 
Building designs and construction techniques support 
circularity and in particular demonstrate, with reference to 
ISO 20887 or other standards for assessing the disassembly 
or adaptability of buildings, how they are designed to be 
more resource efficient, adaptable, flexible and 
dismantlable to enable reuse and recycling.</t>
  </si>
  <si>
    <t>The building should minimise waste from construction or destruction going to landfill and maximise reuse and/or recycling of materials. 
Under this green building’s definition, at least 50% (by weight) of the non-hazardous construction and demolition waste (excluding naturally occurring material) generated on the construction site must be 
prepared for re-use or sent for recycling or other material recovery, including backfilling operations that use waste to substitute other materials.
Disposal of waste must be compliant with the requirements of the NATIONAL ENVIRONMENTAL MANAGEMENT: WASTE ACT, 2008 (ACT NO. 59 OF 2008)
Building designs and construction techniques support circularity and demonstrate, with reference to ISO 20887 or other standards for assessing the ease of disassembly for reuse of materials or adaptability of buildings, how they are designed to be more resource efficient, adaptable, flexible and dismantlable to enable reuse and recycling.
Building design that provides for recycling during operation is required. Refer to GBCSA Green Star SA –Existing Building Performance Scoring Materials Category.</t>
  </si>
  <si>
    <t>7.7.1</t>
  </si>
  <si>
    <t>• Ensure that building components and materials do not contain asbestos nor substances of very high concern as per national and international standards.
• If the new construction is located on a potentially contaminated site (brownfield site), the site must be subject to an investigation for potential contaminants.
• Non-road mobile machinery used on the construction site should comply with national and international standards</t>
  </si>
  <si>
    <t>Generic Criteria  and
• All projects must comply with the Sectoral Guidelines for the Environmental Impact 
Assessment (EIA) of Housing Projects in Rwanda
.
• All projects must comply with the Rwanda Building Control Regulations established by 
the Rwanda Housing Authority.
• All materials used must ensure that they do not cause adverse impacts on human health or the environment.
• Ensure that the components and construction materials used do not contain asbestos or polluting substances identified in the REACH regulation15 or its equivalent in national technical standards if available.
• If new construction is located on a potentially contaminated site, the site should be subject to an investigation of potential contaminants.</t>
  </si>
  <si>
    <t>Building components and materials used in the 
construction comply with the criteria set out in Generic criteria. 
Building components and materials used in the 
construction that may come into contact with occupiers 
emit less than 0,06 mg of formaldehyde per m³ of material 
or component upon testing in accordance with the 
conditions specified in Annex XVII to Regulation (EC) No 
1907/2006 and less than 0,001 mg of other categories 1A 
and 1B carcinogenic volatile organic compounds per m³ of 
material or component, upon testing in accordance with 
CEN/EN 16516 or ISO 16000-3:201 or other equivalent 
standardised test conditions and determination methods. 
Where the new construction is located on a potentially 
contaminated site (brownfield site), the site has been 
subject to an investigation for potential contaminants, for 
example using standard ISO 18400. 
Measures are taken to reduce noise, dust and pollutant 
emissions during construction or maintenance works.</t>
  </si>
  <si>
    <t>It is ensured that building components and materials do not contain asbestos and the use of chemicals adhere to the National Environmental Management Act, 1998 (Act No. 107 of 1998), the Hazardous Substances Act, 1973 (Act No. 15 of 1973) and the Occupational Health and Safety Act No. 85 of 1993. 
Building components and materials used in the construction that may come into contact with occupiersemit less than 0,06 mg of formaldehyde per m³ of material or component and less than 0,001 mg of categories 1A and 1B carcinogenic volatile organic compounds per m³ of material or component, upon testing in accordance with CEN/TS 16516522 and ISO 16000-3523 or other comparable standardised test 
conditions and determination methods.
A GBCSA Green Star certification that provides evidence that VOC and Formaldehyde credits are pursued, is acceptable for demonstrating this DNSH requirement is met.</t>
  </si>
  <si>
    <t>Generic Criteria  and • At least 15% of all wood products used in new construction for structures, cladding and 
finishes must have been recycled, reused, or sourced from sustainably managed 
forests, as certified by third-party audits conducted by accredited certification bodies 
(e.g. FSC and PEFC standards or equivalent). This is to ensure that there is no 
deforestation or significant indirect damage to forest ecosystems at the source of wood 
products. 
• All projects must comply with LAW N°48/2018 of 13/08/2018 ON ENVIRONMENT 
(article 23), ensuring the integration of green spaces in the master plan as well as in 
individual construction plans.</t>
  </si>
  <si>
    <t xml:space="preserve">The activity complies with the criteria set out in generic criteria. 
The new construction is not built on one of the following:
arable land and crop land with a moderate to high level of 
soil fertility and below ground biodiversity as referred to the 
EU LUCAS survey; greenfield land of recognised high 
biodiversity value and land that serves as habitat of 
endangered species (flora and fauna) listed on the European 
Red List or the IUCN Red List; land matching the definition 
of forest as set out in national law used in the national 
greenhouse gas inventory, or where not available, is in 
accordance with the FAO definition of forest. </t>
  </si>
  <si>
    <t>The new construction must not be built on protected natural areas, such as land designated as UNESCO World Heritage and Critical Biodiversity Areas (CBAs), or equivalent as defined by National Environmental Management Biodiversity Act (Act 10 of 2004), UNESCO and / or the International Union for Conservation of Nature (IUCN) under the following categories:
Category Ia: Strict Nature Reserve
Category Ib: Wilderness Area
Category II: National Park
Buildings that are associated supporting infrastructure to the protected natural area, such as visitor centres, museums or technical facilities are exempted from this criterion.
The new construction must not be built on arable or greenfield land of recognised high biodiversity value and land that serves as habitat of endangered species (flora and fauna) listed on the IUCN Red List.
At least 50% of all timber products used in the new construction for structures, cladding and finishes must have been either recycled/reused or sourced from sustainably managed forests as certified by 
third-party certification audits performed by accredited certification bodies, e.g., FSC/PEFC standards or equivalent.
Buildings’ design must prioritise avoidance of environmental impacts to sensitive landscapes and include hard surfaces and building exterior maintenance practices that reduce the environmental impact and 
improve ecological value. Refer to GBCSA Green Star SA – Existing Building Performance scoring for Land Use and Ecology Category, and Emissions Category</t>
  </si>
  <si>
    <t>Generic Criteria  and • All water appliances (e.g., showers, sink and dishwasher faucets, toilets, urinals and flush cisterns, bathtubs, etc.) must comply with the water savings set out in related national regulations (if any). Alternately, the building must implement water-saving measures (e.g., use of rainwater, reuse of treated grey or black water, among others) 
that meet the savings requirements as prescribed in national standards or regulations. When applicable, refer to the standards for Sanitary Appliances for such specificrequirements
• In case there is no relevant national regulation, water appliances should be used that ensure at least 20% savings in water consumption compared to the baseline of similar 
construction (e.g., climate, type of construction – residential, commercial, etc.). If relevant national standards provide a number below 20%, the 20% threshold should apply. 
• All projects must comply with the mandatory indicators of the water efficiency module of the Green Building Minimum Compliance System. This module focuses on rainwater 
harvesting, the selection of water-efficient fittings, wastewater treatment and other features that would reduce the use of potable water during building operations 
(Republic of Rwanda, 2019).
• All projects must comply with LAW N°48/2018 OF 13/08/2018 ON. ENVIRONMENT 
(Section 2: Water resources)</t>
  </si>
  <si>
    <t>Where installed, except for installations in residential 
building units, the specified water use for the following 
water appliances are attested by product datasheets, a 
building certification or an existing product label in the 
Union, in accordance with the technical specifications laid 
down in Appendix E to this Annex: wash hand basin taps 
and kitchen taps have a maximum water flow of 6 litres/min;
showers have a maximum water flow of 8 litres/min; WCs, 
including suites, bowls and flushing cisterns, have a full 
flush volume of a maximum of 6 litres and a maximum 
average flush volume of 3,5 litres; urinals use a maximum of 
2 litres/bowl/hour. Flushing urinals have a maximum full 
flush volume of 1 litre. 
To avoid impact from the construction site, the activity 
complies with the criteria set out in generic criteria</t>
  </si>
  <si>
    <t>Where installed, the specified water use for the following water appliances are attested by product datasheets and/or a building certification in accordance with the technical specifications laid down per:EDGE Water Efficiency measures
GBCSA Energy Water Performance Tool (EWP)
A GBCSA Green Star certification that incorporates a Water Rating result above ‘Industry Average’ as determined by the current version of the Energy Water Performance Tool, is acceptable for demonstrating this DNSH requirement is met.
An IFC EDGE Level 1 certification is acceptable for demonstrating this DNSH requirement is met.
To avoid impact from the construction site, activity complies with the criteria set out in Generic criteria</t>
  </si>
  <si>
    <t>Generic Criteria  and
• New buildings must implement measures to increase their resilience to extreme weather events (including flooding) and adaptation to climate change.
• New buildings must have drainage systems designed to account for high-intensity rainfall, if viable
• New buildings must have green spaces to reduce heat accumulation.
• Avoid construction in areas of high probability of flooding or forest fires or implement 
appropriate measures to mitigate such disasters.</t>
  </si>
  <si>
    <t>The building is not dedicated to extraction, storage, 
transport or manufacture of fossil fuels. The Primary Energy 
Demand (PED) setting out the energy performance of the 
building resulting from the construction does not exceed 
the threshold set for the nearly zero-energy building (NZEB) 
requirements in national regulation implementing Directive 
2010/31/EU. The energy performance is certified using an as 
built Energy Performance Certificate (EPC).</t>
  </si>
  <si>
    <t>For adaptation projects
The building must comply with all applicable mandatory South African National Standard 204 regulations regarding energy performance.
To avoid lock-in and undermining the climate mitigation objective, the construction of new buildings designed for the purpose of extraction, storage, transportation, or manufacture of fossil fuels is not 
eligible for the Taxonomy.
Buildings’ design must accommodate support for alternative transportation modes appropriate to the 
intended users of the building. Refer to GBCSA Green Star SA – Existing Building Performance scoring for 
Alternative Transportation.</t>
  </si>
  <si>
    <t xml:space="preserve"> GHG-related solutions and software</t>
  </si>
  <si>
    <t>Data-Driven Solutions for GHG Emissions Reductions</t>
  </si>
  <si>
    <t>The equipment used meets the requirements set in accordance with Directive 2009/125/EC for 
servers and data storage products. The equipment used does not contain the restricted substances 
listed in Annex II to Directive 2011/65/EU, except where the concentration values by weight in 
homogeneous materials do not exceed those listed in that Annex. 
A waste management plan is in place and ensures maximal recycling at end of life of electrical and 
electronic equipment, including through contractual agreements with recycling partners, reflection 
in financial projections or official project documentation. 
At its end of life, the equipment undergoes preparation for reuse, recovery or recycling operations, 
or proper treatment, including the removal of all fluids and a selective treatment in accordance 
with Annex VII to Directive 2012/19/EU.</t>
  </si>
  <si>
    <t>7.6.2</t>
  </si>
  <si>
    <t>ICT</t>
  </si>
  <si>
    <t>• The production of servers, storage devices and network technology also consumes a great deal of energy and thus emits CO2. The equipment used should meet the requirements of the national and 
international standards for servers and data storage products. 
• When electrical and electronic equipment reaches its end of service, the waste electrical and electronic equipment is collected and managed by an authorised operator and treated according to the waste hierarchy.
• Implement measures concerning waste management to minimise and manage waste and material use, especially hazardous manufacturing waste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Strategic Approach to International Chemicals Management (SAICM); 
ISO 11014:2009(en) Safety data sheet for chemical products; ETP Clean Energy Technology Guide).</t>
  </si>
  <si>
    <t>Data processing, storage, transmission and management</t>
  </si>
  <si>
    <t>Generic Criteria and
Adopt an electric and electronic waste management plan and implement measures concerning waste management to minimise and manage waste and material use, especially hazardous manufacturing waste as per national standards and regulations on the waste management of electrical and electronic components: RS 276-1: Electrical and electronic waste —Handling, collection, transportation and storage —
Requirements and RS 276-2: Electrical and electronic waste —Treatment and disposal — Code of Practice.</t>
  </si>
  <si>
    <t>Data Processing, Storage, Transmission and Management</t>
  </si>
  <si>
    <t>The equipment used meets the requirements laid down in Directive 2009/125/EC for servers and data storage products. 
The equipment used does not contain the restricted substances listed in Annex II to Directive 2011/65/EU of 
the European Parliament and of the Council, except where the concentration values by weight in 
homogeneous materials do not exceed the maximum values listed in that Annex. 
A waste management plan is in place and ensures maximal recycling at end of life of electrical and electronic 
equipment, including through contractual agreements with recycling partners, reflection in financial 
projections or official project documentation. 
At its end of life, the equipment undergoes preparation for reuse, recovery or recycling operations, or proper treatment, including the removal of all fluids and a selective treatment in accordance with Annex VII to Directive 2012/19/EU of the European Parliament and of the Council.</t>
  </si>
  <si>
    <t>When electrical and electronic equipment reaches its end of service, the waste electrical and electronic equipment is collected and managed by an authorised operator and treated according to the waste hierarchy. Ensure alignment with National Environmental Management Waste Act (Act 59 of 2008), in particular, extended producer responsibility obligations.</t>
  </si>
  <si>
    <t>7.6.1</t>
  </si>
  <si>
    <t>• Ensure emissions to air, water and soil are prevented / minimised as per international and national standards Ex: IFC EHS Guidelines: Air emissions and ambient air quality; ISO 14001:2015 Environmental management systems — Requirements with guidance for use; Strategic Approach 
to International Chemicals Management (SAICM); ISO 11014:2009(en) Safety data sheet for chemical products).
• A minimum requirement is the implementation and adherence to a recognised environmental management system (ISO 14001, EMAS, or equivalent).
• Refrigerants employed in the refrigeration systems must meet the national regulatory requirement</t>
  </si>
  <si>
    <t>Generic Criteria and
• If a new data centre is being constructed: Ensure an Environmental Impact Assessment has been completed in accordance with national and international standards (e.g., IFC Performance Standard 1: Assessment and Management of Environmental and Social Risks; Convention of Biological Diversity (CBD) Voluntary guidelines on biodiversity-inclusive impact assessment, etc.).
• Ensure major risks associated with the construction or functioning of the data center (potential damage to endangered species, protected biomes, national reserves etc.) are mitigated to the extent possible.</t>
  </si>
  <si>
    <t>The activity has demonstrated best efforts to implement the relevant practices listed as “expected practices” in 
the most recent version of the European Code of Conduct on Data Centre Energy Efficiency(624), or in CEN_x0002_CENELEC document CLC TR50600-99-1 “Data centre facilities and infrastructures - Part 99-1: Recommended 
practices for energy management” and has implemented all expected practices that have been assigned the 
maximum value of 5 according to the most recent version of the European Code of Conduct on Data Centre 
Energy Efficiency.</t>
  </si>
  <si>
    <t>• Compliance with international and national legislation on hazardous waste generation, management and treatment. Special focus on critical raw materials recovery from batteries.
(ex: ISO 14001:2015 Environmental management systems; ISO 22628:2002 Road vehicles — Recyclability and recoverability; Basel Convention on the Control of Transboundary Movements 
of Hazardous Wastes and their Disposal (1989): Basel Action Network Standard for Responsible Recycling and Reuse of Electronic Equipment, known as e-Stewards). Measures are in place to 
manage waste, both in the use phase and in the end-of-life of the vessel, in accordance with the waste hierarchy, including the control and management of hazardous materials on board of ships 
and ensuring their safe recycling.
• For battery-operated vessels, those measures include reuse and recycling of batteries and electronics, including critical raw materials therein.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</si>
  <si>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Measures are in place to manage waste, both in the use phase and in the end-of-life of the vessel, in accordance with the waste hierarchy, including the control and management of hazardous materials on board of ships and ensuring their safe recycling. For battery-operated vessels, those measures include reuse and recycling of batteries and electronics, including critical raw materials therein.</t>
  </si>
  <si>
    <t>Inland passenger water transport
Inland freight water transport</t>
  </si>
  <si>
    <t xml:space="preserve">Compliance with national legislation on hazardous waste generation, management and treatment during both the use and the end-of-phase of a vessel. </t>
  </si>
  <si>
    <t>50210, 50220</t>
  </si>
  <si>
    <t>7.5.4</t>
  </si>
  <si>
    <t>Inland passenger and freight water transport</t>
  </si>
  <si>
    <t>Transportation</t>
  </si>
  <si>
    <t xml:space="preserve">• Engines in vessels must comply with latest applicable standards of Non-Road Mobile Machinery Regulation.
• Identify and manage risks related to water quality and/or water consumption at the appropriate level. </t>
  </si>
  <si>
    <t>Engines in vessels comply with emission limits set out in Annex II to Regulation (EU) 2016/1628 (including vessels meeting those limits without type-approved solutions such as through after-treatment).
Vessels comply with the emission limits set out in Annex II to Regulation (EU) 2016/1628 (including vessels meeting those limits without type_x0002_approved solutions such as through after-treatment).</t>
  </si>
  <si>
    <t>Compliance with the National Environmental Management Air Quality Act (Act 39 of 2004)</t>
  </si>
  <si>
    <t>The activity should not lead to releases of ballast water containing aquatic invasive species.</t>
  </si>
  <si>
    <t>The activity should not lead to releases of ballast water containing aquatic invasive species</t>
  </si>
  <si>
    <t>For adaptation projects
Emissions performance threshold of 95g CO2 e /pkm should not be exceeded.
Fleets dedicated to the transport of fossil fuels are ineligible</t>
  </si>
  <si>
    <t>Micromobility</t>
  </si>
  <si>
    <t>Vehicles of category N1, N2 and N3 are both of the following: reusable or recyclable to a minimum of 85% by weight; reusable or recoverable to a minimum of 95% by weight. 
Measures are in place to manage waste both in the use phase (maintenance) and the end-of-life of the fleet, including through reuse and recycling of batteries and electronics (in particular critical raw materials therein), in accordance with the waste hierarchy.</t>
  </si>
  <si>
    <t>a) Vehicles of categories M1 and N1 are both of the following: reusable or recyclable to a minimum of 85 % by weight;
b) reusable or recoverable to a minimum of 95 % by weight.
Measures are in place to manage waste both in the use phase(maintenance) and the end-of-life of the fleet, including through reuse and recycling of batteries and electronics (in particular critical raw materials therein), in accordance with the waste hierarchy and in compliance with the National Environmental Management Waste Act 
(Act 59 of 2008).</t>
  </si>
  <si>
    <t>49229, 49300</t>
  </si>
  <si>
    <t>7.5.3</t>
  </si>
  <si>
    <t xml:space="preserve"> Passenger cars, road commercial vehicles and road freight transport</t>
  </si>
  <si>
    <t>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the requirements of the most recent applicable stage of the Euro VI heavy duty emission type-approval set out in accordance with Regulation (EC) No 595/2009. 
Vehicles comply with Regulation (EU) No 540/2014.</t>
  </si>
  <si>
    <t xml:space="preserve"> Passenger and commercial vehicles must comply with the emission thresholds for clean light-duty vehicles in the below table (refer to the Taxonomy document for more details)
 Minimise noise and vibrations thresholds in line with the Environmental Conservation Act (Act 73 or 1989) and the Occupational Health and Safety Act (Act 85 of 1993).</t>
  </si>
  <si>
    <t xml:space="preserve">1. The vehicles are not dedicated to the transport of fossil fuels. 
2. For vehicles of category N2 and N3 falling under the scope of 
Regulation (EU) 2019/1242, specific direct CO2 emissions are equal to or lower than the reference CO2 emissions of all vehicles in the same sub-group, as defined in Article 3 of that Regulation. </t>
  </si>
  <si>
    <t>For passenger cars and light commercial vehicle adaption projects, motor vehicles emissions are lower that 95gCO2/km for cylinder capacity not exceeding 3000 cm² For heavy-duty vehicle adaptation projects i. The vehicles are not dedicated to the transport of fossil fuels. ii. The vehicles are with specific direct CO2 emissions equal to or lower than the reference CO2 emissions of all vehicles in the same sub-group.</t>
  </si>
  <si>
    <t>Compliance with international and national legislation on hazardous waste generation, management and treatment. Special focus on critical raw materials recovery from batteries. (ex: ISO 14001:2015 Environmental management systems; ISO 22628:2002 Road vehicles — Recyclability and 
recoverability; Basel Convention on the Control of Transboundary Movements of Hazardous Wastes and their Disposal (1989): Basel Action Network Standard for Responsible Recycling and Reuse of Electronic Equipment, known as e-Stewards). Measures are in place to manage waste both in the use phase (maintenance) and the end-of-life of the fleet, including through reuse and recycling of batteries and electronics (in particular critical raw materials therein), in accordance with the 
waste hierarchy.</t>
  </si>
  <si>
    <t>Passenger Cars and Light Commercial Vehicles</t>
  </si>
  <si>
    <t>Vehicles of categories M1 and N1 are both of the following: reusable or recyclable to a minimum of 85% by weight; reusable or recoverable to a minimum of 95% by weight. Measures are in place to manage waste both in 
the use phase (maintenance) and the end-of-life of the fleet, including through reuse and recycling of batteries and electronics (in particular critical raw materials therein), in accordance with the waste hierarchy.</t>
  </si>
  <si>
    <t>• Vehicles must comply with the emission thresholds for clean light-duty vehicles.
• Tyres must comply with noise and tyre abrasion regulations.
• Vehicles must comply with regulations on the sound level of motor vehicles and of replacement silencing systems. (ex: IFC EHS Guidelines: Air emissions and ambient air quality; ISO 13.040.50: 
Transport Exhaust emissions; ISO 362 Measurement of noise emitted by accelerating road vehicles; ISO 28580:2018 - Passenger car, truck and bus tyre rolling resistance measurement method — Single point test and correlation of measurement results).</t>
  </si>
  <si>
    <t>Generic Criteria and
• Both maintenance and end-of-life management of vehicles must comply with the country's regulatory provisions on integrated management and co-processing of solid waste.
• Comply with the noise regulations corresponding to the country and that apply to this activity, as well as with the air regulations dictated in Law No. 18/2016 of 18 May 2016 and the East African Community Standard (EAS751:2001) and EAS 1047:2022 
standards on Air Quality – Vehicular exhaust emission limits.
• Some international standardisation standards that allow verifying GHG and noise emissions in the transport sector are ISO 13.040.50: Emissions from mobile sources; 
ISO 362 Measurement of noise emitted by accelerating road vehicles; ISO 28580:2018 – Method of measuring the rolling resistance of passenger cars, trucks and bus tyres.
• Vehicles must comply with the maximum permissible noise levels, according to National Noise Pollution Guideline</t>
  </si>
  <si>
    <t xml:space="preserve">Vehicles comply with the requirements of the most recent applicable stage of the Euro 6 light-duty emission type-approval set out in accordance with 
Regulation (EC) No. 715/2007. 
Vehicles comply with the emission thresholds for clean light-duty vehicles set out in Table 2 of the Annex to Directive 2009/33/EC of the European Parliament and of the Council. 
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Regulation (EU) No 540/2014 of the European Parliament and of the Council. </t>
  </si>
  <si>
    <t>For vehicles of categories M1 and N1, specific emissions of CO2 defined in Article 3(1), point (h), of Regulation (EU) 2019/631 are not higher than the fleet-wide CO2 emissions targets. 
The fleet-wide CO2 emissions target values to be considered are: until 31 December 2024: (i) for NEDC values, the target values as specified in Article 1, paragraphs 2-3 of Regulation (EU) 2019/631: 95 gCO2/km for vehicles of category M1 and 147 gCO2/km for vehicles of category N1; (ii) for WLTP values, the EU fleet-wide target 2021, as specified in Annex I to Regulation (EU) 2019/631, in Part A, point 6.0 for vehicles of category M1 and in Part B, point 6.0 for vehicles of category N1. Until the respective EU fleet-wide target 2021 is published, those vehicles of category M1 and N1 whose CO2emissions are only expressed according to WLTP test procedure will be applied a conversion factor of 1.21 and 1.24 respectively in order to account for the transition from NEDC to WLTP, resulting in the corresponding WLTP 
values of 115 gCO2/km for vehicles of category M1 and 182 gCO2/km for vehicles of category N1; from 1 January 2025, the target values as specified 
in Article 1, paragraph 4 of Regulation (EU) 2019/631.</t>
  </si>
  <si>
    <t>• Re-use parts and use recycled material during the renewal, upgrade and construction of infrastructure. 
• At least 80% (by weight) of the non-hazardous construction and demolition waste (excluding naturally occurring material) generated on the construction site must be prepared for re-use, 
recycling and other material recovery, including backfilling operations using waste to substitute other materials. 
• Activities aligned with international standards. Ex: ISO 20887:2020-Sustainability in buildings and civil engineering works.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</si>
  <si>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Generic criteria and
• Reuse parts and use recycled material during the renovation, improvement, and construction of infrastructure.
• Increase the preparation, reuse, recycling and recovery of non-hazardous construction and demolition waste and comply with the country's regulatory provisions associated 
with the integral management and co-processing of solid waste. Comply with Law No. 48/2018 of 13/08/2018 on Environment (CHAPTER IV, article 18, 19,20: solid waste management, management of hazardous and toxic waste and management of electronic waste).</t>
  </si>
  <si>
    <t>Transport Infrastructure</t>
  </si>
  <si>
    <t xml:space="preserve">At least 70 % (by weight) of the non-hazardous construction and demolition waste (excluding naturally occurring material referred to in category 17 05 04 in the European List of Waste established by Commission Decision 2000/532/EC) generated on the construction site is prepared for reuse, recycling and other material recovery, including backfilling operations using waste to substitute other materials, in accordance with the waste hierarchy and the EU Construction and Demolition Waste Management Protocol. </t>
  </si>
  <si>
    <t>• Infrastructure for personal mobility, cycle logistics
• Infrastructure for rail transport
• Infrastructure enabling low-carbon road transport and public 
transport
• Infrastructure enabling low carbon water transport
• Low carbon airport infrastructure</t>
  </si>
  <si>
    <t>For mitigation and adaptation projects
Re-use parts and use recycled material during the renewal, upgrade and construction of infrastructure.
At least 70% (by weight) of the non-hazardous construction and demolition waste (excluding naturally occurring material generated on the construction site must be prepared for re-use, recycling and other material recovery, including backfilling operations using waste to substitute other materials. At least 70 % (by weight) of the non-hazardous construction and demolition waste (excluding naturally occurring material) generated on the construction site is prepared 
for reuse, recycling and other material recovery, including backfilling operations using waste to substitute other materials, in accordance with the waste hierarchy. Operators limit waste generation in processes related to construction and demolition taking into account best available techniques and using selective demolition to enable removal 
and safe handling of hazardous substances and facilitate reuse and high-quality recycling by selective removal of materials, using available sorting systems for construction and demolition waste.</t>
  </si>
  <si>
    <t>49210, 42900</t>
  </si>
  <si>
    <t>7.5.2</t>
  </si>
  <si>
    <t>Infrastructure for low carbon transport</t>
  </si>
  <si>
    <t xml:space="preserve">• Minimise noise and vibrations from use of infrastructure by introducing open trenches/wall barriers/other measures and comply with national and international standards. (Ex: ISO/TS 21929-
2, Sustainability in building construction – Sustainability indicators – Part 2: Framework for the development of indicators for civil engineering works).
• Minimise noise, dust, emissions pollution during construction/maintenance works.
• Identify and manage risks related to water quality and/or water consumption at the appropriate level. </t>
  </si>
  <si>
    <t>Generic criteria and
Minimize noise and vibration caused by infrastructure use (e.g., introduction of open trenches and wall barriers). Reduce noise, dust and pollution from emissions during construction and infrastructure maintenance works.</t>
  </si>
  <si>
    <t>Measures are taken to reduce noise, dust and pollutant emissions during construction or maintenance works.
Where appropriate, given the sensitivity of the area affected, in particular in terms of the size of population affected, noise and vibrations from use of infrastructure are mitigated by introducing open trenches, wall barriers, or other measures and comply with Directive 2002/49/EC of the European 
Parliament and of the Council. Measures are taken to reduce noise, dust and pollutant emissions during construction or maintenance works.
Where relevant, noise and vibrations from use of infrastructure are mitigated by introducing open trenches, wall barriers or other measures and comply with Directive 2002/49/EC. 
Measures are taken to reduce noise, dust and pollutant emissions during construction or maintenance works.
Measures are taken to reduce noise, vibration, dust and pollutant emissions during construction maintenance works.</t>
  </si>
  <si>
    <t>For mitigation and adaptation projects
• Minimise noise and vibrations thresholds in line with the Environmental Conservation Act (Act 73 or 1989) and the Occupational Health and Safety Act (Act 85 of 1993).
• Minimise noise, dust, emissions pollution during construction / maintenance works.</t>
  </si>
  <si>
    <t>Infrastructure for low carbon transport is land use intensive and is a major factor of ecosystem deterioration and biodiversity loss. Projects should ensure that: 
•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Such impact assessments should, at the very least, identify, evaluate, and mitigate any potential negative impacts of the designated activities, projects, or assets on ecosystems and its 
biodiversity.
• Invasive plants are appearing very often along transport infrastructure and are sometimes even spread duo to transport infrastructure, which might negatively impact natural ecosystems 
(e.g. natural fauna). Care should be taken not to spread any invasive plants through proper maintenance. 
• Wildlife collisions is a problem and should be considered. Solutions developed for should be applied for the detection and avoidance of potential traps that may cause the unnecessary death of animals. 
• Mitigation options exist and different types of measures can be beneficial for wildlife, such as:  Wildlife warning systems combined with heat sensors can reduce the number of collisions.  Fences along areas with high strike risk. 
Viaducts, tunnels, overpasses and bridges, etc.  Warning signals that are triggered by approaching traffic, particularly in areas of high strike risk.</t>
  </si>
  <si>
    <t>Generic Criteria and
• Avoid the fragmentation and degradation of the natural and urban landscape and the risks of road incidents or accidents, as well as wildlife accidents caused by collisions.
When possible and supported by biodiversity studies, wildlife crossings are introduced where appropriate to allow safe crossings of animals when new transport routes are 
introduced.
• Avoid possible negative impacts on aquatic ecosystems caused by tunnels that cause changes and degradation of the hydromorphological conditions of water bodies. 
• Take measures to monitor and protect urban ecosystems, in particular public spaces, urban green areas and urban trees.</t>
  </si>
  <si>
    <t>Generic Criteria
For Infrastructure enabling low-carbon road transport and public transport projects
Invasive plants are appearing very often along transport infrastructure and are sometimes even spread duo to transport infrastructure, which might negatively impact natural ecosystems (e.g. natural fauna). Care should be taken not to spread any invasive plants through proper maintenance.Wildlife collisions is a problem and should be considered. Solutions developed for should be applied for the detection and avoidance of potential traps that may cause the unnecessary death of animals. Mitigation options exist and different types of measures can be beneficial for wildlife, such as:
• Wildlife warning systems combined with heat sensors can reduce the number of collisions.
• Fences along areas with high strike risk.
• Viaducts, tunnels, overpasses and bridges, etc.
• Warning signals that are triggered by approaching traffic, particularly in areas of high strike risk.</t>
  </si>
  <si>
    <t>The infrastructure is not dedicated to transportation or storage of fossil fuels. 
In case of new infrastructure or major renovation, the infrastructure has been climate proofed in accordance with the appropriate climate proofing practice that includes carbon footprinting and clearly defined shadow cost of carbon. Such carbon footprinting covers scope 1-3 emissions and
demonstrates that the infrastructure does not lead to additional relative greenhouse gas emissions, calculated on the basis of conservative assumptions, values and procedures.</t>
  </si>
  <si>
    <t>Infrastructure for personal mobility, cycling logistics adaptation projects
N/A
Infrastructure for rail transport, Infrastructure enabling low-carbon road transport and public transport, Infrastructure enabling low carbon water transport and Low carbon airport infrastructure adaptation projects adaptation projects
The infrastructure is not dedicated to transportation or storage of fossil fuels.
In case of new infrastructure or major renovation, the infrastructure has been climate proofed in accordance with the appropriate climate proofing practice that includes carbon footprinting and clearly defined shadow cost of carbon. Such carbon footprinting covers scope 1-3 emissions, and demonstrates that the infrastructure does 
not lead to additional relative greenhouse gas emissions, calculated on the basis of conservative assumptions, values and procedures.</t>
  </si>
  <si>
    <t>• For both Maintenance and end-of-life management of vehicles or rolling stock, ensure compliance with international and national legislation on hazardous waste generation, management and 
treatment.(ex: ISO 14001:2015 Environmental management systems; ISO 22628:2002 Road vehicles — Recyclability and recoverability; Basel Convention on the Control of Transboundary Movements 
of Hazardous Wastes and their Disposal (1989): Basel Action Network Standard for Responsible Recycling and Reuse of Electronic Equipment, known as e-Stewards).
• Ensure that measures are in place to manage waste both in the use phase (maintenance) and the end-of-life of the fleet, including through reuse and recycling of batteries and electronics (in 
particular critical raw materials therein), in accordance with the waste hierarchy</t>
  </si>
  <si>
    <t>Measures are in place to manage waste, in accordance with the waste hierarchy, both in the use phase (maintenance) and the end-of-life of the fleet, including through reuse and recycling of batteries and electronics (in particular critical raw materials therein).</t>
  </si>
  <si>
    <t xml:space="preserve">For commuter road
Ensure proper waste management both at the use phase (maintenance) and the end_x0002_of-life for e.g. reuse and recycle of parts like batteries, in compliance with the National Environmental Management Waste Act (Act 59 of 2008).
Measures are in place to manage waste, in accordance with the waste hierarchy, both in the use phase (maintenance) and the end-of-life of the fleet. For battery-operated fleet, those measures include reuse and recycling of batteries and electronics, including 
critical raw materials therein. 
For passenger rail and freight rail: Measures are in place to manage waste in accordance with the waste hierarchy, in particular during maintenance. </t>
  </si>
  <si>
    <t>49110, 49120, 49210</t>
  </si>
  <si>
    <t>7.5.1</t>
  </si>
  <si>
    <t>Commuter road, passenger rail and freight rail transport</t>
  </si>
  <si>
    <t>• Buses must comply with the latest applicable standards of Non-Road Mobile Machinery Regulation.
• Vehicles must comply with the emission thresholds for clean light-duty vehicles.
• Tyres must comply with noise and tyre abrasion regulations.
• Vehicles must comply with regulations on the sound level of motor vehicles and of replacement silencing systems.
• Minimise noise and vibrations of rolling stock by applying thresholds on pass-by noise in dB in line with national norms. (ex: IFC EHS Guidelines: Air emissions and ambient air quality; ISO 
13.040.50: Transport Exhaust emissions; ISO 362 Measurement of noise emitted by accelerating road vehicles; ISO 28580:2018 - Passenger car, truck and bus tyre rolling resistance measurement 
method — Single point test and correlation of measurement results).</t>
  </si>
  <si>
    <t>For road vehicles of categories M, tyres comply with external rolling noise requirements in the highest populated class and with Rolling Resistance 
Coefficient (influencing the vehicle energy efficiency) in the two highest populated classes as set out in Regulation (EU) 2020/740 of the European Parliament and of the Council (231) and as can be verified from the European Product Registry for Energy Labelling (EPREL).
Where applicable, vehicles comply with the requirements of the most recent applicable stage of the Euro VI heavy duty emission type-approval set out in accordance with Regulation (EC) No 595/2009.</t>
  </si>
  <si>
    <t xml:space="preserve">Measures are in place to manage waste, in accordance with the waste hierarchy, both in the use phase (maintenance) and the end-of-life of the fleet. For battery-operated fleet, those measures include reuse and recycling of batteries and electronics, including critical raw materials therein.
For passenger rail and freight rail: Minimise noise and vibrations of rolling stock, thresholds in line with the Environmental Conservation Act (Act 73 or 1989) and the Occupational Health and Safety Act (Act 85 of 1993). </t>
  </si>
  <si>
    <t>The trains and wagons are not dedicated to the transport of fossil fuels.</t>
  </si>
  <si>
    <t>For commuter road adaptation projects: The activity does not include purchasing vehicles with CO2 emissions higher than average for the category.
For passenger rail adaptation projects: N/A
For freight rail adaptation projects: The trains and wagons are not dedicated to the transport of fossil fuels.</t>
  </si>
  <si>
    <t>Ensure proper waste management both at the use phase (maintenance) and the end-of-life for the rolling stock, e.g. reuse and recycle of parts like batteries, in compliance with international and national legislation on hazardous waste generation, management and treatment. (ex: KAPSARC Guide to circular economy, French standard, XP X30-901, Circular economy – Circular economy project management system). Measures are in place to manage waste in accordance with the waste hierarchy, in particular during maintenance</t>
  </si>
  <si>
    <t>Generic criteria and
• Measures must be in place to manage waste, according to the type of waste, both in the use (maintenance) phase and at the end of the fleet’s useful life, including through the reuse and recycling of batteries and electronic equipment (the critical raw materials 
they contain).
• Where the means of transport runs on batteries, those measures must include the reuse and recycling of batteries and electronic components, including the critical raw materials they contain.</t>
  </si>
  <si>
    <t>Interurban Transport (Freight and Passenger)</t>
  </si>
  <si>
    <t>Measures are in place to manage waste in accordance with the waste hierarchy, in particular during maintenance</t>
  </si>
  <si>
    <t>• Passenger interurban rail transport 
• Freight rail transport</t>
  </si>
  <si>
    <t>Engines for the propulsion of railway locomotives (RLL) and engines for the propulsion of railcars (RLR) must comply with latest applicable standards (currently stage V) of Non-Road Mobile Machinery Regulation. 
Minimise noise and vibrations of rolling stock, thresholds in line with Noise Regulations. 
Align with national and international emission standards. Ex: (ex: IFC EHS Guidelines: Air emissions and ambient air quality; ISO 13.040.50: Transport Exhaust emissions;).</t>
  </si>
  <si>
    <t xml:space="preserve">Generic criteria and
• Both maintenance and end-of-life management of vehicles must comply with the 
country's regulations on Integral Management of Waste or Hazardous Waste.
• Comply with the noise regulations corresponding to the country and that apply to this 
activity, as well as with the air regulations dictated in Law No. 18/2016 of 18 May 2016 
and the East African Community Standard (EAS751:2001) and EAS 1047:2022 
standards on Air Quality – Vehicular exhaust emission limits.
• The tyres meet the requirements for external rolling noise in the most populated class 
and for the rolling resistance coefficient (which influences the energy efficiency of the 
vehicle).
• In relation to direct emissions into the air of exhaust gases from internal combustion engines - nitrogen oxides (NOx), total hydrocarbons (THC), hydrocarbons other than methane (NMHC), carbon monoxide (CO), particulate matter (PM) -, buses must 
comply with the Euro VI standard in force.
• Some international standardisation standards that allow verifying GHG and noise emissions in the transport sector are ISO 13.040.50: Emissions from mobile sources; ISO 362 Measurement of noise emitted by accelerating road vehicles; ISO 28580:2018 – Method of measuring the rolling resistance of passenger cars, trucks and bus tyres.
• Vehicles must comply with the maximum permissible noise levels, according to National Noise Pollution Guideline
• In the case of transport by rail and inland (passengers and goods), compliance with the maximum permissible limits of pollutants of the US EPA test cycles must be demonstrated, as long as there are no national regulations. </t>
  </si>
  <si>
    <t>Engines for the propulsion of railway locomotives (RLL) and engines for the propulsion of railcars (RLR) comply with emission limits set out in Annex II to Regulation (EU) 2016/1628 of the European Parliament and of the Council. 
Engines for the propulsion of railway locomotives (RLL) and engines for the propulsion of railcars (RLR) comply with emission limits set out in Annex II to Regulation (EU) 2016/1628.</t>
  </si>
  <si>
    <t>Generic criteria and
The cleaning practices of the vehicles must be carried out in places specifically destined for this task, making rational use of the water resource and avoiding wastewater discharges that do not comply with the relevant environmental permits and authorisations.</t>
  </si>
  <si>
    <t xml:space="preserve">The trains and wagons are not dedicated to the transport of fossil fuels.
</t>
  </si>
  <si>
    <t>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</si>
  <si>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7.4.12</t>
  </si>
  <si>
    <t>Water, sewerage, waste and remediation</t>
  </si>
  <si>
    <t>Water and Waste</t>
  </si>
  <si>
    <t xml:space="preserve">• A minimum requirement is the implementation and adherence to a recognised environmental management system (ISO 14001, EMAS, or equivalent). 
Follow all the requirements of national and international standards to ensure emissions to air, water and soil are prevented / minimised and in particular: Prevent release during operation by implementing permanent leakage detection systems. 
• Fans, compressors, pumps and other equipment, must comply, where relevant, with the top class requirements of the energy label, and represent the best available technology.
• Identify and manage risks related to water quality and/or water consumption at the appropriate level. </t>
  </si>
  <si>
    <t>The activity complies with Directive 2009/31/EC</t>
  </si>
  <si>
    <t>Follow all the requirements of National Environmental Management Act (No.107 of 1998) as amended and in particular:
• The implementation and adherence to a recognised environmental management system (ISO 14001, or equivalent);
• Prevent release during operation by implementing mobile and constant detection leakage detection systems.</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</si>
  <si>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(i.e.: avoid possible collision of birds and visual impacts, generated by the change in landscape, due to the construction and operation of wind farms)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a site-level biodiversity management plan exists and is implemented in alignment with the IFC Performance Standard 6; 
all necessary mitigation measures are in place to reduce the impacts on species and habitats; and a robust, appropriately designed and long-term biodiversity monitoring and evaluation programme exists and is implemented</t>
  </si>
  <si>
    <t>For adaptation projects
Leakage factor of 1% of emissions on the basis that leakage of supposedly stored CO2 is significantly harmful.</t>
  </si>
  <si>
    <t>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</si>
  <si>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Captured CO2 Transportation</t>
  </si>
  <si>
    <t>7.4.11</t>
  </si>
  <si>
    <t xml:space="preserve">• A minimum requirement is the implementation and adherence to a recognised environmental management system (ISO 14001, EMAS, or equivalent); Follow all the requirements of national and international standards to ensure emissions to air, water and soil are prevented / minimised and in particular: Prevent release during operation by implementing permanent leakage detection systems. 
Avoid loss of ammonia. 
Minimise the formation of secondary aerosol and the production of tropospheric ozone. 
• Fans, compressors, pumps and other equipment, must comply, where relevant, with the top class requirements of the energy label, and represent the best available technology.
• Identify and manage risks related to water quality and/or water consumption at the appropriate level. </t>
  </si>
  <si>
    <t>• Select solvents based on environmental impact criteria and conducting full 
chemical risk assessments.
• Avoid hazardous waste from the amine solvent.
• Limit for nitrosamine concentration is 0.1 ppt.</t>
  </si>
  <si>
    <t>7.4.10</t>
  </si>
  <si>
    <t>A minimum requirement is the implementation and adherence to a recognised environmental management system (ISO 14001 or equivalent);
Follow all the requirements of National Environmental Management Act (No.107 of 1998) as amended and in particular:
• Select solvents based on environmental impact criteria and conducting full chemical risk assessments;
• Prevent release during operation by implementing permanent leakage detection systems;
• Avoid loss of ammonia; and
• Minimize the formation of secondary aerosol and the production of tropospheric ozone.</t>
  </si>
  <si>
    <t>Direct air capture of CO2</t>
  </si>
  <si>
    <t>7.4.9</t>
  </si>
  <si>
    <t xml:space="preserve"> Direct Air Capture of CO2</t>
  </si>
  <si>
    <t xml:space="preserve">• A minimum requirement is the implementation and adherence to a recognised environmental management system (ISO 14001, EMAS, or equivalent); Follow all the requirements of national and international standards to ensure emissions to air, water and soil are prevented / minimised and in particular: Prevent release during operation by implementing permanent leakage detection systems. 
Avoid loss of ammonia. 
 Minimise the formation of secondary aerosol and the production of tropospheric ozone. 
Fans, compressors, pumps and other equipment, must comply, where relevant, with the top class requirements of the energy label, and represent the best available technology.
Identify and manage risks related to water quality and/or water consumption at the 
appropriate level. </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</si>
  <si>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(i.e.: avoid possible collision of birds and visual impacts, generated by the change in landscape, due to the construction and operation of wind farms)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a site-level biodiversity management plan exists and is implemented in alignment with the IFC Performance Standard 6; 
h all necessary mitigation measures are in place to reduce the impacts on species and habitats; and a robust, appropriately designed and long-term biodiversity monitoring and evaluation programme exists and is implemented</t>
  </si>
  <si>
    <t xml:space="preserve">Fulfil the requirements of South African water legislation such as the National Water Act (No.36 of 1998), Mountain Catchment Areas Act (No. 63 of 1970) and the Water Services Act (No.108 of 1997) where applicable. Identify and manage risks related to water quality and/or water consumption at the appropriate level. Where water use/conservation management plans are required by South African legislation, these plans are to be developed in consultation with relevant stakeholders. </t>
  </si>
  <si>
    <t>7.4.8</t>
  </si>
  <si>
    <t>• The permanent closure and remediation as well as the after-care of old landfills, where the landfill gas capture system is installed, are carried out following the national and international provisions. 
(Ex: 13.030.40 INSTALLATIONS AND EQUIPMENT FOR WASTE DISPOSAL AND TREATMENT; Global Methane Initiative’s International Best Practices Guide for Landfill Gas Energy Projects).
• Emissions to air (e.g. SOx, NOx) after combustion of landfill gas are controlled, abated (when needed) and within the limits set by national legislation.</t>
  </si>
  <si>
    <t>The permanent closure and remediation as well as the after-care 
of old landfills, where the landfill gas capture system is installed, 
are carried out in accordance with the following rules: general 
requirements set out in Annex I to Directive 1999/31/EC; control 
and monitoring procedures set out in Annex III to that Directive.</t>
  </si>
  <si>
    <t xml:space="preserve">• Emissions to air (e.g. SOx, NOx) after combustion of landfill gas are controlled, abated (when needed) and within the limits set by the National Environmental Management Air Quality (Act 39 of 2004) </t>
  </si>
  <si>
    <t>A monitoring plan is in place for methane leakage at the facility.</t>
  </si>
  <si>
    <t>For adaptation projects
Methane leakages from relevant facilities (e.g. for biogas production and storage, energy generation, digestate storage) is controlled by a monitoring plan.</t>
  </si>
  <si>
    <t>7.4.7</t>
  </si>
  <si>
    <t xml:space="preserve"> Material recovery from non-hazardous waste</t>
  </si>
  <si>
    <t>7.4.6</t>
  </si>
  <si>
    <t>• Composting plant emissions to air and water are within national and international guidelines (ex: IFC EHS Guidelines: Air emissions and ambient air quality; ISO 14001:2015 Environmental 
management systems — Requirements with guidance for use; Strategic Approach to International Chemicals Management (SAICM); ISO 11014:2009(en) Safety data sheet for chemical products).
• The site has a system in place that prevents leachate reaching groundwater. 
• The resulting compost meets the requirements for fertilising materials as per national rules on 
fertilisers/soil improvers for agriculture use.</t>
  </si>
  <si>
    <t>For composting plants treating over 75 tonnes per day, 
emissions to air and water are within or lower than the 
emission levels associated with the best available techniques 
(BAT-AEL) ranges set out for aerobic treatment of waste in the 
latest relevant best available techniques (BAT) conclusions, 
including the best available techniques (BAT) conclusions for 
waste treatment. No significant cross-media effects occur. 
The site has a system in place that prevents leachate reaching 
groundwater. 
The compost produced meets the requirements for fertilising 
materials set out in Component Material Category 3 in Annex II 
to Regulation (EU) 2019/1009 or national rules on fertilisers or 
soil improvers for agricultural use</t>
  </si>
  <si>
    <t xml:space="preserve">• In case of composting plants treating over 75 t/day. Ensure emissions to air and water are based on the application of the Best Practicable Environmental Option (BPEO) principle informed by the Best Available Technology/Technique (BAT) approach in alignment with National Environmental Management Air Quality (Act 39 of 2004), the National Environmental Management Waste Act (Act 59 of 2008) 
and the 2017 National Framework for Air Quality Management concerning the activity in question or other techniques that provide for an equivalent level of environmental protection. 
• The site has a system in place that prevents leachate reaching groundwater. 
• The resulting compost meets the requirements for fertilising materials in the Fertilizer, Farm Feeds, Agricultural Remedies and Stock Remedies Act, 1947 (Act no. 36 of 1947) </t>
  </si>
  <si>
    <t>Ensure an Environmental Impact Assessment (EIA) has been completed in accordance with the National Environmental Management Act (No.107 of 1998) as amended where relevant and any required mitigation measures for protecting biodiversity/eco_x0002_systems, in particular UNESCO World Heritage and Key Biodiversity Areas, have been implemented.
For sites/operations located in or near to biodiversity-sensitive areas, ensure that an appropriate assessment has been conducted in compliance with the provisions of the National Environmental Management Biodiversity Act (Act 10 of 2004).</t>
  </si>
  <si>
    <t xml:space="preserve"> Biowaste treatment: Anaerobic digestion</t>
  </si>
  <si>
    <t>7.4.5</t>
  </si>
  <si>
    <t xml:space="preserve"> Anaerobic digestion of bio-waste</t>
  </si>
  <si>
    <t>• AD plant emissions to air and water are within national and international guidelines (ex: IFC EHS Guidelines: Air emissions and ambient air quality; ISO 14001:2015 Environmental management 
systems — Requirements with guidance for use; Strategic Approach to International Chemicals Management (SAICM); ISO 11014:2009(en) Safety data sheet for chemical products).
• Emissions to air (e.g. SOx, NOx) after combustion of biogas are controlled, abated (when needed) and within the limits set by national legislation. 
• The resulting digestate meets the requirements for fertilising materials as per national rules on fertilisers/soil improvers for agriculture use.</t>
  </si>
  <si>
    <t>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 No significant cross-media effects occur. 
The produced digestate meets the requirements for fertilising 
materials set out in Component Material Categories (CMC) 4 and 
5 for digestate or CMC 3 for compost, as applicable, in Annex II 
to Regulation (EU) 2019/1009, or national rules on fertilisers or 
soil improvers for agricultural use. 
The Nitrogen content (with tolerance level ±25%) of the 
digestate used as fertiliser or soil improver is communicated to 
the buyer or the entity in charge of taking off the digestate.</t>
  </si>
  <si>
    <t>• In the case of Anaerobic digestion (AD) plants treating over 100 t/day. Ensure emissions to air and water are based on the application of the Best Practicable Environmental Option (BPEO) principle informed by the Best Available Technology/Technique (BAT) approach in alignment with National Environmental Management Air Quality (Act 39 of 2004), the National Environmental Management Waste Act (Act 59 of 2008) and the 2017 National Framework for Air Quality Management concerning the activity in question or other techniques that provide for an equivalent level of environmental protection. • Emissions to air (e.g. SOx, NOx) after combustion of biogas are controlled, abated (when needed) and within the limits set by National Environmental Management Air Quality (Act 39 of 2004) • If the resulting digestate is intended for use as fertiliser / soil improver, it must meet the requirements for fertilising materials in the Fertilizer, Farm Feeds, Agricultural Remedies and Stock Remedies Act, 1947 (Act no. 36 of 1947) the national rules on fertilisers/soil improvers for agricultural use.</t>
  </si>
  <si>
    <t>A monitoring and contingency plan is in place in order to 
minimise methane leakage at the facility.</t>
  </si>
  <si>
    <t>Methane leakages from relevant facilities (e.g. for biogas production and storage, energy generation, digestate storage) is controlled by a monitoring plan.</t>
  </si>
  <si>
    <t>Avoid mixing different source segregated waste fractions in waste storage and transfer facilities.</t>
  </si>
  <si>
    <t>Separately collected waste fractions are not mixed in waste 
storage and transfer facilities with other waste or materials with 
different properties.</t>
  </si>
  <si>
    <t>Collection and transport of non-hazardous waste in 
source segregated fractions</t>
  </si>
  <si>
    <t>7.4.4</t>
  </si>
  <si>
    <t xml:space="preserve"> Separate collection and transport of non-hazardous waste in source segregated fractions</t>
  </si>
  <si>
    <t>If waste collection is carried out by trucks, vehicles must comply with emission guidelines. (ex: IFC EHS Guidelines: Air emissions and ambient air quality; ISO 14001:2015 Environmental management 
systems — Requirements with guidance for use; Strategic Approach to International Chemicals Management (SAICM); ISO 11014:2009(en) Safety data sheet for chemical products).</t>
  </si>
  <si>
    <t>Generic Criteria
Where the wastewater is treated to a level suitable for reuse in 
agricultural irrigation, the required risk management actions to 
avoid adverse environmental impacts have been defined and 
implemented.</t>
  </si>
  <si>
    <t>7.4.3</t>
  </si>
  <si>
    <t>Emissions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 No significant cross-media effects occur.
Where the resulting digestate is intended for use as fertiliser 
or soil improver, its nitrogen content (with tolerance level ±25 
%) is communicated to the buyer or the entity in charge of 
taking off the digestate.</t>
  </si>
  <si>
    <t>• Emissions to air and water are based on the application of the Best Practicable Environmental Option (BPEO) principle informed by the Best Available Technology/Technique (BAT) approach and are in alignment with National Environmental Management Air Quality (Act 39 of 2004), the National Environmental Management Waste Act (Act 59 of 2008) and the 2017 National Framework for Air Quality Management 
• Emissions to air (e.g. SOx, NOx) after combustion of biogas are controlled, abated (when needed) and within the limits set by National Environmental Management Air Quality (Act 39 of 2004) 
• If the resulting digestate is intended for use as fertiliser / soil improver, it must meet the Fertilizer, Farm Feeds, Agricultural Remedies and Stock Remedies Act, 1947 (Act no. 36 of 1947) and its nitrogen content (with tolerance level ±25 %) is communicated to the buyer or the entity in charge of taking off the digestate.</t>
  </si>
  <si>
    <t>A monitoring plan is in place for methane leakage at the 
facility.</t>
  </si>
  <si>
    <t>Generic Criteria and
• Sludge and waste must have an adequate management plan for their disposal and treatment.
• Treatment of by-products must have an appropriate management plan for their treatment, utilisation, and/or disposal.</t>
  </si>
  <si>
    <t>Construction, Extension and Operation of Wastewater Treatment Systems</t>
  </si>
  <si>
    <t>7.4.2</t>
  </si>
  <si>
    <t xml:space="preserve"> Centralized wastewater treatment</t>
  </si>
  <si>
    <t>• Discharges to receiving waters meet the requirements laid down by national provisions stating maximum permissible pollutant levels from discharges to receiving waters.
• Appropriate measures have been implemented to avoid and mitigate excessive storm water overflows from the waste water collection system, which may include nature-based solutions, separate storm water collection systems, retention tanks and treatment of the first flush.
• Ensure emissions to water are within the ranges set in national and international standards. 
• Implement appropriate measures to avoid and mitigate combined sewer overflow in case of heavy rainfall, such as Nature-based solutions, separate rainwater collection systems, retention tanks 
and/or treatment of the first flush. 
• Ensure sewage sludge is managed/used (e.g. anaerobic digestion, land application) according to relevant international and respective national legislation. (ex: ISO/TC 224 Drinking water, 
wastewater and stormwater systems and services; ISO/TC 275 Sludge recovery, recycling, treatment and disposal; ISO/TC 275 Sludge recovery, recycling, treatment and disposal).</t>
  </si>
  <si>
    <t>Generic Criteria and
• Reduction of contaminants and pathogens to acceptable levels in accordance with national regulations such as Regulations No 005/R/SAN-EWS/RURA/2016 and Law No. 49/2018 of 13/08/2018 on the use and management of water resources in 
Rwanda.
• Refer to RS 126-2: 2022, this Rwanda Standard specifies general requirements for structures and equipment of wastewater treatment plants for a total population of more 
than 50 PT.
• Refer to RS 180: 2019, this Rwanda Standard provides guidelines for safe management of solid waste disposal sites in the form of landfills, land treatment facility and incinerators.</t>
  </si>
  <si>
    <t>Discharges to receiving waters meet the requirements laid down in Council Directive 91/271/EEC or as required by national provisions stating maximum permissible pollutant 
levels from discharges to receiving waters. 
Appropriate measures have been implemented to avoid and mitigate excessive storm water overflows from the wastewater collection system, which may include nature_x0002_based solutions, separate storm water collection systems, retention tanks and treatment of the first flush.
Sewage sludge is used in accordance with Council Directive 86/278/EEC or as required by national law relating to the spreading of sludge on the soil or any other application of sludge on and in the soil.</t>
  </si>
  <si>
    <t xml:space="preserve">• Ensure emissions to water are in alignment with the National Environmental Management Air Quality (Act 39 of 2004)
• Implement appropriate measures to avoid and mitigate combined sewer overflow in case of heavy rainfall, such as Nature-based solutions, separate rainwater collection systems, retention tanks and / or treatment of the first flush.
• Ensure sewage sludge is managed/used (e.g. anaerobic digestion, land application) according to National Water Act (No.36 of 1998) and the National Environmental Management Act (No.107 of 1998) as amended </t>
  </si>
  <si>
    <t xml:space="preserve">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a site-level biodiversity management plan exists and is implemented in alignment with the IFC Performance Standard 6;  all necessary mitigation measures are in place to reduce the impacts on species and habitats; 
and  a robust, appropriately designed and long-term biodiversity monitoring and evaluation 
programme exists and is implemented</t>
  </si>
  <si>
    <t>The activity complies with the criteria set out in Appendix B to this Annex. Where the wastewater is treated to a level suitable for reuse in agricultural irrigation, the required risk management actions to avoid adverse environmental impacts have been defined and implemented.</t>
  </si>
  <si>
    <t>An assessment of the direct GHG emissions from the centralised wastewatersystem, including collection (sewer network) and treatment, has been performed. The results are disclosed to investors and clients on demand.</t>
  </si>
  <si>
    <t>Construction, extension and operation of new water collection and treatment systems
Renewal of water collection, treatment and supply systems
Construction, extension and operation of new water supply systems (distribution networks)
Renewal of water supply systems (distribution networks)</t>
  </si>
  <si>
    <t>Generic Criteria and
• Integrate efficient waste management in the project for the sludge and other waste produced. 
• Develop a solids and sedimentation (primary sludge management plan. 
• Develop a water monitoring plan at the plant's inlet and outlet to maintain a record of the water quality.</t>
  </si>
  <si>
    <t>Construction, Extension and Operation of Water Collection, Treatment and Supply Systems</t>
  </si>
  <si>
    <t>7.4.1</t>
  </si>
  <si>
    <t xml:space="preserve">Identify and manage risks related to water quality and/or water consumption at the appropriate level. </t>
  </si>
  <si>
    <t>Generic Criteria and
• The oils and lubricants used must have an adequatemanagement plan for their disposal and treatment, in addition to complying with the applicable regulations.
• Have a management plan for chemicals or processes to avoid damage to water sources, soil, and ecosystems.</t>
  </si>
  <si>
    <t>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h a site-level biodiversity management plan exists and is implemented in alignment with the IFC Performance Standard 6; h all necessary mitigation measures are in place to reduce the impacts on species and habitats; and h a robust, appropriately designed and long-term biodiversity monitoring and evaluation programme exists and is implemented</t>
  </si>
  <si>
    <t>Generic Criteria and
• Develop a catchment management plan for water abstraction that complies with national water use standards and environmental impact assessment instruments, including ecological flow.
• The water catchment activity must maintain the natural flow of the source.</t>
  </si>
  <si>
    <t xml:space="preserve">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</si>
  <si>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Production of heat or cool from waste heat</t>
  </si>
  <si>
    <t>Generic Criteria and
Ensure that the equipment and components are of high durability and recyclability, which are easy to dismantle and recondition.</t>
  </si>
  <si>
    <t>Generation of Heat/Cool from Waste Heat</t>
  </si>
  <si>
    <t>The activity assesses availability of and, where feasible, uses 
equipment and components of high durability and recyclability 
and that are easy to dismantle and refurbish.</t>
  </si>
  <si>
    <t>The activity assesses availability of and, where feasible, uses equipment and components of high durability and recyclability and that are easy to dismantle and refurbish.</t>
  </si>
  <si>
    <t>7.3.12</t>
  </si>
  <si>
    <t>Energy</t>
  </si>
  <si>
    <t xml:space="preserve">• Pumps and whatever kind of equipment used should comply, where relevant, with the top class requirements of the energy label, and representing the best available technology.
• Identify and manage risks related to water quality and/or water consumption at the appropriate level. </t>
  </si>
  <si>
    <t>Generic Criteria and
The pumps and the equipment used must have an eco-design and energy label, complying with energy efficiency requirements.</t>
  </si>
  <si>
    <t>Pumps and the kind of equipment used, which is covered by 
Ecodesign, and Energy labelling comply, where relevant, with 
the top-class requirements of the energy label laid down in 
Regulation (EU) 2017/1369, and with implementing regulations 
under Directive 2009/125/EC and represent the best available 
technology.</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</si>
  <si>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a site-level biodiversity management plan exists and is implemented in alignment with the 
IFC Performance Standard 6; all necessary mitigation measures are in place to reduce the impacts on species and habitats; 
and a robust, appropriately designed and long-term biodiversity monitoring and evaluation programme exists and is implemented</t>
  </si>
  <si>
    <t>The activity assesses availability of and, where feasible, uses 
equipment and components of high durability and recyclability and that are easy to dismantle and refurbish. 
A waste management plan is in place and ensures maximal reuse, remanufacturing or recycling at end of life, including through contractual agreements with waste management partners, reflection in financial projections or official project 
documentation.</t>
  </si>
  <si>
    <t>The activity assesses availability of and, where feasible, uses equipment and components of high durability and recyclability and that are easy to dismantle and refurbish.
A waste management plan is in place and ensures maximal reuse, remanufacturing or recycling at end of life, including through contractual agreements with waste management partners, reflection in financial projections or official project documentation.</t>
  </si>
  <si>
    <t>7.3.11</t>
  </si>
  <si>
    <t>For air-to-air heat pumps with rated capacity of 12kW or below, indoor and outdoor sound power levels are below the threshold set out in Commission Regulation (EU) No 206/2012.</t>
  </si>
  <si>
    <t>For air to air heat pumps with rated capacity of 12kW or below, indoor and outdoor sound power levels are required to adhere to the thresholds set in the table  (please refer to Taxonomy document for details)</t>
  </si>
  <si>
    <t>•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</si>
  <si>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 xml:space="preserve">Generic criteria </t>
  </si>
  <si>
    <t>Urban Heating Facilities</t>
  </si>
  <si>
    <t>7.3.10</t>
  </si>
  <si>
    <t xml:space="preserve">• Fans, compressors, pumps and other equipment used must comply, where relevant, with the top class requirements of the energy label, and represent the best available technology. 
• Identify and manage risks related to water quality and/or water consumption at the appropriate level. </t>
  </si>
  <si>
    <t>Fans, compressors, pumps and other equipment used which is 
covered by Directive 2009/125/EC comply, where relevant, with 
the top-class requirements of the energy label, and otherwise 
comply with implementing regulations under that Directive and 
represent the best available technology.</t>
  </si>
  <si>
    <t>Generic criteria and
Implement measures for water recycling or efficiency for internal use.</t>
  </si>
  <si>
    <t>For adaptation projects
The direct greenhouse gas emissions of the activity are lower or equal to 475 gCO2e/KWh. DNSH to mitigation is considered as avoidance of activities which would compromise South Africa’s net zero by 2050 climate mitigation target.</t>
  </si>
  <si>
    <t>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</si>
  <si>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Transmission and distribution of renewable and low-carbon gases</t>
  </si>
  <si>
    <t>Transmission and Distribution Network for Renewable or Low-Carbon Gases</t>
  </si>
  <si>
    <t>Transmission and distribution networks for renewable 
and low-carbon gases</t>
  </si>
  <si>
    <t>35200 49300</t>
  </si>
  <si>
    <t>7.3.9</t>
  </si>
  <si>
    <t xml:space="preserve">• Fans, compressors, pumps and other equipment used comply, where relevant, with the top class requirements of the energy label, and with implementing regulations and represent the best 
available technology. 
• Identify and manage risks related to water quality and/or water consumption at the appropriate level. </t>
  </si>
  <si>
    <t>Fans, compressors, pumps and other equipment used which is 
covered by Directive 2009/125/EC of the European Parliament 
and of the Council comply, where relevant, with the top class 
requirements of the energy label, and with implementing 
regulations under that Directive and represent the best 
available technology.</t>
  </si>
  <si>
    <t>Fans, compressors, pumps and other equipment used which is covered comply, where relevant, with the top class requirements of the energy label, and with implementing regulations and represent the best available technology.</t>
  </si>
  <si>
    <t>The repurposing does not increase gas transmission and 
distribution capacity. The repurposing does not extend the 
lifespan of the networks beyond their pre-retrofit projected 
lifespan, unless the network is dedicated to hydrogen or other 
low-carbon gases</t>
  </si>
  <si>
    <t>For adaptation projects
The repurposing does not increase gas transmission and distribution capacity.
The repurposing does not extend the lifespan of the networks beyond their pre-retrofit projected lifespan, unless the network is dedicated to hydrogen or other low-carbon gases.</t>
  </si>
  <si>
    <t>State ambition to maximise recycling at end of life based on waste management plans, dismantling/decommissioning processes at time of decommissioning (e.g. through contractual agreements with recycling partners, reflection in financial projections or official project documentation), aligned to international standards and guidelines (ex: KAPSARC Guide to circular economy, French standard, XP X30-901, Circular economy – Circular economy project management system).</t>
  </si>
  <si>
    <t>Storage of energy and green hydrogen</t>
  </si>
  <si>
    <t>Generic Criteria and
• Ensure that a waste management plan is in place covering the different phases of the project, estimating the waste volume that could be generated. The purpose of this component is to ensure that the types of waste generated at all stages of the project are properly managed by waste management companies. The main focus must be on the recovery and use of waste, as well as the proper treatment of hazardous waste by certified companies.
• Ensure compliance with national standards and regulations on the waste management of electrical and electronic components: RS 276-1: Electrical and electronic waste —Handling, collection, transportation and storage — Requirements and RS 276-2: 
Electrical and electronic waste —Treatment and disposal — Code of Practice.
• Waste Electrical and Electronic Equipment (WEEE), including batteries, must be disposed of for recycling with certified or authorised organisations.</t>
  </si>
  <si>
    <t>Energy Storage</t>
  </si>
  <si>
    <t>A waste management plan is in place and ensures maximal 
reuse, remanufacturing or recycling at end of life, including 
through contractual agreements with waste management 
partners, reflection in financial projections or official project 
documentation</t>
  </si>
  <si>
    <t>A waste management plan is in place and ensures maximal reuse, remanufacturing or recycling at end of life, including through contractual agreements with waste management partners, reflection in financial projections or official project documentation.</t>
  </si>
  <si>
    <t>No specific SIC code</t>
  </si>
  <si>
    <t>7.3.8</t>
  </si>
  <si>
    <t>The activity complies with international standards, particularly if the storage is above five tonnes. (ex: ISO 19884 Gaseous Hydrogen – Cylinders and tubes for stationary storage; IEC 63341-2 Railway applications – Rolling stock – Fuel cell systems for propulsion -Part 2: Hydrogen storage system; ISO 16111 Transportable Gas Storage Devices - Hydrogen Absorbed in Reversible Metal Hydrides).</t>
  </si>
  <si>
    <t xml:space="preserve">In the case of storage above five tonnes, the activity complies 
with Directive 2012/18/EU of the European Parliament and of 
the Council. </t>
  </si>
  <si>
    <t>Comply with the National Environmental Management Waste Act (Act 59 of 2008)</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</si>
  <si>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a site-level biodiversity management plan exists and is implemented in alignment with the 
IFC Performance Standard 6; all necessary mitigation measures are in place to reduce the impacts on species and habitats; 
and a robust, appropriately designed and long-term biodiversity monitoring and evaluation programme exists and is implemented</t>
  </si>
  <si>
    <t>Generic Criteria and
• All projects must comply with the Environmental and Social Impact Assessment (ESIA) and enforce the Environmental and Social Management Plan (ESMP) that was embedded in the ESIA study.
• In the case of pumped hydro storage connected to a water body, the activity must comply with the specific requirements for the sustainable use and protection of water and marine resources specified in the activity Production of electricity from hydropower.
• Avoid possible negative impacts on birdlife due to the high temperatures generated by the plants.</t>
  </si>
  <si>
    <t>Generic Criteria and
• For thermal energy, reduce water consumption by using more efficient technologies to recycle water from heat exchangers, condensers and other processes.
• For thermal energy, implement dry cooling systems and design procedures to reduce evaporation losses.</t>
  </si>
  <si>
    <t>A waste management plan is in place and ensures 
maximal reuse, remanufacturing or recycling at end of life, 
including through contractual agreements with waste 
management partners, reflection in financial projections 
or official project documentation.</t>
  </si>
  <si>
    <t>A waste management plan is in place and ensures maximal reuse or recycling at end of life in accordance with the waste hierarchy, including through contractual agreements with waste management partners, reflection in financial projections or official project documentation.</t>
  </si>
  <si>
    <t>7.3.7</t>
  </si>
  <si>
    <t>For Aquifer Thermal Energy Storage, the activity complies 
with the criteria set out in Appendix B to this Annex.</t>
  </si>
  <si>
    <t>For Aquifer Thermal Energy Storage, environmental degradation risks related to preserving water quality and avoiding water stress are identified and addressed, in accordance with a water use and protection management plan, developed in consultation with relevant stakeholders.</t>
  </si>
  <si>
    <t>A waste management plan is in place and ensures maximal reuse or recycling at end of life in accordance with the waste hierarchy, including through contractual agreements with waste management partners, reflection in financial projections or official project documentation</t>
  </si>
  <si>
    <t>7.3.6</t>
  </si>
  <si>
    <t>In case of pumped hydropower storage not connected to a river body, the activity complies with the criteria set out in Appendix B to this Annex. In case of pumped hydropower storage connected to a river body, the activity complies with the criteria for DNSH to sustainable use and protection of water and marine resources specified in Section 4.5 (Electricity production from hydropower).</t>
  </si>
  <si>
    <t>For closed-loop pumped hydropower storage, environmental degradation risks related to preserving water quality and avoiding water stress are identified and addressed, in accordance with a water use and protection management plan, developed in consultation with relevant stakeholders.</t>
  </si>
  <si>
    <t>State ambition to maximise recycling at end of life based on waste management plans, dismantling/decommissioning processes at time of decommissioning (e.g. through contractual agreements with recycling partners, reflection in financial projections or official project documentation), aligned to international standards and guidelines (ex: KAPSARC Guide to circular economy, French standard, 
XP X30-901, Circular economy – Circular economy projectmanagement system).</t>
  </si>
  <si>
    <t>Generic Criteria and
• A waste management plan must be in place to ensure maximum reuse or recycling at end-of-life in accordance with the waste hierarchy, including through contractual agreements with waste management partners, reflection in financial projections or in 
official project documentation.
• Ensure compliance with national standards and regulations on the waste management of electrical and electronic components: RS 276-1: Electrical and electronic waste —Handling, collection, transportation and storage — Requirements and RS 276-2: 
Electrical and electronic waste —Treatment and disposal — Code of Practice.</t>
  </si>
  <si>
    <t>Electricity Transmission and Distribution</t>
  </si>
  <si>
    <t>State ambition to maximise recycling at end of life based on BAT at time of decommissioning (e.g. through contractual agreements with recycling partners, reflection in financial projections or official project documentation).</t>
  </si>
  <si>
    <t>7.3.5</t>
  </si>
  <si>
    <t>Overground high voltage lines: 
• For construction site activities follow the principles of IFC General EHS Guideline. 
• Respect applicable norms and regulations to limit impact of electromagnetic radiation on human 
health. (ex: 1998 ICNIRP (International Commission on Non-Ionizing Radiation Protection))
• Do not use PCBs Polyclorinated Biphenyls.</t>
  </si>
  <si>
    <t>Generic Criteria and
• Refer to national applicable Rwanda standards and regulations on electromagnetic emissions, RS IEC 61000-3-2:2018 Electromagnetic compatibility (EMC) — Part 3-2: Limits for harmonic current emissions (equipment input current ≤ 16 A per phase), RS IEC 61000-4-11: 2020, Electromagnetic compatibility (EMC) ― Part 4-11: Testing and measurement techniques ― Voltage dips, short interruptions and voltage variations immunity tests for equipment with input current up to 16 A per phase.
• Do not use equipment, such as power converters or generators, containing polychlorinated biphenyls (PCB) based electrical fluid.</t>
  </si>
  <si>
    <t>Overground high voltage lines:
a) for construction site activities, activities follow the principles 
of the IFC General Environmental, Health, and Safety 
Guidelines. 
b) activities respect applicable norms and regulations to limit 
impact of electromagnetic radiation on human health, 
including for activities carried out in the Union, the Council 
recommendation on the limitation of exposure of the general
public to electromagnetic fields (0 Hz to 300 GHz) and for 
activities carried out in third countries, the 1998 Guidelines of 
International Commission on Non-Ionizing Radiation 
Protection (ICNIRP). 
Activities do not use PCBs polychlorinated biphenyls.</t>
  </si>
  <si>
    <t xml:space="preserve">Overground high voltage lines: 
• For construction site activities these are to adhere to National Environmental Management Act (No.107 of 1998) as amended and follow the principles of IFC General Environmental, Health, and Safety Guidelines. 
• Respect applicable norms and regulations to limit impact of electromagnetic radiation on human health. 
Do not use PCBs Polyclorinated Biphenyls. </t>
  </si>
  <si>
    <t xml:space="preserve">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Site-level biodiversity management plan exists and is implemented in alignment with the IFC Performance Standard 6; all necessary mitigation measures are in place to reduce the impacts on species and habitats; 
and a robust, appropriately designed and long-term biodiversity monitoring and evaluation programme exists and is implemented
• Underground power lines: 
Avoid routings with heavy impact on marine and terrestrial ecosystems and follow the principles of 
IFC General EHS Guidelines for construction site activities.</t>
  </si>
  <si>
    <t>Generic Criteria and
• All projects must comply with the Environmental and Social Impact Assessment (ESIA) and enforce the Environmental and Social Management Plan (ESMP) that was embedded in the ESIA study
• Avoid potential negative impacts of underground power lines on marine and terrestrial ecosystems (proven by an environmental impact study).
• Avoid routes with associated strong negative environmental impacts.
• Conduct field studies in the project area where data is collected to detail aspects concerning the flora, fauna and fragile ecosystems of the site.</t>
  </si>
  <si>
    <t>Generic Criteria
Underground power lines: Avoid routings with heavy impact on marine and terrestrial ecosystems (proven by an EIA), UNESCO World Heritage Sites and Critical Biodiversity Areas (CBAs) and follow the principles of IFC General EHS Guidelines for construction site activities.</t>
  </si>
  <si>
    <t>Underground power lines: 
• Avoid routings with heavy impact on marine and terrestrial ecosystems (proven by an EIA) and adhere to National Environmental Management Act (No.107 of 1998) as amended or IFC General EHS Guidelines for construction site activities follow, whichever is stricter</t>
  </si>
  <si>
    <t>The infrastructure is not dedicated to creating a direct connection orexpanding an existing direct connection to a power production plant where the direct greenhouse gas emissions exceed 270 gCO2e/kWh.</t>
  </si>
  <si>
    <t>For adaptation projects
Direct connections to generation units shall be below the average emission intensity of all electricity generation facilities in the region</t>
  </si>
  <si>
    <t>• Implement measures concerning waste management as per international standards and guidelines (ex: IFC EHS Guidelines: Air emissions and ambient air quality; KAPSARC Guide to 
circular economy, French standard, XP X30-901, Circular economy – Circular economy project management system).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</si>
  <si>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Bioenergy power generation (including electricity, heat, cool)</t>
  </si>
  <si>
    <t>Generic Criteria and
If the feedstock is industrial bio-waste (including from food industries) or municipal bio-waste: 
• Solid bio-waste used in the manufacturing process must come from non-hazardous and source-separated waste streams.
• Bio-waste must comply with the waste regulatory framework and with national, regional and local waste management plans, in particular with the proximity principle. 
• Where municipal biowaste is used as feedstock, the project is complementary and does not compete with the existing municipal biowaste management infrastructure.</t>
  </si>
  <si>
    <t>Electricity Generation from Bioenergy</t>
  </si>
  <si>
    <t>• Electricity generation from bioenergy
• Cogeneration of heat/cool and power from bioenergy
• Production of heat/cool from bioenergy</t>
  </si>
  <si>
    <t>7.3.4</t>
  </si>
  <si>
    <t xml:space="preserve"> Production of electricity, heating and cooling from Bioenergy</t>
  </si>
  <si>
    <t xml:space="preserve">• Ensure emissions to air, water and soil are prevented / minimised as per international standards and guidelines. (Ex: IFC EHS Guidelines: Air emissions and ambient air quality; ISO 13065:2015: Sustainability Criteria for Bioenergy)
• Identify and manage risks related to water quality and/or water consumption at the appropriate level. </t>
  </si>
  <si>
    <t>For installations falling within the scope of Directive 2010/75/EU of the European Parliament and of the Council, emissions are within or lower than the emission 
levels associated with the best available techniques (BAT-AEL) ranges set out in the latest relevant best available techniques (BAT) conclusions, including the best 
available techniques (BAT) conclusions for large combustion plants. No significant cross-media effects occur. For combustion plants with thermal input greater than 1 MW but below the 
thresholds for the BAT conclusions for large combustion plants to apply, emissions are below the emission limit values set out in Annex II, part 2, to Directive (EU) 2015/2193. 
For plants in zones or parts of zones not complying with the air quality limit values laid down in Directive 2008/50/EC, measures are implemented to reduce emission levels taking into account the results of the information exchange which are published by the Commission in accordance with Article 6, paragraphs 9 and 10 of Directive (EU) 2015/2193. For anaerobic digestion of organic material, where the produced digestate is used as fertiliser or soil improver, either directly or after composting or any other treatment, it meets the requirements for fertilising materials set out in Component Material Categories (CMC) 4 and 5 in Annex II to Regulation (EU) 2019/1009 or national rules on fertilisers or soil improvers for agricultural use. 
For anaerobic digestion plants treating over 100 tonnes per day, emissions to air and water are within or lower than the emission levels associated with the best available techniques (BAT-AEL) ranges set for anaerobic treatment of waste in the latest relevant best available techniques (BAT) conclusions, including the best available techniques (BAT) conclusions for waste treatment. No significant cross_x0002_media effects occur.</t>
  </si>
  <si>
    <t>Ensure emissions to air and water are based on the application of the Best Practicable Environmental Option (BPEO) principle informed by the Best Available Technology/Technique (BAT) approach in alignment with National Environmental Management Air Quality (Act 39 of 2004), the National Environmental Management Waste Act (Act 59 of 2008) and the 2017 National Framework for Air Quality Management concerning the activity in question or other techniques that provide for an equivalent level of environmental protection. Emissions in mg/Nm³ (for biomass in large combustion plants: SO2, NOx, dust, CO, Mercury, HCl, HF; for biomass and for liquid biofuels in medium combustion plants: SO2, NOx, dust, for biogas in medium combustion plants: SO2, NOx)
• In case of Anaerobic digestion (AD) plants treating over 100 t/day. Ensure emissions to air and water are based on the application of the Best Practicable Environmental Option (BPEO) principle informed by the Best Available 
Technology/Technique (BAT) approach in alignment with National Environmental Management Air Quality (Act 39 of 2004), the National Environmental Management Waste Act (Act 59 of 2008) and the 2017 National Framework for Air Quality Management concerning the activity in question or other techniques that provide for an equivalent level of environmental protection. 
• In case of AD, emissions to air (e.g. SOx, NOx) after combustion of biogas are controlled, abated (when needed) and within the limits set by national legislation 
illustrated above. 
• In case of AD, the resulting digestate meets the requirements for fertilising materials in the Fertilizer, Farm Feeds, Agricultural Remedies and Stock Remedies 
Act, 1947 (Act no. 36 of 1947)</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</si>
  <si>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(i.e. avoid fragmentation of ecosystems and hydrological and hydrogeological 
regimes, affecting species migration pathways)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 a site-level biodiversity management plan exists and is implemented in alignment with the IFC Performance Standard 6; 
h all necessary mitigation measures are in place to reduce theimpacts on species and habitats; 
and 
•a robust, appropriately designed and long-term biodiversity monitoring and evaluation programme exists and is implemented</t>
  </si>
  <si>
    <t xml:space="preserve"> Generic Criteria and
All projects must comply with the Environmental and Social Impact Assessment (ESIA) and enforce the Environmental and Social Management Plan (ESMP) that was embedded in the ESIA study.</t>
  </si>
  <si>
    <t>The activity meets the requirements relating to sustainability, greenhouse gas emission savings and efficiency laid down in Article 29 of Directive 2018/2001.</t>
  </si>
  <si>
    <t>For adaptation projects
If the activity operates at above the threshold for substantial contribution to climate change mitigation, there should be:
• no increase in emissions intensity of the activity as a result of the adaptation; and
• no activity can have emissions intensity above the average emissions intensity of all electricity generation facilities in the respective region.
DNSH to mitigation is considered as avoidance of activities which would compromise South Africa’s net zero by 2050 climate mitigation target. Activities which operate below the 100g threshold provide a significant contribution, and that activities that operate above the regional average of 475g would cause significant harm. Therefore, while activities below this 475g threshold are not considered to be providing a substantial contribution, they are also not considered to be doing significant harm.</t>
  </si>
  <si>
    <t>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Discharges to water bodies should comply with individual license conditions for specific operations, where applicable, and/or national threshold values in line with the international standards and guidelines.
• Emissions to air: the operations of high-enthalpy geothermal energy systems should ensure that adequate abatement systems are in place to comply with international standards and guidelines. (ex: IFC’s Environmental, Health, and Safety Guidelines for Geothermal Power Generation. ISO 14001:2015 Environmental management systems — Requirements with guidance for use).Thermal anomalies associated with the discharge of waste heat should not exceed 3°K for groundwater environments or 1.5°K for surface water environments, respectively</t>
  </si>
  <si>
    <t>Geothermal energy generation (including electricity, heat, cool)</t>
  </si>
  <si>
    <t>Electricity Generation from Geothermal Energy</t>
  </si>
  <si>
    <t>• Electricity generation from geothermal energy • Cogeneration of heat/cool and power from geothermal energy • Production of heat/cool from geothermal energy</t>
  </si>
  <si>
    <t>7.3.3</t>
  </si>
  <si>
    <t>Production of electricity, heating and cooling from Geothermal</t>
  </si>
  <si>
    <t>Identify and manage risks related to water quality and/or water consumption at the appropriate level.</t>
  </si>
  <si>
    <t>Generic Criteria and
• Control and prevent emissions of non-condensable geothermal gases with specific environmental threats, such as H2S, CO2 and CH4, which are released from flash steam and dry steam power plants. 
• Avoid harmful emissions to surface and groundwater.
• Prevent thermal anomalies associated with waste heat discharge, which should not exceed 3°K (-270,1 °C) for groundwater environments or 1.5°K (-271 °C) for surface water environments.
• Air emissions: High enthalpy geothermal power system operations must ensure that adequate abatement systems are in place to meet international standards and guidelines (e.g. IFC Environmental, Health and Safety Guidelines for Geothermal Power Generation).</t>
  </si>
  <si>
    <t>For the operation of high-enthalpy geothermal energy systems, adequate abatement systems are in place to reduce emission levels in order not to hamper the achievement of air quality limit values set out in Directive 2004/107/EC of 
the European Parliament and of the Council and Directive 2008/50/EC of the European Parliament and of the Council.</t>
  </si>
  <si>
    <t>Use of chemicals must adhere to the National Environmental Management Act, 1998 (Act No.107 of 1998), the Hazardous Substances Act, 1973 (Act No.15 of 1973) and the Occupational Health and Safety Act No.85 of 1993.
• Discharges to water bodies should comply with individual license conditions for specific operations as governed by the National Water Act (No.36 of 1998), where applicable. Emissions to air: the operations of high-enthalpy geothermal energy systems should ensure that adequate abatement systems are in place to comply with the National Environmental Management Air Quality (Act 39 of 2004) including but not limited to &lt;1 μg/Nm3 Hg. 
• Thermal anomalies associated with the discharge of waste heat should not exceed 3°K for groundwater environments or 1.5°K for surface water environments, respectively.</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</si>
  <si>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(i.e. avoid fragmentation of ecosystems and hydrological and hydrogeological 
regimes, affecting species migration pathways)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h a site-level biodiversity management plan exists and is implemented in alignment with the 
IFC Performance Standard 6; 
• all necessary mitigation measures are in place to reduce the impacts on species and habitats; 
and 
•  a robust, appropriately designed and long-term biodiversity monitoring and evaluation programme exists and is implemented</t>
  </si>
  <si>
    <t>Generic Criteria and
• All projects must comply with the Environmental and Social Impact Assessment (ESIA) and enforce the Environmental and Social Management Plan (ESMP) that was embedded in the ESIA study</t>
  </si>
  <si>
    <t>The direct GHG emissions of the activity are lower than 270gCO2e/kWh.</t>
  </si>
  <si>
    <t>• Electricity generation from geothermal energy
• Cogeneration of heat/cool and power from geothermal energy
• Production of heat/cool from geothermal energy</t>
  </si>
  <si>
    <t>For adaptation projects
If the activity operates at above the threshold for substantial contribution to climate change mitigation, there should be:
• no increase in emissions intensity of the activity as a result of the adaptation; and
• no activity can have emissions intensity above the average emissions intensity of all electricity generation facilities in the respective region.
DNSH to mitigation is considered as avoidance of activities which would compromise South Africa’s net zero by 2050 climate mitigation target. Activities which operate below the 100g threshold provide a significant contribution, and that activities that operate above the regional average of 475g would cause significant harm74. Therefore, while activities below this 475g threshold are not considered to be providing a substantial contribution, they are also not considered to be doing significant harm.</t>
  </si>
  <si>
    <t>For new projects: Ensure implementation of a River Basin Management Plan and ensure that an appropriate cumulative impact assessment or equivalent study has been undertaken that identifies and addresses any significant regional or basin-level environmental and social impacts, 
in compliance with international standards and guidelines (ex: IFC and World Bank Environmental and social standards, San José Declaration on Sustainable Hydropower; Hydropower sustainability Secretariat's Hydropower Sustainability Guidelines on Good International Industry Practice; EIB's 
Environmental, Climate and Social Guidelines on Hydropower Development), preferably at the strategic planning stage. Such a study must consider all of the planned infrastructure developments 
in the basin, for example as part of a hydropower cascade at the scale of the river catchment, involving all relevant stakeholders.
Ensure that the following conditions are met based on ground evidence: 
• All practical steps are taken to mitigate the impacts. 
• The project has been recognised of overriding public interest and/or it is proven that the benefits of the project outweigh its impacts. 
• There are no significantly environmentally better option. 
• The project does not show significant adverse impact on upstream or downstream water bodies. 
• This applies to newly built hydropower and extension of existing hydropower.
Construction of new hydropower should not lead to increase fragmentation of rivers, consequently refurbishment of existing hydropower plant and rehabilitation of existing barriers should be prioritised. Construction of small hydropower (&lt;10MW) should be avoided.
During operation: 
• All necessary mitigation measures should be implemented to reach good ecological status or potential, in particular regarding ecological continuity and ecological flow. Priority should be 
given to nature-based solutions. 
• Aligned to IFC’s and World Bank Group’s environmental and social standards. 
General impact: Operation of the hydropower plant must adhere to the principles of the UNECE Convention on the Protection and Use of Transboundary, Watercourses and International Lakes.</t>
  </si>
  <si>
    <t>Generic Criteria and:
• Comply with the principles of the United Nations Economic Commission for Europe 
(UNECE) Convention on the Protection and Use of Transboundary Watercourses and 
International Lakes.
• Ensure minimum ecological flow (including mitigation of rapid, short-term variations in 
flow or hydrology operations) and sediment flow.
• Ensure fish migration downstream and upstream (such as fish-friendly turbines, fish 
guidance structures, fully functional fish passages and measures to stop or minimise 
operation and spills during migration or spawning).
• Ensure that the plant does not compromise the good status/potential in any of the water 
bodies in the same river basin.</t>
  </si>
  <si>
    <t xml:space="preserve"> Electricity Generation from Hydropower</t>
  </si>
  <si>
    <t>7.3.2</t>
  </si>
  <si>
    <t>Production of electricity, heating and cooling from Hydropower</t>
  </si>
  <si>
    <t xml:space="preserve"> Establishing a River Basin Management Plan and ensure compliance with applicable IFC’s and World Bank Group’s environmental and social standards. Parameters and acceptable limits/ranges and necessary sampling and measuring frequency addressing the quality of freshwaters in order to support fish life, should be observed as per international and national standards. 
• Avoid discharges to water bodies during hydropower construction.</t>
  </si>
  <si>
    <t>Generic Criteria and:
• Avoid discharges to water bodies and waste generation during plant construction.
• Apply appropriate engineering techniques and practices for noise and vibration reduction as determined by the competent authorities.
• Establish a river basin management plan.</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</si>
  <si>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(i.e. avoid fragmentation of ecosystems and hydrological and hydrogeological regimes, affecting species migration pathways)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h a site-level biodiversity management plan exists and is implemented in alignment with the IFC Performance Standard 6; 
•  all necessary mitigation measures are in place to reduce the impacts on species and habitats; and 
•  a robust, appropriately designed and long</t>
  </si>
  <si>
    <t xml:space="preserve">Generic Criteria and:
• All projects must comply with the Environmental and Social Impact Assessment 
(ESIA) and enforce the Environmental and Social Management Plan (ESMP) that was embedded in the ESIA study.
• Prior to construction, an impact assessment of the project must be carried out to 
evaluate all potential impacts on the status of water bodies within the same river basin 
and on protected habitats and species directly dependent on water, considering in particular migration corridors, free-flowing rivers or ecosystems close to undisturbed conditions.
• Avoid potential negative impacts on biodiversity associated with ecosystem fragmentation and habitat changes, hydrological and hydrogeological regimes, water characteristics and interference with species migration pathways as a result of the establishment, installation and operation of hydropower plants.
• Comply with regulations related to environmental impact studies. </t>
  </si>
  <si>
    <t>The activity complies with the provisions of Directive 2000/60/EC, in particular with all the requirements laid down in Article 4 of the Directive. 
2. For operation of existing hydropower plants, including refurbishment activities to enhance renewable energy or energy storage potential, the activity complies with the following criteria: 
2.1. In accordance with Directive 2000/60/EC and in particular Articles 4 and 11 of that Directive, all technically feasible and ecologically relevant mitigation measures have 
been implemented to reduce adverse impacts on water as well as on protected habitats and species directly dependent on water. 
2.2. Measures include, where relevant and depending on the ecosystems naturally present in the affected water bodies: measures to ensure downstream and upstream fish 
migration (such as fish friendly turbines, fish guidance structures, state-of-the-art fully functional fish passes, measures to stop or minimise operation and discharges during 
migration or spawning);measures to ensure minimum ecological flow (including mitigation of rapid, short-term variations in flow or hydro-peaking operations) and 
sediment flow; measures to protect or enhance habitats.
2.3. The effectiveness of those measures is monitored in the context of the authorisation or permit setting out the conditions aimed at achieving good status or potential of the 
affected water body. 
3. For construction of new hydropower plants, the activity complies with the following criteria: 
3.1. In accordance with Article 4 of Directive 2000/60/EC and in particular paragraph 7 of that Article, prior to construction, an impact assessment of the project is carried out to 
assess all its potential impacts on the status of water bodies within the same river basin and on protected habitats and species directly dependent on water, considering in particular migration corridors, free-flowing rivers or ecosystems close to undisturbed conditions. The assessment is based on recent, comprehensive and accurate data, including monitoring data on biological quality elements that are specifically sensitive 
to hydro-morphological alterations, and on the expected status of the water body as a result of the new activities, as compared to its current one. It assesses in particular the cumulated impacts of this new project with other existing or planned infrastructure in the river basin.
3.2 On the basis of that impact assessment, it has been established that the plant is conceived, by design and location and by mitigation measures, so that it complies with one of the following requirements: the plant does not entail any deterioration norcompromises the achievement of good status or potential of the specific water body it relates to; where the plant risks to deteriorate or compromise the achievement of good 
status/potential of the specific water body it relates to, such deterioration is not significant, and is justified by a detailed cost-benefit assessment demonstrating both of the following: (i) the reasons of overriding public interest or the fact that benefits expected from the planned hydropower plant outweigh the costs from deteriorating the status of water that are accruing to the environment and to society; (ii) the fact that 
the overriding public interest or the benefits expected from the plant cannot, for reasons of technical feasibility or disproportionate cost, be achieved by alternative means that would lead to a better environmental outcome (such as refurbishing of existing hydropower plants or use of technologies not disrupting river continuity). 
3.3. All technically feasible and ecologically relevant mitigation measures are implemented to reduce adverse impacts on water as well as on protected habitats and species directly dependent on water. Mitigation measures include, where relevant and depending on the ecosystems naturally present in the affected water bodies: measures to ensure downstream and upstream fish migration (such as fish friendly turbines, fish 
guidance structures, state-of the-art fully functional fish passes, measures to stop or 
minimise operation and discharges during migration or spawning);measures to ensure minimum ecological flow (including mitigation of rapid, short-term variations in flow or hydro-peaking operations) and sediment flow; measures to protect or enhance habitats. The effectiveness of those measures is monitored in the context of the authorisation or permit setting out the conditions aimed at achieving good status or 
potential of the affected water body. 
3.4. The plant does not permanently compromise the achievement of good status/potential in any of the water bodies in the same river basin district. 
3.5. In addition to the mitigation measures referred to above, and where relevant, compensatory measures are implemented to ensure that the project does not increase 
the fragmentation of water bodies in the same river basin district. This is achieved by restoring continuity within the same river basin district to an extent that compensates 
the disruption of continuity, which the planned hydropower plant may cause. Compensation starts prior to the execution of the project.</t>
  </si>
  <si>
    <t>For new projects: 
Fulfil the requirements of South African water legislation such as the National Water Act (No.36 of 1998), Mountain Catchment Areas Act (No. 63 of 1970) and the Water Services Act (No.108 of 1997) where applicable and and ensure that an appropriate cumulative impact assessment or equivalent study has been undertaken that identifies and addresses any significant regional or basin-level environmental and social impacts, in compliance with the National Water Act (No.36 of 1998) preferably at the strategic planning stage. Such a study must consider all of the planned infrastructure developments in the basin, for example as part of a hydropower cascade at the scale of the river catchment, involving all relevant stakeholders. 
Ensure that the conditions National Water Act (No.36 of 1998) are met based on 
ground evidence. Those include: 
• All practical steps are taken to mitigate the impacts; 
• The project has been recognized of overriding public interest and/or it is proven that the benefits of the project outweigh its impacts; 
• There are no significantly environmentally better option. 
• The project does not show significant adverse impact on upstream or downstream water bodies. 
• This applies to newly built hydropower and extension of existing hydropower. 
Construction of new hydropower should not lead to increase fragmentation of rivers, consequently refurbishment of existing hydropower plant and rehabilitation 
of existing barriers should be prioritised. Construction of small hydropower (&lt;10MW) should be avoided. 
During operation: 
• All necessary mitigation measures should be implemented to reach good ecological status or potential, in particular regarding ecological continuity and ecological flow. 
Priority should be given to nature-based solutions. 
• IFC’s and World Bank Group’s environmental and social standards. 
• General impacts: Operation of the hydro power plant must adhere to the principles of the UNECE Convention on the Protection and Use of Transboundary, 
Watercourses and International Lakes</t>
  </si>
  <si>
    <t>The direct GHG emissions of the activity are lower than 270gCO2e/kWh</t>
  </si>
  <si>
    <t>For adaptation projects
The direct GHG emissions of the activity are lower than 270gCO2e/kWh.</t>
  </si>
  <si>
    <r>
      <rPr>
        <b/>
        <sz val="9"/>
        <color theme="1"/>
        <rFont val="Aptos Narrow"/>
        <family val="2"/>
        <scheme val="minor"/>
      </rPr>
      <t>Energy from solar PV and CSP (including electricity, heat, cool)</t>
    </r>
    <r>
      <rPr>
        <sz val="9"/>
        <color theme="1"/>
        <rFont val="Aptos Narrow"/>
        <family val="2"/>
        <scheme val="minor"/>
      </rPr>
      <t xml:space="preserve">
• Ensure PV panels, CSP installations and associated components have been designed and manufactured for high durability, easy dismantling, refurbishment, and recycling, aligned to international standards and guidelines (ex: KAPSARC Guide to circular economy, French standard, XP X30-901, Circular economy – Circular economy project management system).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Ensure reparability of the solar photovoltaic (PV) installation or plant thanks to accessibility and exchangeability of the components.
</t>
    </r>
    <r>
      <rPr>
        <b/>
        <sz val="9"/>
        <color theme="1"/>
        <rFont val="Aptos Narrow"/>
        <family val="2"/>
        <scheme val="minor"/>
      </rPr>
      <t>Wind power generation</t>
    </r>
    <r>
      <rPr>
        <sz val="9"/>
        <color theme="1"/>
        <rFont val="Aptos Narrow"/>
        <family val="2"/>
        <scheme val="minor"/>
      </rPr>
      <t xml:space="preserv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State ambition to maximise recycling at end of life based on waste management plans, dismantling/decommissioning processes at time of decommissioning (e.g. through contractual agreements with recycling partners, reflection in financial projections or official project documentation), aligned to international standards and guidelines (ex: KAPSARC Guide to circular economy, French standard, XP X30-901, Circular economy – Circular economy project management system).
</t>
    </r>
    <r>
      <rPr>
        <b/>
        <sz val="9"/>
        <color theme="1"/>
        <rFont val="Aptos Narrow"/>
        <family val="2"/>
        <scheme val="minor"/>
      </rPr>
      <t>Hydropower generation</t>
    </r>
    <r>
      <rPr>
        <sz val="9"/>
        <color theme="1"/>
        <rFont val="Aptos Narrow"/>
        <family val="2"/>
        <scheme val="minor"/>
      </rPr>
      <t xml:space="preserve">
For new projects: Ensure implementation of a River Basin Management Plan and ensure that an appropriate cumulative impact assessment or equivalent study has been undertaken that identifies and addresses any significant regional or basin-level environmental and social impacts, in compliance with international standards and guidelines (ex: IFC and World Bank Environmental and social standards, San José Declaration on Sustainable Hydropower; Hydropower sustainability Secretariat's Hydropower Sustainability Guidelines on Good International Industry Practice; EIB's Environmental, Climate and Social Guidelines on Hydropower Development), preferably at the strategic planning stage. Such a study must consider all of the planned infrastructure developments in the basin, for example as part of a hydropower cascade at the scale of the river catchment, involving all relevant stakeholders. Ensure that the following conditions are met based on ground evidence: • All practical steps are taken to mitigate the impacts. • The project has been recognised of overriding public interest and/or it is proven that the benefits of the project outweigh its impacts. • There are no significantly environmentally better option. • The project does not show significant adverse impact on upstream or downstream water bodies. • This applies to newly built hydropower and extension of existing hydropower. Construction of new hydropower should not lead to increase fragmentation of rivers, consequently refurbishment of existing hydropower plant and rehabilitation of existing barriers should be prioritised. Construction of small hydropower (
</t>
    </r>
    <r>
      <rPr>
        <b/>
        <sz val="9"/>
        <color theme="1"/>
        <rFont val="Aptos Narrow"/>
        <family val="2"/>
        <scheme val="minor"/>
      </rPr>
      <t xml:space="preserve"> Geothermal energy generation (including electricity, heat, cool)</t>
    </r>
    <r>
      <rPr>
        <sz val="9"/>
        <color theme="1"/>
        <rFont val="Aptos Narrow"/>
        <family val="2"/>
        <scheme val="minor"/>
      </rPr>
      <t xml:space="preserve">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Discharges to water bodies should comply with individual license conditions for specific operations, where applicable, and/or national threshold values in line with the international standards and guidelines. • Emissions to air: the operations of high-enthalpy geothermal energy systems should ensure that adequate abatement systems are in place to comply with international standards and guidelines. (ex: IFC’s Environmental, Health, and Safety Guidelines for Geothermal Power Generation. ISO 14001:2015 Environmental management systems — Requirements with guidance for use). Thermal anomalies associated with the discharge of waste heat should not exceed 3°K for groundwater environments or 1.5°K for surface water environments, respectively</t>
    </r>
  </si>
  <si>
    <t xml:space="preserve">Energy from solar PV and CSP (including electricity, heat, cool)
Wind power generation
Hydropower generation
 Geothermal energy generation (including electricity, heat, cool)
</t>
  </si>
  <si>
    <r>
      <rPr>
        <b/>
        <sz val="9"/>
        <color theme="1"/>
        <rFont val="Aptos Narrow"/>
        <family val="2"/>
        <scheme val="minor"/>
      </rPr>
      <t>For Electricity Generation Using Solar Photovoltaic and  Energy and Electricity Generation Using Concentrated Solar Power Technology</t>
    </r>
    <r>
      <rPr>
        <sz val="9"/>
        <color theme="1"/>
        <rFont val="Aptos Narrow"/>
        <family val="2"/>
        <scheme val="minor"/>
      </rPr>
      <t xml:space="preserve">
Generic Criteria and:
• Ensure that the photovoltaic panels and associated components have been designed and manufactured for durability
, ease of disassembly, reconditioning and recycling. 
• A waste management plan must be in place covering the different phases of the project, estimating the waste volume that could be generated. The purpose of this component is to ensure that the types of waste generated at all stages of the project are properly managed by waste management companies. The main focus must be on the recovery and use of waste, as well as the proper treatment of hazardous waste by certified companies.
• Ensure compliance with national standards and regulations on the waste management of electrical and electronic components: RS 276-1: Electrical and electronic waste —Handling, collection, transportation and storage — Requirements and RS 276-2: Electrical and electronic waste —Treatment and disposal — Code of Practice.
• Based on the estimated lifetime of the project, a programme for decommissioning and abandonment should be in place, including procedures, handling and disposal of materials and equipment, and programmes for rehabilitation or restoration of the sites.
</t>
    </r>
    <r>
      <rPr>
        <b/>
        <sz val="9"/>
        <color theme="1"/>
        <rFont val="Aptos Narrow"/>
        <family val="2"/>
        <scheme val="minor"/>
      </rPr>
      <t>For Electricity Generation from Wind Energy</t>
    </r>
    <r>
      <rPr>
        <sz val="9"/>
        <color theme="1"/>
        <rFont val="Aptos Narrow"/>
        <family val="2"/>
        <scheme val="minor"/>
      </rPr>
      <t xml:space="preserve">
Generic Criteria and
• Ensure that the equipment and components are of high durability and recyclability, which are easy to dismantle and recondition.
 • Ensure that a waste management plan is in place covering the different phases of the project, estimating the waste volume that could be generated. The purpose of this component is to ensure that the types of waste generated at all stages of the project are properly managed by waste management companies. The main focus must be on the recovery and use of waste, as well as the proper treatment of hazardous waste by certified companies. 
• Ensure compliance with national standards and regulations on the waste management of electrical and electronic components: RS 276-1: Electrical and electronic waste — Handling, collection, transportation and storage — Requirements and RS 276-2: Electrical and electronic waste —Treatment and disposal — Code of Practice.
• Based on the estimated lifetime of the project, a programme for decommissioning and abandonment should be in place, including procedures, handling and disposal of materials and equipment, and programmes for rehabilitation or restoration of the sites.
</t>
    </r>
    <r>
      <rPr>
        <b/>
        <sz val="9"/>
        <color theme="1"/>
        <rFont val="Aptos Narrow"/>
        <family val="2"/>
        <scheme val="minor"/>
      </rPr>
      <t>For Electricity Generation from Ocean Energy</t>
    </r>
    <r>
      <rPr>
        <sz val="9"/>
        <color theme="1"/>
        <rFont val="Aptos Narrow"/>
        <family val="2"/>
        <scheme val="minor"/>
      </rPr>
      <t xml:space="preserve">
Generic Criteria and
• Ensure that the equipment and components are of high durability and recyclability, which are easy to dismantle and recondition.
 • Ensure that a waste management plan is in place covering the different phases of the project, estimating the waste volume that could be generated. The purpose of this component is to ensure that the types of waste generated at all stages of the project are properly managed by waste management companies. The main focus must be on the recovery and use of waste, as well as the proper treatment of hazardous waste by certified companies. 
• Ensure compliance with national standards and regulations on the waste management of electrical and electronic components: RS 276-1: Electrical and electronic waste — Handling, collection, transportation and storage — Requirements and RS 276-2: Electrical and electronic waste —Treatment and disposal — Code of Practice.</t>
    </r>
  </si>
  <si>
    <t>Electricity Generation Using Solar Photovoltaic Energy
Electricity Generation Using Concentrated Solar Power Technology
Electricity Generation from Wind Energy
Electricity Generation from Ocean Energy</t>
  </si>
  <si>
    <t>The activity assesses availability of and, where feasible, uses equipment and components of high durability and recyclability and that are easy to dismantle 
and refurbish.</t>
  </si>
  <si>
    <t xml:space="preserve"> Electricity generation using solar photovoltaic technology
Electricity generation using concentrated solar power (CSP) 
technology
Electricity generation from wind power
Electricity generation from ocean energy technologies
Cogeneration of heat/cool and power from solar energy
Production of heat/cool from solar thermal heating</t>
  </si>
  <si>
    <t>For PV, CSP, Wind Power and Ocean Energy
• The activity assesses availability of and, where feasible, uses equipment and components of high durability and recyclability and that are easy to dismantle and refurbish</t>
  </si>
  <si>
    <t>7.3.1</t>
  </si>
  <si>
    <t>Production of electricity, heating and cooling from Solar PV, Concentrated Solar Power, Wind 
Power and Ocean Energy</t>
  </si>
  <si>
    <r>
      <rPr>
        <b/>
        <sz val="9"/>
        <color theme="1"/>
        <rFont val="Aptos Narrow"/>
        <family val="2"/>
        <scheme val="minor"/>
      </rPr>
      <t>Energy from solar PV and CSP (including electricity, heat, cool)</t>
    </r>
    <r>
      <rPr>
        <sz val="9"/>
        <color theme="1"/>
        <rFont val="Aptos Narrow"/>
        <family val="2"/>
        <scheme val="minor"/>
      </rPr>
      <t xml:space="preserve">
• Identify and manage risks related to water quality and/or water consumption at the appropriate level. • Avoid possible negative impacts of the cooling system on water resources.
</t>
    </r>
    <r>
      <rPr>
        <b/>
        <sz val="9"/>
        <color theme="1"/>
        <rFont val="Aptos Narrow"/>
        <family val="2"/>
        <scheme val="minor"/>
      </rPr>
      <t>Wind power generation</t>
    </r>
    <r>
      <rPr>
        <sz val="9"/>
        <color theme="1"/>
        <rFont val="Aptos Narrow"/>
        <family val="2"/>
        <scheme val="minor"/>
      </rPr>
      <t xml:space="preserve">
• Ensure any required mitigation measures for avoiding underwater noise created by the installation of offshore wind turbines • Identify and manage risks related to water quality and/or water consumption at the appropriate level.
</t>
    </r>
    <r>
      <rPr>
        <b/>
        <sz val="9"/>
        <color theme="1"/>
        <rFont val="Aptos Narrow"/>
        <family val="2"/>
        <scheme val="minor"/>
      </rPr>
      <t>Hydropower generation</t>
    </r>
    <r>
      <rPr>
        <sz val="9"/>
        <color theme="1"/>
        <rFont val="Aptos Narrow"/>
        <family val="2"/>
        <scheme val="minor"/>
      </rPr>
      <t xml:space="preserve">
• Establishing a River Basin Management Plan and ensure compliance with applicable IFC’s and World Bank Group’s environmental and social standards. Parameters and acceptable limits/ranges and necessary sampling and measuring frequency addressing the quality of freshwaters in order to support fish life, should be observed as per international and national standards. • Avoid discharges to water bodies during hydropower construction.
</t>
    </r>
    <r>
      <rPr>
        <b/>
        <sz val="9"/>
        <color theme="1"/>
        <rFont val="Aptos Narrow"/>
        <family val="2"/>
        <scheme val="minor"/>
      </rPr>
      <t xml:space="preserve"> Geothermal energy generation (including electricity, heat, cool)</t>
    </r>
    <r>
      <rPr>
        <sz val="9"/>
        <color theme="1"/>
        <rFont val="Aptos Narrow"/>
        <family val="2"/>
        <scheme val="minor"/>
      </rPr>
      <t xml:space="preserve">
Identify and manage risks related to water quality and/or water consumption at the appropriate level.</t>
    </r>
  </si>
  <si>
    <r>
      <rPr>
        <b/>
        <sz val="9"/>
        <color theme="1"/>
        <rFont val="Aptos Narrow"/>
        <family val="2"/>
        <scheme val="minor"/>
      </rPr>
      <t>For Electricity Generation from Wind Energy</t>
    </r>
    <r>
      <rPr>
        <sz val="9"/>
        <color theme="1"/>
        <rFont val="Aptos Narrow"/>
        <family val="2"/>
        <scheme val="minor"/>
      </rPr>
      <t xml:space="preserve">
Generic Criteria and
• Ensure that the waste generated at the end of life is managed in accordance with the waste management hierarchy.
• Ensure proper disposal of lubricants and coolants used by wind turbine systems.
• Avoid or control underwater noise created by the installation of offshore wind turbines.
• For soil contamination, control of liquid waste must be kept by means of records detailing origin, state, chemical properties, the quantity of waste taken at the place of origin, and quantity arriving at the plant. Measures must be undertaken to treat such waste.
 </t>
    </r>
    <r>
      <rPr>
        <b/>
        <sz val="9"/>
        <color theme="1"/>
        <rFont val="Aptos Narrow"/>
        <family val="2"/>
        <scheme val="minor"/>
      </rPr>
      <t>For Electricity Generation from Ocean Energy</t>
    </r>
    <r>
      <rPr>
        <sz val="9"/>
        <color theme="1"/>
        <rFont val="Aptos Narrow"/>
        <family val="2"/>
        <scheme val="minor"/>
      </rPr>
      <t xml:space="preserve">
Generic Criteria and
Avoid possible contamination by lubricants and antifouling paints.</t>
    </r>
  </si>
  <si>
    <t>For Solar PV 
N/A
For CSP
N/A
For Wind power
N/A
For Ocean Energy
• Measures in place to minimise toxicity of anti-fouling paint and biocides which implements the International Convention on the Control of Harmful Anti-fouling 
Systems on Ships 
• Use of chemicals must adhere to the National Environmental Management Act, 1998 (Act No.107 of 1998), the Hazardous Substances Act, 1973 (Act No.15 of 1973) and the Occupational Health and Safety Act No.85 of 1993.</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</si>
  <si>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(i.e.: avoid possible collision of birds and visual impacts, generated by the change in landscape, due to the construction and operation of wind farms)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h a site-level biodiversity management plan exists and is implemented in alignment with the IFC Performance Standard 6; h all necessary mitigation measures are in place to reduce the impacts on species and habitats; and h a robust, appropriately designed and long-term biodiversity monitoring and evaluation programme exists and is implemented</t>
  </si>
  <si>
    <r>
      <rPr>
        <b/>
        <sz val="9"/>
        <color theme="1"/>
        <rFont val="Aptos Narrow"/>
        <family val="2"/>
        <scheme val="minor"/>
      </rPr>
      <t xml:space="preserve"> Electricity Generation Using Solar Photovoltaic Energy</t>
    </r>
    <r>
      <rPr>
        <sz val="9"/>
        <color theme="1"/>
        <rFont val="Aptos Narrow"/>
        <family val="2"/>
        <scheme val="minor"/>
      </rPr>
      <t xml:space="preserve">
Generic criteria and:
• If applicable, have a wildlife rescue and relocation plan in place when there is significant evidence of the presence of wildlife in terms of quantity and variety of species.
• All projects must comply with the C (ESIA) and enforce the Environmental and Social Management Plan (ESMP) that was embedded in the ESIA study
</t>
    </r>
    <r>
      <rPr>
        <b/>
        <sz val="9"/>
        <color theme="1"/>
        <rFont val="Aptos Narrow"/>
        <family val="2"/>
        <scheme val="minor"/>
      </rPr>
      <t xml:space="preserve">Electricity Generation Using Concentrated Solar Power Technology
</t>
    </r>
    <r>
      <rPr>
        <sz val="9"/>
        <color theme="1"/>
        <rFont val="Aptos Narrow"/>
        <family val="2"/>
        <scheme val="minor"/>
      </rPr>
      <t xml:space="preserve">Generic criteria and:
• All projects must comply with the Environmental and Social Impact Assessment (ESIA) and enforce the Environmental and Social Management Plan (ESMP) that was embedded in the ESIA study.
• Avoid possible negative impacts on birdlife due to the high temperatures generated by the plants in this activity.
</t>
    </r>
    <r>
      <rPr>
        <b/>
        <sz val="9"/>
        <color theme="1"/>
        <rFont val="Aptos Narrow"/>
        <family val="2"/>
        <scheme val="minor"/>
      </rPr>
      <t xml:space="preserve">Electricity Generation from Wind Energy
</t>
    </r>
    <r>
      <rPr>
        <sz val="9"/>
        <color theme="1"/>
        <rFont val="Aptos Narrow"/>
        <family val="2"/>
        <scheme val="minor"/>
      </rPr>
      <t xml:space="preserve">Generic criteria and:
• All projects must comply with the Environmental and Social Impact Assessment (ESIA) and enforce the Environmental and Social Management Plan (ESMP) that was embedded in the ESIA study.
• Comply with Law No. 48/2018 of 13/08/2018 on Environment (CHAPTER III: conservation and protection of natural environment)
• Avoid possible disturbance, displacement, or collision of birds due to the construction and operation of wind farms.
• Avoiding the possible visual impacts generated by the change in landscape caused by the installation of wind turbines.
• In the case of offshore wind energy construction, the activity must not hinder the achievement of good environmental status of the marine ecosystem and biodiversity.
• Comply with regulations related to environmental impact studies.
</t>
    </r>
    <r>
      <rPr>
        <b/>
        <sz val="9"/>
        <color theme="1"/>
        <rFont val="Aptos Narrow"/>
        <family val="2"/>
        <scheme val="minor"/>
      </rPr>
      <t xml:space="preserve">Electricity Generation from Ocean Energy 
</t>
    </r>
    <r>
      <rPr>
        <sz val="9"/>
        <color theme="1"/>
        <rFont val="Aptos Narrow"/>
        <family val="2"/>
        <scheme val="minor"/>
      </rPr>
      <t>Generic criteria and:
• Avoid potential negative impacts on marine ecosystems and biodiversity.
• All projects must comply with the Environmental and Social Impact Assessment (ESIA) and enforce the Environmental and Social Management Plan (ESMP) that was embedded in the ESIA study.
.</t>
    </r>
  </si>
  <si>
    <r>
      <t xml:space="preserve">Generic Criteria and
</t>
    </r>
    <r>
      <rPr>
        <b/>
        <sz val="9"/>
        <color theme="1"/>
        <rFont val="Aptos Narrow"/>
        <family val="2"/>
        <scheme val="minor"/>
      </rPr>
      <t xml:space="preserve"> For Electricity Generation Using Concentrated Solar Power Technology</t>
    </r>
    <r>
      <rPr>
        <sz val="9"/>
        <color theme="1"/>
        <rFont val="Aptos Narrow"/>
        <family val="2"/>
        <scheme val="minor"/>
      </rPr>
      <t xml:space="preserve">
Avoid possible negative impacts of the cooling system on water resources.</t>
    </r>
  </si>
  <si>
    <t>• Implement measures concerning waste management to minimise and manage waste and material use, especially hazardous manufacturing waste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Strategic Approach to International Chemicals Management (SAICM); ISO 11014:2009(en) Safety data sheet for chemical products).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A minimum requirement is the implementation and adherence to a recognised environmental management system (ISO 14001, EMAS, or equivalent).</t>
  </si>
  <si>
    <t xml:space="preserve">Generic Criteria and
Implement measures concerning waste management to minimise and manage waste and material use as per international standards and guidelines (e.g., KAPSARC Guide to circular economy; French standard; XP X30-901; Circular economy – Circular economy project management system; ISO/TC 323 (In development Scenario 2); ISO/AWI 59014: Secondary materials — Principles, sustainability and traceability requirements; Global Recycled Standard; ETP Clean Energy Technology Guide, or comparable). </t>
  </si>
  <si>
    <t>Manufacturing of Plastics in Primary Form</t>
  </si>
  <si>
    <t>7.2.9</t>
  </si>
  <si>
    <t xml:space="preserve"> Manufacture of plastics in primary form</t>
  </si>
  <si>
    <t xml:space="preserve">• Ensure emissions to air, water and soil are prevented / minimised as per international and national standards Ex: IFC EHS Guidelines: Air emissions and ambient air quality; ISO 14001:2015 Environmental management systems — Requirements with guidance for use; Strategic Approach to International Chemicals Management (SAICM); ISO 11014:2009(en) Safety data sheet for 
chemical products).
• Identify and manage risks related to water quality and/or water consumption at the appropriate level. </t>
  </si>
  <si>
    <t xml:space="preserve"> Generic Criteria and
Ensure emissions to air, water and soil are prevented or minimised as per international 
and national standards and guidelines (e.g., IFC EHS Guidelines: Air emissions and ambient air quality; ISO 14001:2015 Environmental management systems —Requirements with guidance for use, or comparable).</t>
  </si>
  <si>
    <t>Generic Criteria and Emissions are within or lower than the emission levels associated with the best available techniques (BAT-AEL) ranges set out in relevant best available techniques (BAT) conclusions, including: the Best Available Techniques Reference Document (BREF) for the Production of Polymers; the best available techniques (BAT) conclusions for common waste water and waste gas treatment/management systems in the chemical sector. 
No significant cross-media effects occur.</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</si>
  <si>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 including ancillary services, 
e.g. transport infrastructure and operations). 
• Ensure any required mitigation measures for protecting biodiversity/eco-systems have been implemented.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a site-level biodiversity management plan exists and is implemented in alignment with the IFC Performance Standard 6; all necessary mitigation measures are in place to reduce the impacts on species and habitats; 
and a robust, appropriately designed and long-term biodiversity monitoring and evaluation programme exists and is implemented</t>
  </si>
  <si>
    <t>Generic Criteria and
• Ensure an Environmental Impact Assessment has been completed in accordance with national and international standards (e.g., IFC Performance Standard 1: Assessment and Management of Environmental and Social Risks; Convention of Biological Diversity (CBD) Voluntary guidelines on biodiversity-inclusive impact assessment, etc.). 
• Ensure major uncovered risks are mitigated to the extent possible.</t>
  </si>
  <si>
    <t>The plastic in primary form is one of the following: fully 
manufactured by mechanical recycling of plastic waste; where 
mechanical recycling is not possible, fully manufactured by chemical recycling of plastic waste where the life-cycle greenhouse gas emissions of the manufactured plastic, excluding any calculated credits from the production of fuels, are lower than the life-cycle greenhouse gas emissions of the equivalent primary plastic manufactured from fossil fuel feedstock. Life-cycle greenhouse gas emissions are calculated using Recommendation 2013/179/EU or, alternatively, using ISO 14067:2018 or ISO 14064-1:2018. 
Quantified life-cycle GHG emissions are verified by an independent third party; derived wholly or partially from renewable feedstock where the life-cycle greenhouse gas emissions of the manufactured plastic in primary form, manufactured wholly or partially from renewable feedstock, is lower than the life-cycle greenhouse gas emissions of the equivalent plastics in primary form manufactured 
from fossil fuel feedstock. Life-cycle greenhouse gas emissions are calculated using Recommendation 2013/179/EU or, alternatively, using ISO 14067:2018 or ISO 14064-1:2018. Quantified life-cycle GHG emissions are verified by an independent third party. 
Agricultural biomass used for the manufacture of plastics in its 
primary form complies with the criteria laid down in Article 29, 
paragraphs 2 to 5, of Directive (EU) 2018/2001. Forest biomass used for the manufacture of plastics in its primary form complies with the criteria laid down in Article 29, paragraphs 6 and 7, of that Directive.</t>
  </si>
  <si>
    <t>For adaptation projects
The plastic in primary form is one of the following:
a. fully manufactured by mechanical recycling of plastic waste;
b. fully manufactured by chemical recycling of plastic waste where the life-cycle greenhouse gas emissions of the manufactured plastic, excluding any calculated benefit from the production of fuels, are lower than the life-cycle greenhouse gas emissions of the equivalent primary plastic manufactured from fossil fuel feedstock.
Life-cycle greenhouse gas emissions are calculated using ISO 14067:2018 or ISO 14064-1:2018.
Quantified life-cycle GHG emissions are verified by an independent third party.
c. derived wholly or partially from renewable feedstock73 where the life-cycle greenhouse gas emissions of the manufactured plastic in primary form, manufactured wholly or partially from renewable feedstock, is lower than the life-cycle greenhouse gas emissions of the equivalent plastics in primary form manufactured from fossil fuel feedstock.
Life-cycle greenhouse gas emissions are calculated using ISO 14067:2018 or ISO 14064-1:2018.
Quantified life-cycle GHG emissions are verified by an independent third party.</t>
  </si>
  <si>
    <t>7.2.8</t>
  </si>
  <si>
    <t>Generic Criteria and Emissions are within or lower than the emission levels associated with the best available techniques (BAT-AEL) ranges set out in relevant best available techniques (BAT) conclusions, including: the best available techniques (BAT) 
conclusions for the production of large volumes organic 
chemicals; the best available techniques (BAT) conclusions for 
common wastewater and waste gas treatment/management 
systems in the chemical sector. 
No significant cross-media effects occur.</t>
  </si>
  <si>
    <t>The activity complies with one of the following criteria:
the manufacturing of anhydrous ammonia has 
greenhouse gas emissions lower than 1,948 tCO2e per 
tonne of anhydrous ammonia; ammonia is recovered 
from wastewater.</t>
  </si>
  <si>
    <t>For adaptation projects
The manufacturing of anhydrous ammonia has greenhouse gas emissions lower than 1,948 tCO2e per tonne of anhydrous ammonia.
GHG emissions from the manufacture of nitric acid are lower than 0,184 tCO2e per tonne of nitric acid.</t>
  </si>
  <si>
    <t>• Implement measures concerning waste management to minimise and manage waste and material use, especially hazardous manufacturing waste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Strategic Approach to International Chemicals Management (SAICM); ISO 11014:2009(en) Safety data sheet for chemical products).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</si>
  <si>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Generic Criteria and
• Implement measures concerning waste management to minimise and manage waste and material use, especially hazardous manufacturing waste as per international 
standards and guidelines (e.g., KAPSARC Guide to circular economy, French standard, XP X30-901, Circular economy – Circular economy project management 
system; ISO/TC 323 (In development Scenario 2); ISO/AWI 59014: Secondary materials — Principles, sustainability and traceability requirements ; Global Recycled Standard; Strategic Approach to International Chemicals Management; ISO 11014:2009(en) Safety data sheet for chemical products, or comparable). 
• Ensure that water use/conservation management plans, developed in consultation with relevant stakeholders, have been developed and implemented as per international 
standards and guidelines. (e.g.: UNEP Framework for freshwater ecosystem management; ISO 13.060: Water Quality or comparable)</t>
  </si>
  <si>
    <t>Manufacture of Basic Chemicals</t>
  </si>
  <si>
    <t>7.2.7</t>
  </si>
  <si>
    <t>Manufacture of other organic basic chemicals</t>
  </si>
  <si>
    <t>• Ensure emissions to air, water and soil are prevented / minimised as per international and national standards and guidelines (Ex: IFC EHS Guidelines: Air emissions and ambient air quality; ISO 14001:2015 Environmental management systems — Requirements with guidance for use;).A minimum requirement is the implementation and adherence to a recognised environmental management system (ISO 14001, EMAS, or equivalent).
• Identify and manage risks related to water quality and/or water consumption at the appropriate level.</t>
  </si>
  <si>
    <t>Generic Criteria and
Ensure emissions to air, water and soil are prevented or minimised as per international and national standards and guidelines (e.g., IFC EHS Guidelines: Air emissions and ambient air quality; ISO 14001:2015 Environmental management systems —Requirements with guidance for use, or comparable).</t>
  </si>
  <si>
    <t>Generic Criteria and
• Ensure an Environmental Impact Assessment has been completed in accordance with national and international standards (e.g., IFC Performance Standard 1: Assessment and Management of Environmental and Social Risks; Convention of Biological Diversity (CBD) Voluntary guidelines on biodiversity-inclusive impact assessment, etc.). 
• Ensure that the key risks identified in the previous step are mitigated as far as possible.</t>
  </si>
  <si>
    <t>GHG emissions from the organic chemicals production processes are lower than, for HVC: [0,851] tCO2e/t of HVC; for 
aromatics: 0,0300 tCO2e/t of complex weighted throughput; for vinyl chloride: [0,268 tCO2e/t of vinyl chloride; for styrene: 
0,564 tCO2e/t of styrene; for ethylene oxide/ethylene glycols: 0,489 tCO2e/t of ethylene oxide/glycol; for adipic acid: 0,76 
tCO2e/t of adipic acid. 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 
Agricultural biomass used for the manufacture of organic basic chemicals in its primary form complies with the criteria laid down in Article 29, paragraphs 2 to 5, of Directive (EU) 
2018/2001. Forest biomass used for the manufacture of organic basic chemicals complies with the criteria laid down in Article 29, paragraphs 6 and 7, of that Directive</t>
  </si>
  <si>
    <t>For adaptation projects
GHG emissions from the organic chemicals production processes are lower than:
a. for HVC: 0,851tCO2e/t of HVC;
b. for aromatics: 0,03 tCO2e/t of aromatic;
c. for vinyl chloride: 0,268 tCO2e/t of vinyl chloride;
d. for styrene: 0,564 tCO2e/t of styrene;
for ethylene oxide/ethylene glycols: 0,489 tCO2e/t of ethylene oxide/glycol;
f. for adipic acid: 0,76 tCO2e/t of adipic acid.
g. Where the organic chemicals in scope are produced wholly or partially from renewable feedstock, the life-cycle GHG emissions of the manufactured chemical, manufactured wholly or partially from renewable feedstock, are lower than the life-cycle GHG emissions of the equivalent chemical manufactured from fossil fuel feedstock</t>
  </si>
  <si>
    <t>Manufacture of soda ash
Manufacture of carbon black
Manufacture of chlorine</t>
  </si>
  <si>
    <t>7.2.6</t>
  </si>
  <si>
    <t>Manufacture of other inorganic basic chemicals</t>
  </si>
  <si>
    <t>Generic criteria and: Emissions are within or lower than the emission levels associated with the best available techniques (BAT-AEL) ranges set out in the latest relevant best  available techniques (BAT) conclusions, including:the Best Available Techniques Reference Document 
(BREF) for the Large Volume Inorganic Chemicals – Solids and Others industry; the best available techniques (BAT) conclusions for common waste water and waste gas treatment/management
systems in the chemical sector. 
No significant cross-media effects occur.</t>
  </si>
  <si>
    <t>Greenhouse gas emissions from the carbon black production processes are lower than 1,615 tCO2e per tonne of product.
Greenhouse gas emissions from the soda ash production processes are lower than 0,866 tCO2e per tonne of product.
Electricity consumption for electrolysis and chlorine treatment is equal or lower than 2,45 MWh per tonne of chlorine. 
Average direct greenhouse gas emissions of the electricity used for chlorine production is at or lower than 270 g CO2e/kWh.</t>
  </si>
  <si>
    <t>For adaptation projects
The activity complies with the life cycle GHG emissions savings requirement of 70 % relative to a fossil fuel comparator of 94g CO2e/MJ
Life cycle GHG emissions savings are calculated using the methodology referred to in ISO 14067:2018 or ISO 14064-1:2018.
Quantified life-cycle GHG emission savings are verified by an independent third party.</t>
  </si>
  <si>
    <t>• Where manufacture of hydrogen takes place within the context of an oil and gas refining installation, ensure appropriate measures are in place to minimise and manage waste and material use in accordance with international standards and guidelines for the Refining of Mineral Oil and Gas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</si>
  <si>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Generic Criteria and
• Waste and sub-products from the manufacturing process should be treated according to the waste hierarchy and ideally recycled in the same process. The purpose of this 
component is to ensure that the types of waste generated at all stages of the project are properly managed by waste management companies. The main focus is on the recovery and use of waste that can be recycled and reused, as well as the proper treatment of hazardous waste by certified companies.
• A waste management plan must be in place to ensure maximum reuse or recycling at end-of-life in accordance with the waste hierarchy, including through contractual agreements with waste management partners, reflection in financial projections or in 
official project documentation.
• Ensure compliance with national standards and regulations on the waste management of electrical and electronic components: RS 276-1: Electrical and electronic waste —Handling, collection, transportation and storage — Requirements and RS 276-2: 
Electrical and electronic waste —Treatment and disposal — Code of Practice.</t>
  </si>
  <si>
    <t>Low Carbon Hydrogen Production</t>
  </si>
  <si>
    <t>7.2.5</t>
  </si>
  <si>
    <t xml:space="preserve">• Ensure emissions to air, water and soil are prevented / minimised as per international and national standards Ex: IFC EHS Guidelines: Air emissions and ambient air quality; ISO 14001:2015 Environmental management systems — Requirements with guidance for use; Strategic Approach to International Chemicals Management (SAICM); ISO 11014:2009(en) Safety data sheet for chemical products).
• A minimum requirement is the implementation and adherence to a recognised environmental management system (ISO 14001, EMAS, or equivalent).
• Identify and manage risks related to water quality and/or water consumption at the appropriate level. </t>
  </si>
  <si>
    <t>Generic criteria and Emissions are within or lower than the emission levels 
associated with the best available techniques (BAT-AEL) 
ranges set out in the relevant best available techniques (BAT) 
conclusions, including: the best available techniques (BAT) 
conclusions for the production of chlor-alkali and the best 
available techniques (BAT) conclusions for common waste 
water and waste gas treatment/management systems in the 
chemical sector; the best available techniques (BAT) 
conclusions for the refining of mineral oil and gas. No 
significant cross-media effects occur.</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</si>
  <si>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 including ancillary services, 
e.g. transport infrastructure and operations). 
• Ensure any required mitigation measures for protecting biodiversity/eco-systems have been implemented.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a site-level biodiversity management plan exists and is implemented in alignment with the IFC Performance Standard 6; all necessary mitigation measures are in place to reduce the impacts on species and habitats; and a robust, appropriately designed and long-term biodiversity monitoring and evaluation programme exists and is implemented</t>
  </si>
  <si>
    <t xml:space="preserve">Generic Criteria and
A local water availability assessment and demonstration that water use for hydrogen production is not impacting water availability for human consumption and agriculture 
must be conducted. Hydrogen production assets should not be located in regions with high water stress that do not have seawater desalination as an alternative. </t>
  </si>
  <si>
    <t>The activity complies with the life cycle GHG emissions savings 
requirement of 70 % relative to a fossil fuel comparator of 94g 
CO2e/MJ as set out in Article 25(2) of Directive (EU) 2018/2001 
of the European Parliament and of the Council and Annex V to 
that Directive. 
Life cycle GHG emissions savings are calculated using the 
methodology referred to in Article 28(5) of Directive (EU) 
2018/2001 or, alternatively, using ISO 14067:2018 or ISO 
14064-1:2018. 
Quantified life-cycle GHG emission savings are verified in line 
with Article 30 of Directive (EU) 2018/2001 where applicable, 
or by an independent third party.</t>
  </si>
  <si>
    <t>• Implement measures concerning waste management to minimise and manage waste and material use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</si>
  <si>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Generic Criteria and
• Implement measures concerning waste management to minimise and manage waste and material use as per international standards and guidelines (e.g., KAPSARC Guide 
to circular economy; French standard; XP X30-901; Circular economy – Circular economy project management system; ISO/TC 323 (In development Scenario 2); 
ISO/AWI 59014: Secondary materials — Principles, sustainability and traceability requirements; Global Recycled Standard; ETP Clean Energy Technology Guide, or comparable). 
• Ensure that water use/conservation management plans, developed in consultation with relevant stakeholders, have been developed and implemented as per international 
standards and guidelines. (e.g.: UNEP Framework for freshwater ecosystem management; ISO 13.060: Water Quality or comparable)</t>
  </si>
  <si>
    <t>Manufacturing of Basic Iron and Steel</t>
  </si>
  <si>
    <t>Manufacture of Iron, Steel and Ferroalloys</t>
  </si>
  <si>
    <t>24,2410, 2420, 243</t>
  </si>
  <si>
    <t>7.2.4</t>
  </si>
  <si>
    <t xml:space="preserve">• Ensure emissions to air, water and soil are prevented / minimised as per international standards and guidelines for iron and steel production (e.g. for pH, total suspended solids (TSS), chemical oxygen demand (COD), chromium (total) and heavy metals, for sulphur dioxide – SO2, nitrogen oxide – NOx, particulate matter, polychlorinated dibenzo-dioxins/furans, mercury (Hg), hydrogen chloride (HCL) and hydrogen fluoride (HF) (Ex: IFC EHS Guidelines: Air emissions and ambient air quality; ISO 14001:2015 Environmental management systems — Requirements with guidance for use; Strategic Approach to International Chemicals Management (SAICM); ISO 11014:2009(en) 
Safety data sheet for chemical products).
• Identify and manage risks related to water quality and/or water consumption at the appropriate level. </t>
  </si>
  <si>
    <t>Generic Criteria and
 Ensure emissions to air, water and soil are prevented or minimised as per international and national standards and guidelines (e.g., IFC EHS Guidelines: Air emissions and ambient air quality; ISO 14001:2015 Environmental management systems —Requirements with guidance for use, or comparable).</t>
  </si>
  <si>
    <t>Generia criteria and Emissions are within or lower than the emission levels associated with the best available techniques (BAT-AEL) ranges set out in the latest relevant best available techniques (BAT) conclusions, including the best available techniques (BAT) conclusions for iron and steel production. No significant cross-media effects occur.</t>
  </si>
  <si>
    <t>The activity manufactures one of the following: iron and steel where GHG emissions, reduced by the amount of emissions assigned to the production of waste gases in accordance with point 10.1.5(a) of Annex VII to Regulation (EU) 2019/331 do not exceed the following values applied to the different manufacturing process steps: (i) hot metal =1,443 tCO2e/t product; (ii) sintered ore = 0,242 tCO2e/t product; (iii) coke (excluding lignite coke) = 0,237 tCO2e/t product; (iv) iron casting = 0,390 tCO2e/t product; (v) electric arc furnace (EAF) high alloy steel = 0,360(151) tCO2e/t product; (vi) electric arc furnace (EAF) carbon steel = 0,276 tCO2e/t product; steel in electric arc furnaces (EAFs) producing EAF carbon steel or EAF high alloy steel as defined in Commission Delegated Regulation (EU) 2019/331 and where the steel scrap input relative to product output is: (i) at least 70 % for the production of high alloy steel, (ii) at least 90 % for production of carbon steel.</t>
  </si>
  <si>
    <t xml:space="preserve"> 
mitigation
For adaptation projects
The activity manufactures one of the following:
c) iron and steel with GHG emissions lower than the following values applied to 
the different manufacturing process steps:
i. hot metal = 1.443 tCO2e/t product;
ii. sintered ore = 0.242 tCO2e/t product;
iii. coke (excluding lignite coke) = 0.237 tCO2e/t product;
iv. iron casting = 0.390 tCO2e/t product;
v. electric Arc Furnace (EAF) high alloy steel = 0.360 tCO2e/t product;
vi. electric Arc Furnace (EAF) carbon steel = 0.276 tCO2e/t product.
d) steel in electric arc furnaces (EAFs) producing EAF carbon steel or EAF high 
alloy steel, and where the steel scrap input relative to product is:
i. 70 % for the production of high alloy steel;
ii. 90 % for the production of carbon steel.</t>
  </si>
  <si>
    <t>• Implement measures concerning waste management to minimise and manage waste and material use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In order to avoid risks to circular economy, aluminium manufacturing plants need to be able to process aluminium scrap. In order to avoid unnecessary resource and energy consumption, the aluminium scrap collection and sorting activities should be optimised for separation on an alloy specific basis. If scrap alloys are mixed, the functionality of the recycled material is restricted, and 
valuable alloying elements may be lost.</t>
  </si>
  <si>
    <t>Generic Criteria and
• Implement measures concerning waste management to minimise and manage waste and material use as per international standards and guidelines (e.g., KAPSARC Guide 
to circular economy; French standard; XP X30-901; Circular economy – Circular economy project management system; ISO/TC 323 (In development Scenario 2); 
ISO/AWI 59014: Secondary materials — Principles, sustainability and traceability requirements; Global Recycled Standard; ETP Clean Energy Technology Guide, or comparable). 
• Ensure that water use/conservation management plans, developed in consultation with relevant stakeholders, have been developed and implemented as per international 
standards and guidelines. (e.g.: UNEP Framework for freshwater ecosystem management; ISO 13.060: Water Quality or comparable)
• To avoid risks to circular economy, aluminium manufacturing plants need to be able to process aluminium scrap. To avoid unnecessary resource and energy consumption, the aluminium scrap collection and sorting activities should be optimised for separation on an alloy specific basis. If scrap alloys are mixed, the functionality of the recycled material is restricted, and valuable alloying elements may be lost.</t>
  </si>
  <si>
    <t>Manufacturing of Aluminium</t>
  </si>
  <si>
    <t>7.2.3</t>
  </si>
  <si>
    <t xml:space="preserve">• Ensure emissions to air (e.g. sulphur dioxide - SO2, nitrogen oxide - NOx, particulate matter, Total Organic Carbon (TOC), dioxins, , mercury (Hg), hydrogen chloride (HCL), hydrogen fluoride (HF), 
Total Fluoride, and (PFCs) polyfluorinated hydrocarbons (PFCs)) are prevented / minimised as per international standards and guidelines (Ex: IFC EHS Guidelines: Air emissions and ambient air quality; ISO 14001:2015 Environmental management systems — Requirements with guidance for use; Strategic Approach to International Chemicals Management (SAICM); ISO 11014:2009(en) 
Safety data sheet for chemical products)
• A minimum requirement is the implementation and adherence to a recognised environmental management system (ISO 14001, EMAS, or equivalent).
• Identify and manage risks related to water quality and/or water consumption at the appropriate level. </t>
  </si>
  <si>
    <t xml:space="preserve"> Generic Criteria and
Ensure emissions to air, water and soil are prevented or minimised as per international and national standards and guidelines (e.g., IFC EHS Guidelines: Air emissions and ambient air quality; ISO 14001:2015 Environmental management systems —Requirements with guidance for use, or comparable).</t>
  </si>
  <si>
    <t>The activity complies with the criteria set out 
in Appendix C to this Annex. Emissions are within or lower than the emission levels associated with the best available techniques 
(BAT-AEL) ranges set out in the latest relevant best available techniques (BAT) conclusions, including the best available techniques (BAT) conclusions for the non-ferrous metals industries. No significant cross-media effects occur.</t>
  </si>
  <si>
    <t>Emissions to air (e.g. sulphur dioxide - SO2, nitrogen oxide - NOx, particulate matter, Total Organic Carbon (TOC), dioxins, mercury (Hg), hydrogen chloride (HCL), hydrogen fluoride (HF), Total Fluoride, and (PFCs) polyfluorinated hydrocarbons (PFCs)) are based on the application of the Best Practicable Environmental Option (BPEO) principle informed by the Best Available Technology/Technique (BAT) approach and are in alignment with National Environmental Management Air Quality (Act 39 of 2004), the National Environmental Management Waste Act (Act 59 of 2008) and the 2017 National Framework for Air Quality Management. No significant cross-media effects occur</t>
  </si>
  <si>
    <t>The activity manufactures one of the following: primary aluminium where the economic activity complies with two of the 
following criteria until 2025 and with all of the following criteria after 2025: (i) the GHG emissions do not exceed 1,604 tCO2e per ton of aluminium manufactured; (ii) the indirect GHG emissions do not exceed 270g CO2e/kWh; (iii) the electricity consumption for the manufacturing process does not exceed 15.5 MWh/t Al; secondary aluminium.</t>
  </si>
  <si>
    <t>For adaptation projects
The activity manufactures one of the following:
a. primary aluminium where the economic activity complies with two of the following criteria until 2025 and with all of the following criteria 137 after 2025:
i. the GHG emissions do not exceed 1.604tCO2 per ton of aluminium 
manufactured;
ii. the indirect GHG emissions do not exceed 270g CO2e/kWh;
iii. the electricity consumption for the manufacturing process does not 
exceed 15.5 MWh/t Al;
b. secondary aluminium.</t>
  </si>
  <si>
    <t>Cement manufacturing plants accept alternative fuels such as SRF originating from waste, as well as secondary raw materials such as recycled concrete aggregates (RCA). For cement production sites using hazardous wastes as alternative fuels, ensure a waste management plan and Implement measures concerning waste management to minimise and 
manage waste and material use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ETP Clean Energy Technology Guide).Ensure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</si>
  <si>
    <t>Generic Criteria and
• For cement production sites using hazardous wastes as alternative fuels, ensure a waste management plan and implementation of measures concerning waste 
management to minimise and manage waste and material use as per international standards and guidelines (e.g., KAPSARC Guide to circular economy; French standard; XP X30-901; Circular economy – Circular economy project management 
system; ISO/TC 323 (In development Scenario 2); ISO/AWI 59014: Secondary materials — Principles, sustainability and traceability requirements; Global Recycled Standard; ETP Clean Energy Technology Guide, or comparable). 
• Ensure that water use/conservation management plans, developed in consultation with relevant stakeholders, have been developed and implemented as per international 
standards and guidelines. (e.g.: UNEP Framework for freshwater ecosystem management; ISO 13.060: Water Quality or comparable)</t>
  </si>
  <si>
    <t>7.2.2</t>
  </si>
  <si>
    <t xml:space="preserve">• Ensure emissions to air, water and soil are prevented / minimised as per international standards and guidelines for the Production of Cement, Lime and Magnesium Oxide. (Ex: IFC EHS Guidelines: 
Air emissions and ambient air quality; ISO 14001:2015 Environmental management systems — Requirements with guidance for use; Strategic Approach to International Chemicals Management 
(SAICM); ISO 11014:2009(en) Safety data sheet for chemical products).
• Ensure implementation of a recognised environmental management system (ISO 14001, EMAS, or equivalent). 
• Exclusion of refuse derived fuels for cement production. Co-incineration of waste has significant impacts on health and the environment due to the polluting nature of the associated emissions, and higher emissions ceiling for cement plants in comparison with dedicated waste incineration plants. Furthermore, promoting waste as eligible fuel source may undermine waste minimisation efforts in other sectors.
• Identify and manage risks related to water quality and/or water consumption at the appropriate level. </t>
  </si>
  <si>
    <t>Generic Criteria and
• Ensure emissions to air, water and soil are prevented or minimised as per international and national standards and guidelines (e.g., IFC EHS Guidelines: Air emissions and ambient air quality; ISO 14001:2015 Environmental management systems —Requirements with guidance for use, or comparable).</t>
  </si>
  <si>
    <t>The activity complies with the criteria set out in Appendix C to 
this Annex. Emissions are within or lower than the emission 
levels associated with the best available techniques (BAT-AEL) 
ranges set out in the latest relevant best available techniques 
(BAT) conclusions, including the best available techniques 
(BAT) conclusions for the production of cement, lime and 
magnesium oxide. No significant cross-media effects occur.For 
manufacture of cement employing hazardous wastes as 
alternative fuels, measures are in place to ensure the safe 
handling of waste.</t>
  </si>
  <si>
    <t>Ensure emissions to air and water are based on the application of the Best Practicable Environmental Option (BPEO) principle informed by the Best Available 
Technology/Technique (BAT) approach in alignment with National Environmental Management Air Quality (Act 39 of 2004), the National Environmental Management 
Waste Act (Act 59 of 2008) and the 2017 National Framework for Air Quality Management. 
For manufacture of cement employing hazardous wastes as alternative fuels, measures are in place to ensure the safe handling of waste.</t>
  </si>
  <si>
    <t>Greenhouse gas emissions from the cement production 
processes are: for grey cement clinker, lower than 0,816 tCO2e 
per tonne of grey cement clinker; for cement from grey clinker 
or alternative hydraulic binder, lower than 0,530 tCO2e per 
tonne of cement or alternative binder manufactured.</t>
  </si>
  <si>
    <t>For adaptation projects
Greenhouse gas emissions from the cement production processes are:
a. for grey cement clinker, lower than 0.81632 tCO2e per tonne of grey cement clinker;
b. for cement or alternative hydraulic binder, from grey clinker, lower than 0.530tCO2e per tonne of cement or alternative binder manufactured.</t>
  </si>
  <si>
    <r>
      <rPr>
        <b/>
        <sz val="9"/>
        <color theme="1"/>
        <rFont val="Aptos Narrow"/>
        <family val="2"/>
        <scheme val="minor"/>
      </rPr>
      <t>Manufacture of renewable energy technologies</t>
    </r>
    <r>
      <rPr>
        <sz val="9"/>
        <color theme="1"/>
        <rFont val="Aptos Narrow"/>
        <family val="2"/>
        <scheme val="minor"/>
      </rPr>
      <t xml:space="preserve">
• Implement measures concerning waste management to minimise and manage waste and material use, especially hazardous manufacturing waste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Strategic Approach to International Chemicals Management (SAICM); ISO 11014:2009(en) Safety data sheet for chemical products;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t>
    </r>
    <r>
      <rPr>
        <b/>
        <sz val="9"/>
        <color theme="1"/>
        <rFont val="Aptos Narrow"/>
        <family val="2"/>
        <scheme val="minor"/>
      </rPr>
      <t>Manufacture of low-carbon technologies for transport</t>
    </r>
    <r>
      <rPr>
        <sz val="9"/>
        <color theme="1"/>
        <rFont val="Aptos Narrow"/>
        <family val="2"/>
        <scheme val="minor"/>
      </rPr>
      <t xml:space="preserve">
• Implement measures concerning waste management to minimise and manage waste and material use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t>
    </r>
    <r>
      <rPr>
        <b/>
        <sz val="9"/>
        <color theme="1"/>
        <rFont val="Aptos Narrow"/>
        <family val="2"/>
        <scheme val="minor"/>
      </rPr>
      <t>Manufacture of energy efficiency equipment for buildings</t>
    </r>
    <r>
      <rPr>
        <sz val="9"/>
        <color theme="1"/>
        <rFont val="Aptos Narrow"/>
        <family val="2"/>
        <scheme val="minor"/>
      </rPr>
      <t xml:space="preserve">
• Implement measures concerning waste management to minimise and manage waste and material use, especially hazardous manufacturing waste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Strategic Approach to International Chemicals Management (SAICM); ISO 11014:2009(en) Safety data sheet for chemical products;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t>
    </r>
    <r>
      <rPr>
        <b/>
        <sz val="9"/>
        <color theme="1"/>
        <rFont val="Aptos Narrow"/>
        <family val="2"/>
        <scheme val="minor"/>
      </rPr>
      <t xml:space="preserve">
Manufacture of other low-carbon technologies</t>
    </r>
    <r>
      <rPr>
        <sz val="9"/>
        <color theme="1"/>
        <rFont val="Aptos Narrow"/>
        <family val="2"/>
        <scheme val="minor"/>
      </rPr>
      <t xml:space="preserve">
• Implement measures concerning waste management to minimise and manage waste and material use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r>
  </si>
  <si>
    <t>Manufacture of renewable energy technologies
Manufacture of low-carbon technologies for transport
Manufacture of energy efficiency equipment for buildings
Manufacture of other low-carbon technologies</t>
  </si>
  <si>
    <r>
      <rPr>
        <b/>
        <sz val="9"/>
        <color theme="1"/>
        <rFont val="Aptos Narrow"/>
        <family val="2"/>
        <scheme val="minor"/>
      </rPr>
      <t>Manufacture of Renewable Energy Technologies</t>
    </r>
    <r>
      <rPr>
        <sz val="9"/>
        <color theme="1"/>
        <rFont val="Aptos Narrow"/>
        <family val="2"/>
        <scheme val="minor"/>
      </rPr>
      <t xml:space="preserve">
Generic Criteria and
 Implement measures concerning waste management to minimise and manage waste and material use as per international standards and guidelines (e.g., KAPSARC Guide to circular economy; French standard; XP X30-901; Circular economy – Circulareconomy project management system; ISO/TC 323 (In development Scenario 2); ISO/AWI 59014: Secondary materials — Principles, sustainability and traceability requirements; Global Recycled Standard; ETP Clean Energy Technology Guide, or comparable). 
</t>
    </r>
    <r>
      <rPr>
        <b/>
        <sz val="9"/>
        <color theme="1"/>
        <rFont val="Aptos Narrow"/>
        <family val="2"/>
        <scheme val="minor"/>
      </rPr>
      <t xml:space="preserve">Manufacture of Low-Carbon Technologies for Transport/Manufacturing of Energy Efficiency Equipment for Buildings/Manufacture of Other Low-Carbon Technologies
</t>
    </r>
    <r>
      <rPr>
        <sz val="9"/>
        <color theme="1"/>
        <rFont val="Aptos Narrow"/>
        <family val="2"/>
        <scheme val="minor"/>
      </rPr>
      <t>Generic Criteria and</t>
    </r>
    <r>
      <rPr>
        <b/>
        <sz val="9"/>
        <color theme="1"/>
        <rFont val="Aptos Narrow"/>
        <family val="2"/>
        <scheme val="minor"/>
      </rPr>
      <t xml:space="preserve">
</t>
    </r>
    <r>
      <rPr>
        <sz val="9"/>
        <color theme="1"/>
        <rFont val="Aptos Narrow"/>
        <family val="2"/>
        <scheme val="minor"/>
      </rPr>
      <t>Implement measures concerning waste management to minimise and manage waste and material use as per national standards and regulations on the waste management 
of electrical and electronic components: RS 276-1: Electrical and electronic waste —Handling, collection, transportation and storage — Requirements and RS 276-2: Electrical and electronic waste —Treatment and disposal — Code of Practice.</t>
    </r>
  </si>
  <si>
    <t>Manufacture of Renewable Energy Technologies
Manufacture of Low-Carbon Technologies for Transport
Manufacturing of Energy Efficiency Equipment for Buildings
 Manufacture of Other Low-Carbon Technologies</t>
  </si>
  <si>
    <t>The activity assesses the availability of and, where feasible, adopts techniques that support: 
a) reuse and use of secondary raw materials and re-used 
components in products manufactured; 
b) design for high durability, recyclability, easy disassembly and adaptability of products manufactured; 
c) waste management that prioritises recycling over disposal, in the manufacturing process; 
d) information on and traceability of substances of concern throughout the lifecycle of the manufactured products.</t>
  </si>
  <si>
    <t>Manufacture of renewable energy technologies
Manufacture of low carbon technologies for transport
Manufacture of energy efficiency equipment for buildings 
Manufacture of other low carbon technologies</t>
  </si>
  <si>
    <t>The activity assesses availability of and, where feasible, adopts techniques that support:
a) reuse and use of secondary raw materials and re-used components in products manufactured;
b) design for high durability, recyclability, easy disassembly and adaptability of products manufactured;
c) waste management that prioritises recycling over disposal, in the manufacturing process.</t>
  </si>
  <si>
    <t>7.2.1</t>
  </si>
  <si>
    <r>
      <rPr>
        <b/>
        <sz val="9"/>
        <color theme="1"/>
        <rFont val="Aptos Narrow"/>
        <family val="2"/>
        <scheme val="minor"/>
      </rPr>
      <t xml:space="preserve"> Manufacture of renewable energy technologies</t>
    </r>
    <r>
      <rPr>
        <sz val="9"/>
        <color theme="1"/>
        <rFont val="Aptos Narrow"/>
        <family val="2"/>
        <scheme val="minor"/>
      </rPr>
      <t xml:space="preserve">
• Ensure emissions to air, water and soil are prevented / minimised as per international and national standards Ex: IFC EHS Guidelines: Air emissions and ambient air quality; ISO 14001:2015 Environmental management systems — Requirements with guidance for use; Strategic Approach to International Chemicals Management (SAICM); ISO 11014:2009(en) Safety data sheet for chemical products).
• A minimum requirement is the implementation and adherence to a recognised environmental management system (ISO 14001, EMAS, or equivalent).
• Identify and manage risks related to water quality and/or water consumption at the appropriate level.
</t>
    </r>
    <r>
      <rPr>
        <b/>
        <sz val="9"/>
        <color theme="1"/>
        <rFont val="Aptos Narrow"/>
        <family val="2"/>
        <scheme val="minor"/>
      </rPr>
      <t>Manufacture of low-carbon technologies for transport</t>
    </r>
    <r>
      <rPr>
        <sz val="9"/>
        <color theme="1"/>
        <rFont val="Aptos Narrow"/>
        <family val="2"/>
        <scheme val="minor"/>
      </rPr>
      <t xml:space="preserve">
• Ensure emissions to air, water and soil are prevented / minimised as per international standards and guidelines and compliance with restricted chemicals and hazardous substances regulations. (Ex: IFC EHS Guidelines: Air emissions and ambient air quality; ISO 14001:2015 Environmental management systems — Requirements with guidance for use; Strategic Approach to International Chemicals Management (SAICM); ISO 11014:2009(en) Safety data sheet for chemical products).
• Where applicable, vehicles do not contain lead, mercury, hexavalent chromium and cadmium, in accordance to national and international guidelines.
• Identify and manage risks related to water quality and/or water consumption at the appropriate level. 
</t>
    </r>
    <r>
      <rPr>
        <b/>
        <sz val="9"/>
        <color theme="1"/>
        <rFont val="Aptos Narrow"/>
        <family val="2"/>
        <scheme val="minor"/>
      </rPr>
      <t>Manufacture of energy efficiency equipment for buildings</t>
    </r>
    <r>
      <rPr>
        <sz val="9"/>
        <color theme="1"/>
        <rFont val="Aptos Narrow"/>
        <family val="2"/>
        <scheme val="minor"/>
      </rPr>
      <t xml:space="preserve">
• Ensure emissions to air, water and soil are prevented / minimised as per international and national standards Ex: IFC EHS Guidelines: Air emissions and ambient air quality; ISO 14001:2015 Environmental management systems — Requirements with guidance for use; Strategic Approach 
to International Chemicals Management (SAICM); ISO 11014:2009(en) Safety data sheet for chemical products).
• A minimum requirement is the implementation and adherence to a recognised environmental management system (ISO 14001, EMAS, or equivalent).
• Identify and manage risks related to water quality and/or water consumption at the appropriate level. 
</t>
    </r>
    <r>
      <rPr>
        <b/>
        <sz val="9"/>
        <color theme="1"/>
        <rFont val="Aptos Narrow"/>
        <family val="2"/>
        <scheme val="minor"/>
      </rPr>
      <t>Manufacture of other low-carbon technologies</t>
    </r>
    <r>
      <rPr>
        <sz val="9"/>
        <color theme="1"/>
        <rFont val="Aptos Narrow"/>
        <family val="2"/>
        <scheme val="minor"/>
      </rPr>
      <t xml:space="preserve">
• Ensure emissions to air, water and soil are prevented / minimised as per international standards and guidelines and compliance with restricted chemicals and hazardous substances regulations. (Ex: IFC EHS Guidelines: Air emissions and ambient air quality; ISO 14001:2015 Environmental management systems — Requirements with guidance for use; Strategic Approach to International Chemicals Management (SAICM); ISO 11014:2009(en) Safety data sheet for chemical products).
• Where applicable, vehicles do not contain lead, mercury, hexavalent chromium and cadmium, in accordance to national and international guidelines.
• Identify and manage risks related to water quality and/or water consumption at the appropriate level.</t>
    </r>
  </si>
  <si>
    <t>Generic Criteria and
Ensure emissions to air, water and soil are prevented / minimised as per international and national standards (e.g., IFC EHS Guidelines: Air emissions and ambient air quality; ISO 14001:2015 Environmental management systems — Requirements with guidance for use; Strategic Approach to International Chemicals Management (SAICM); ISO 11014:2009(en) Safety data sheet for chemical products, or comparable).</t>
  </si>
  <si>
    <t xml:space="preserve">Generic DNSH criteria </t>
  </si>
  <si>
    <t>Compliance with the National Environmental Management Air Quality Act (Act 39 of 2004), National Environmental Management Waste Act (Act 59 of 2008), Hazardous 
Substance Act (Act 15 of 1973), The Carbon Tax Act 2019 and Occupational Health and Safety Act (Act 86 of 1993)</t>
  </si>
  <si>
    <t>•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 
• Ensure any required mitigation measures for protecting biodiversity/eco-systems have been implemented.
• For sites/operations located in or near to biodiversity-sensitive areas (including the Natura 2000 network of protected areas, UNESCO World Heritage sites and Key Biodiversity Areas (KBAs), 
as well as other protected areas), ensure that an appropriate assessment has been conducted in compliance with international standards (e.g. IFC Performance Standard 6) – based on the conservation objectives of the protected area. 
• For such sites/operations, ensure that:  a site-level biodiversity management plan exists and is implemented in alignment with the 
IFC Performance Standard 6; all necessary mitigation measures are in place to reduce the impacts on species and habitats; 
and a robust, appropriately designed and long-term biodiversity monitoring and evaluation 
programme exists and is implemented</t>
  </si>
  <si>
    <t xml:space="preserve">Generic Criteria and
Ensure an Environmental Impact Assessment has been completed in accordance with national and international standards (e.g., IFC Performance Standard 1: Assessment and Management of Environmental and Social Risks; Convention of Biological Diversity (CBD) Voluntary guidelines on biodiversity-inclusive impact assessment, etc.). Ensure major uncovered risks are mitigated to the extent possible. </t>
  </si>
  <si>
    <t>The activity complies with the criteria set out in Generic Criteria for DNSH to Ecosystem Protection and Restoration.</t>
  </si>
  <si>
    <t>The activity complies with the criteria set out in Generic Criteria for DNSH to Sustainable use of Water and Marine Resources</t>
  </si>
  <si>
    <t>For mitigation projects
The activity complies with the criteria set out in Generic Criteria for DNSH to Climate Change Adaptation.</t>
  </si>
  <si>
    <t>For adaptation projects
GHG Emissions from manufacturing economic activities that are either (1) proven to be aligned with an internationally recognised method for determining low carbon transition pathway or (2) that are at or lower than the average global 
emissions (based on emission performance standard determined by internationally recognised data) for that economic activity.The purpose of this approach is to ensure that there is a strong signal to the manufacturing sector to ambitiously improve energy efficiency and reduce emissions</t>
  </si>
  <si>
    <t>Sustainable Forest Management
Forestry plantation
 Conservation, restoration and maintenance</t>
  </si>
  <si>
    <t>Afforestation
Rehabilitation and restoration of forests, including reforestation 
and natural forest regeneration after an extreme event
Forest management 
Conservation forestry</t>
  </si>
  <si>
    <t>7.1.1</t>
  </si>
  <si>
    <t>Forestry and land rehabilitation</t>
  </si>
  <si>
    <t>Agriculture, forestry and fisheries</t>
  </si>
  <si>
    <t xml:space="preserve">• Minimise the use of pesticides and favour alternative approaches or techniques, such as non_x0002_chemical alternatives to pesticides. With exception of occasions that this is needed to control pest and diseases outbreaks. Adapt the use of fertilisers to what is needed to prevent leeching of nutrients to waters. 
• Take well documented and verifiable measures to avoid the use of active ingredients that are listed in the Stockholm Convention, the Rotterdam Convention, the Montreal Protocol on Substances that Deplete the Ozone Layer, or that are listed as classification Ia or Ib in the WHO recommended 
Classification of Pesticides by Hazard. 
• Prevent pollution of water and soil in the forest concerned and undertake clean up measures when it does happen.
Ensure emissions to air, water and soil are prevented / minimised as perinternational and national standards Ex: IFC EHS Guidelines: Air emissions and ambient air quality; ISO 14001:2015; Strategic 
Approach to International Chemicals Management (SAICM); ISO 11014:2009(en) Safety data sheet for chemical products; ISO/TC 134, Fertilisers and soil conditioners; ISO 27065, Protective clothing – Performance requirements for protective clothing worn by operators applying liquid pesticides; 
FAO's The International Code of Conduct on Pesticide Management; Rotterdam Convention on the prior informed consent procedure for certain hazardous chemicals and pesticides in international trade, the Minamata Convention on Mercury, the Montreal Protocol on Substances that Deplete the 
Ozone Layer, and of active ingredients).
• Identify and manage risks related to water quality and/or water consumption at the appropriate level. </t>
  </si>
  <si>
    <t>The use of pesticides is reduced and alternative approaches or techniques, which may include non-chemical alternatives to pesticides, are favoured, in accordance with Directive 2009/128/EC of the European Parliament and of the Council, with exception of occasions where the use of pesticides is needed to control outbreaks of pests and of diseases. 
The activity minimises the use of fertilisers and does not use manure. The activity complies with Regulation (EU) 2019/1009 of the European Parliament and of the Council or national rules on fertilisers or soil improvers for agricultural use. 
Well documented and verifiable measures are taken to avoid the use of active ingredients that are listed in Annex I, part A, of Regulation (EU) 2019/1021 of the European Parliament and of the Council, the Rotterdam Convention on the prior informed consent procedure for certain hazardous chemicals and pesticides in international trade, the Minamata Convention on Mercury, the Montreal Protocol on Substances that Deplete the Ozone Layer, and of active ingredients that are listed as classification Ia (‘extremely hazardous’) or Ib (‘highly hazardous’) in the WHO Recommended Classification of Pesticides by Hazard. The activity complies with the relevant national law on active ingredients. 
Pollution of water and soil is prevented and cleaning up measures are undertaken when pollution occurs</t>
  </si>
  <si>
    <t>Minimise the use of pesticides and favour alternative approaches or techniques, such as non-chemical alternatives to pesticides, in line with the Agricultural Pests Act (No.36 of 1983) and the Pesticide Management Policy for South Africa, with the exception of occasions where this is needed to control pest and disease outbreaks. Adapt the use of fertilizers to what is needed to prevent leaching of nutrients into water. Take well-documented and verifiable measures to avoid the use of active ingredients that are listed in the Stockholm Convention, the Rotterdam Convention, the Montreal Protocol on Substances that Deplete the Ozone Layer, or that are classified as Ia or Ib in the WHO recommended Classification of Pesticides by Hazard. Prevent pollution of water and soil in the forest concerned and undertake cleanup measures if it does occur. Use of chemicals must adhere to the National Environmental Management Act, 1998 (Act No.107 of 1998), the Hazardous Substances Act, 1973 (Act No.15 of 1973), and the Occupational Health and Safety Act No.85 of 1993.</t>
  </si>
  <si>
    <t>• Take measures to ensure sustained or improved long term conservation status at the landscape level.
• In designated conservation areas, actions should be demonstrated to be in line with the conservation objectives for those areas. 
• No conversion of habitats specifically sensitive to biodiversity loss or of high conservation value such as grasslands and any high carbon stock area (e.g. peat lands and wetlands), and areas set aside for the restoration of such habitats in line with national legislation 
• Develop a forest management plan (or equivalent) that includes provisions for maintaining biodiversity.
• Evaluate the ecosystem service provision with the aim to not decrease the amount and quality of ecosystem services provided. 
• Forests are monitored and protected to prevent illegal logging, in compliance with national laws.
• Promote close-to-nature forestry or similar concepts depending on the local requirements and limitations.
• Select native species or species, varieties, ecotypes and provenance of trees that adequately provide the necessary resilience to climate change, natural disasters and the biotic, pedologic and hydrologic condition of the area concerned, as well as the potential invasive character of the species under local conditions, current and projected climate change.
• Ensure an Environmental Impact Assessment (EIA) has been completed in accordance with national and international standards (e.g IFC Performance Standard 1: Assessment and Management of Environmental and Social Risks; Convention of Biological Diversity (CBD) Voluntary guidelines on biodiversity-inclusive impact assessment)) – including ancillary services, 
e.g. transport infrastructure and operations).</t>
  </si>
  <si>
    <t>In areas designated by the national competent authority for conservation or in habitats that are protected, the activity is in accordance with the conservation objectives for those areas. 
There is no conversion of habitats specifically sensitive to biodiversity loss or with high conservation value, or of areas set aside for the restoration of such habitats in accordance with national law.
 Detailed information referred to in points 1.2(k) (Afforestation plan) and 1.4(i) (Forest management plan or equivalent system) include provisions for maintaining and possibly enhancing biodiversity in accordance with national and local provisions, including the following: ensuring the good conservation status of habitat and species, maintenance of typical habitat species; excluding the use or release of invasive alien species; excluding the use of non-native species unless it can be demonstrated that: (i) the use of the forest reproductive material leads to favourable and appropriate ecosystem conditions (such as climate, soil criteria and vegetation zone, forest fire resilience); (ii) the native species currently present on the site are not anymore adapted to projected climatic and pedo-hydrological conditions. ensuring the maintenance and improvement of physical, chemical and biological quality of the soil; promoting biodiversity-friendly practices that enhance forests’ natural processes; excluding the conversion of high-biodiverse ecosystems into less biodiverse ones; ensuring the diversity of associated habitats and species linked to the forest; ensuring the diversity of stand structures and maintenance or enhancing of mature stage stands and dead wood.</t>
  </si>
  <si>
    <t>Take measures to ensure sustained or improved long-term conservation status at the landscape level. In designated conservation areas, actions should be demonstrated to be in line with the conservation objectives for those areas. Biodiversity impact measurement and accounting guidance is provided by the Biological Diversity Protocol. The prevention and control of alien invasive species must be managed in accordance with the National Environmental Management Act, 1998 (Act No.107 of 1998) and the National Environmental Management: Biodiversity (Act 10 of 2004), the Conservation of Agricultural Resources Act, 1983 (Act No 43 of 1983) (CARA), and the Forest Stewardship Council. No conversion of habitats specifically sensitive to biodiversity loss or of high conservation value, such as grasslands and any high carbon stock area (e.g., peatlands and wetlands), and areas set aside for the restoration of such habitats in line with national legislation. Develop a forest management plan (or equivalent) that includes provisions for maintaining biodiversity. Evaluate the ecosystem service provision with the aim to not decrease the amount and quality of ecosystem services provided. Forests are monitored and protected to prevent illegal logging, in compliance with national laws. Promote close-to-nature forestry or similar concepts depending on the local requirements and limitations. Ensure the maintenance and improvement of physical, chemical, and biological quality of the soil. Promote biodiversity-friendly practices that enhance forests’ natural processes. Exclude the conversion of high-biodiverse ecosystems into less biodiverse ones. Ensure the diversity of associated habitats and species linked to the forest. Ensure the diversity of stand structures and maintenance or enhancement of mature stage stands and dead wood. Exclude the use or release of invasive alien species. Exclude the use of non-native species unless it can be demonstrated that:
the use of the forest reproductive material leads to favourable and appropriate ecosystem conditions (such as climate, soil criteria, vegetation zone, forest fire resilience);
the native species currently present on the site are no longer adapted to projected climatic and pedo-hydrological conditions.</t>
  </si>
  <si>
    <t xml:space="preserve">1.	Afforestation plan and subsequent forest management plan or equivalent instrument 
1.1. The area on which the activity takes place is covered by an afforestation plan of a duration of at least five years, or the minimum period prescribed in national law, developed prior to the start of the activity, and continuously updated until this area matches the definition of forest as set out in national law or where not available, is in line with the FAO definition of forest. The afforestation plan contains all elements required by the national law relating to environmental impact assessment of afforestation. 
1.2. Preferably through the afforestation plan, or if information is missing, through any other document, detailed information is provided on the following points: description of the area according to its gazetting in the land registry; site preparation and its impacts on pre-existing carbon stocks, including soils and above-ground biomass, in order to protect land with high carbon stock; management goals, including major constraints; general strategies and activities planned to reach the management goals, including expected operations over the whole forest cycle; definition of the forest habitat context, including main existing and intended forest tree species, and their extent and distribution; compartments, roads, rights of way and other public access, physical features including waterways, areas under legal and other restrictions; measures deployed to establish and maintain the good condition of forest ecosystems; consideration of societal issues (including preservation of landscape, consultation of stakeholders in accordance with the terms and conditions laid down in national law); assessment of forest-related risks, including forest fires, and pests and disease outbreaks, with the aim of preventing, reducing, and controlling the risks and measures deployed to ensure protection and adaptation against residual risks; assessment of impact on food security; all DNSH criteria relevant to afforestation. 
1.3. When the area becomes a forest, the afforestation plan is followed by a subsequent forest management plan or an equivalent instrument, as set out in national law or, where national law does not define a forest management plan or equivalent instrument, as referred to in the FAO definition of ‘forest area with long-term forest management plan’. The forest management plan or the equivalent instrument covers a period of 10 years or more and is continuously updated. 
1.4. Information is provided on the following points that are not already documented in the forest management plan or equivalent system: management goals, including major constraints; general strategies and activities planned to reach the management goals, including expected operations over the whole forest cycle; definition of the forest habitat context, including main existing and intended forest tree species, and their extent and distribution; definition of the area according to its gazetting in the land registry; compartments, roads, rights of way and other public access, physical features including waterways, areas under legal and other restrictions; measures deployed to maintain the good condition of forest ecosystems; consideration of societal issues (including preservation of landscape, consultation of stakeholders in accordance with the terms and conditions laid down in national law); assessment of forest-related risks, including forest fires, and pests and disease outbreaks, with the aim of preventing, reducing, and controlling the risks and measures deployed to ensure protection and adaptation against residual risks; all DNSH criteria relevant to forest management. 
1.5. The activity follows the best afforestation practices laid down in national law, or, where no such best afforestation practices have been laid down in national law, the activity complies with one of the following criteria: the activity complies with Delegated Regulation (EU) No 807/2014; the activity follows the “Pan-European Guidelines for Afforestation and Reforestation with a special focus on the provisions of the UNFCCC”. 
1.6. The activity does not involve the degradation of land with high carbon stock. 1.7. The management system associated with the activity in place complies with the due diligence obligation and legality requirements laid down in Regulation (EU) No 995/2010. 
1.8. The afforestation plan and the subsequent forest management plan or equivalent instrument provide for monitoring that ensures the correctness of the information contained in the plan, in particular as regards the data relating to the involved area.
 2. Audit Within two years after the beginning of the activity and every 10 years thereafter, the compliance of the activity with the substantial contribution to climate change mitigation criteria and the DNSH criteria are verified by either of the following: the relevant national competent authorities; an independent third-party certifier, at the request of national authorities or the operator of the activity. In order to reduce costs, audits may be performed together with any forest certification, climate certification, or other audit. The independent third-party certifier may not have any conflict of interest with the owner or the funder and may not be involved in the development or operation of the activity. 
3. Group assessment The compliance with the DNSH criteria may be checked: at the level of the forest sourcing area as defined by Directive (EU) 2018/2001; at the level of a group of forest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
1.	Forest management plan or equivalent instrument 
1.1. The activity takes place on area that is subject to a forest management plan or an equivalent instrument, as set out in national law or, where national law does not define a forest management plan or equivalent instrument, as referred to in the FAO definition of ‘forest area with long-term forest management plan’. The forest management plan or the equivalent instrument covers a period of 10 years or more and is continuously updated. 
1.2. Information is provided on the following points that are not already documented in the forest management plan or equivalent system: management goals, including major constraints; general strategies and activities planned to reach the management goals, including expected operations over the whole forest cycle; definition of the forest habitat context, including main existing and intended forest tree species, and their extent and distribution; definition of the area according to its gazetting in the land registry; compartments, roads, rights of way and other public access, physical features including waterways, areas under legal and other restrictions; measures deployed to maintain the good condition of forest ecosystems; consideration of societal issues (including preservation of landscape, consultation of stakeholders in accordance with the terms and conditions laid down in national law); assessment of forest-related risks, including forest fires, and pests and disease outbreaks, with the aim of preventing, reducing, and controlling the risks and measures deployed to ensure protection and adaptation against residual risks; all DNSH criteria relevant to forest management. 
1.3. The sustainability of the forest management systems, as documented in the plan referred to in point 1.1, is ensured by choosing the most ambitious of the following approaches: the forest management matches the applicable national definition of sustainable forest management; the forest management matches the Forest Europe definition of sustainable forest management and complies with the Pan-European Operational Level Guidelines for Sustainable Forest Management; the management system in place complies with the forest sustainability criteria laid down in Article 29(6) of Directive (EU) 2018/2001, and as of the date of its application with the implementing act on operational guidance for energy from forest biomass adopted under Article 29(8) of that Directive. 
1.4. The activity does not involve the degradation of land with high carbon stock. 
1.5. The management system associated with the activity in place complies with the due diligence obligation and legality requirements laid down in Regulation (EU) No 995/2010. 
1.6. The forest management plan or equivalent instrument provides for monitoring which ensures the correctness of the information contained in the plan, in particular as regards the data relating to the involved area. 
2. Audit Within two years after the beginning of the activity and every 10 years thereafter, the compliance of the activity with the substantial contribution to climate change mitigation criteria and the DNSH criteria are verified by either of the following: the relevant national competent authorities; an independent third-party certifier, at the request of national authorities or the operator of the activity. In order to reduce costs, audits may be performed together with any forest certification, climate certification, or other audit. The independent third-party certifier may not have any conflict of interest with the owner or the funder and may not be involved in the development or operation of the activity. 
3. Group assessment The compliance with the DNSH criteria may be checked: at the level of the forest sourcing area as defined by Directive (EU) 2018/2001; at the level of a group of holdings sufficiently homogeneous to evaluate the risk of the sustainability of the forest activity, provided that all those holdings have a durable relationship between them and participate in the activity and the group of those holdings remains the same for all subsequent audits.
</t>
  </si>
  <si>
    <t>For adaptation projects, forests are an unusual economic sector in which they provide a substantial carbon sink, and significant harm for forest climate change mitigation includes where an (adaptation) activity leads to a significant long-term reduction of the carbon sink. It is therefore important to maintain the forest area and thus forest carbon stocks and sink potential over the long term. The principles for ensuring mitigation-proofed adaptation activities are that adaptation responses should:
Not undermine the long-term ability of the forests to sequester carbon
Not undermine the long-term maintenance of existing forest carbon sinks, both above and below ground
Determine the need for management systems to be in place at the forest sourcing area level to ensure that carbon stocks and sink levels in the forest are maintained or strengthened over the long term.</t>
  </si>
  <si>
    <t>Singapore DNSH Criteria</t>
  </si>
  <si>
    <t>Singapore GFT Economic Activity</t>
  </si>
  <si>
    <t>Rwanda DNSH Criteria</t>
  </si>
  <si>
    <t>Rwanda GFT Economic Activity</t>
  </si>
  <si>
    <t>EU DNSH Criteria</t>
  </si>
  <si>
    <t>EU GFT Economic Activity</t>
  </si>
  <si>
    <t>SA DNSH Criteria</t>
  </si>
  <si>
    <t>SA GFT Environment Objectives</t>
  </si>
  <si>
    <t>Activity SIC Code</t>
  </si>
  <si>
    <t>Activity No.</t>
  </si>
  <si>
    <t>SA GFT Economic Activity</t>
  </si>
  <si>
    <t>Macro-sector</t>
  </si>
  <si>
    <t>Section name</t>
  </si>
  <si>
    <t>Section No.</t>
  </si>
  <si>
    <t>No. of Activity</t>
  </si>
  <si>
    <t>Installation, maintenance and repair of energy efficiency equipment
Installation, maintenance and repair of instruments and devices for measuring, regulation and controlling energy performance of buildings
Installation, maintenance and repair of renewable energy technologies</t>
  </si>
  <si>
    <t>Passenger cars, road commercial vehicles and road freight transport</t>
  </si>
  <si>
    <t>Infrastructure for personal mobility, cycle logistics
Infrastructure for rail transport
Infrastructure enabling low-carbon road transport and public transport
Infrastructure enabling low carbon water transport
Low carbon airport infrastructure</t>
  </si>
  <si>
    <t>Passenger interurban rail transport 
Freight rail transport</t>
  </si>
  <si>
    <t>Electricity generation from bioenergy
Cogeneration of heat/cool and power from bioenergyProduction of heat/cool from bioenergy</t>
  </si>
  <si>
    <t>Production of electricity, heating and cooling from bioenergy</t>
  </si>
  <si>
    <t>Electricity generation from geothermal energy
Cogeneration of heat/cool and power from geothermal energy
Production of heat/cool from geothermal energy</t>
  </si>
  <si>
    <t xml:space="preserve">Energy from solar PV and CSP (including electricity, heat, cool)
Wind power generation
Hydropower generation
Geothermal energy generation (including electricity, heat, cool)
</t>
  </si>
  <si>
    <t>Electricity Generation Using Solar Photovoltaic Energy
Electricity Generation Using Concentrated Solar PowerTechnology
Electricity Generation from Wind Energy
Electricity Generation from Ocean Energy</t>
  </si>
  <si>
    <t>Electricity generation using solar photovoltaic technology
Electricity generation using concentrated solar power (CSP) 
technology
Electricity generation from wind power
Electricity generation from ocean energy technologies
Cogeneration of heat/cool and power from solar energy
Production of heat/cool from solar thermal heating</t>
  </si>
  <si>
    <t>. Manufacture of hydrogen</t>
  </si>
  <si>
    <t>Manufacture of Renewable Energy Technologies
Manufacture of Low-Carbon Technologies for Transport
Manufacturing of Energy Efficiency Equipment for Buildings
Manufacture of Other Low-Carbon Technologies</t>
  </si>
  <si>
    <t>Manufacture of renewable energy technologies
Manufacture of low carbon technologies for transport
Manufacture of energy efficiency equipment for buildings 
Manufacture of other low carbon technologies</t>
  </si>
  <si>
    <t>Sustainable Forest Management
Forestry plantation
Conservation, restoration and maintenance</t>
  </si>
  <si>
    <t>Section in SA GFT</t>
  </si>
  <si>
    <t>Climate change mitigation</t>
  </si>
  <si>
    <t>For Transport via railways:
Ensure proper waste management both at the use phase (maintenance) and the end-of-life for the rolling stock, e.g. reuse and recycle of parts like batteries, in compliance with international and national legislation on hazardous waste generation, management and treatment. (ex: KAPSARC Guide to circular economy, French standard, XP X30-901, Circular economy – Circular economy project management system). Measures are in place to manage waste in accordance with the waste hierarchy, in particular during maintenance
For Urban and suburban passenger land transport:
• For both Maintenance and end-of-life management of vehicles or rolling stock, ensure compliance with international and national legislation on hazardous waste generation, management and 
treatment.(ex: ISO 14001:2015 Environmental management systems; ISO 22628:2002 Road vehicles — Recyclability and recoverability; Basel Convention on the Control of Transboundary Movements 
of Hazardous Wastes and their Disposal (1989): Basel Action Network Standard for Responsible Recycling and Reuse of Electronic Equipment, known as e-Stewards).
• Ensure that measures are in place to manage waste both in the use phase (maintenance) and the end-of-life of the fleet, including through reuse and recycling of batteries and electronics (in 
particular critical raw materials therein), in accordance with the waste hierarchy</t>
  </si>
  <si>
    <t>• Transport via railways
• Urban and suburban passenger land transport</t>
  </si>
  <si>
    <t>For Transport via railways:
Engines for the propulsion of railway locomotives (RLL) and engines for the propulsion of railcars (RLR) must comply with latest applicable standards (currently stage V) of Non-Road Mobile Machinery Regulation. 
Minimise noise and vibrations of rolling stock, thresholds in line with Noise Regulations. 
Align with national and international emission standards. Ex: (ex: IFC EHS Guidelines: Air emissions and ambient air quality; ISO 13.040.50: Transport Exhaust emissions;).
For Urban and suburban passenger land transport:
• Buses must comply with the latest applicable standards of Non-Road Mobile Machinery Regulation.
• Vehicles must comply with the emission thresholds for clean light-duty vehicles.
• Tyres must comply with noise and tyre abrasion regulations.
• Vehicles must comply with regulations on the sound level of motor vehicles and of replacement silencing systems.
• Minimise noise and vibrations of rolling stock by applying thresholds on pass-by noise in dB in line with national norms. (ex: IFC EHS Guidelines: Air emissions and ambient air quality; ISO 
13.040.50: Transport Exhaust emissions; ISO 362 Measurement of noise emitted by accelerating road vehicles; ISO 28580:2018 - Passenger car, truck and bus tyre rolling resistance measurement 
method — Single point test and correlation of measurement results).</t>
  </si>
  <si>
    <t>• Passenger Cars and Light Commercial Vehicles
• Micromobility</t>
  </si>
  <si>
    <t>For Passenger Cars and Light Commercial Vehicles:
Generic Criteria and
• Both maintenance and end-of-life management of vehicles must comply with the country's regulatory provisions on integrated management and co-processing of solid waste.
• Comply with the noise regulations corresponding to the country and that apply to this activity, as well as with the air regulations dictated in Law No. 18/2016 of 18 May 2016 and the East African Community Standard (EAS751:2001) and EAS 1047:2022 
standards on Air Quality – Vehicular exhaust emission limits.
• Some international standardisation standards that allow verifying GHG and noise emissions in the transport sector are ISO 13.040.50: Emissions from mobile sources; 
ISO 362 Measurement of noise emitted by accelerating road vehicles; ISO 28580:2018 – Method of measuring the rolling resistance of passenger cars, trucks and bus tyres.
• Vehicles must comply with the maximum permissible noise levels, according to National Noise Pollution Guideline
For Micromobility: Generic Criteria</t>
  </si>
  <si>
    <t>For Transport by motorbikes, passenger cars and light commercial vehicles:
Vehicles of categories M1 and N1 are both of the following: reusable or recyclable to a minimum of 85% by weight; reusable or recoverable to a minimum of 95% by weight. Measures are in place to manage waste both in 
the use phase (maintenance) and the end-of-life of the fleet, including through reuse and recycling of batteries and electronics (in particular critical raw materials therein), in accordance with the waste hierarchy.
For Freight transport services by road:
Vehicles of category N1, N2 and N3 are both of the following: reusable or recyclable to a minimum of 85% by weight; reusable or recoverable to a minimum of 95% by weight. 
Measures are in place to manage waste both in the use phase (maintenance) and the end-of-life of the fleet, including through reuse and recycling of batteries and electronics (in particular critical raw materials therein), in accordance with the waste hierarchy.</t>
  </si>
  <si>
    <t>For Transport by motorbikes, passenger cars and light commercial vehicles:
Vehicles comply with the requirements of the most recent applicable stage of the Euro 6 light-duty emission type-approval set out in accordance with 
Regulation (EC) No. 715/2007. 
Vehicles comply with the emission thresholds for clean light-duty vehicles set out in Table 2 of the Annex to Directive 2009/33/EC of the European Parliament and of the Council. 
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Regulation (EU) No 540/2014 of the European Parliament and of the Council. 
For Freight transport services by road:
For road vehicles of categories M and N, tyres comply with external rolling noise requirements in the highest populated class and with Rolling Resistance Coefficient (influencing the vehicle energy efficiency) in the two highest populated classes as set out in Regulation (EU) 2020/740 and as can be verified from the European Product Registry for Energy Labelling (EPREL). 
Vehicles comply with the requirements of the most recent applicable stage of the Euro VI heavy duty emission type-approval set out in accordance with Regulation (EC) No 595/2009. 
Vehicles comply with Regulation (EU) No 540/2014.</t>
  </si>
  <si>
    <t>• Transport by motorbikes, passenger cars and light commercial vehicles
• Freight transport services by road</t>
  </si>
  <si>
    <t xml:space="preserve">For Transport by motorbikes, passenger cars and light commercial vehicles:
For vehicles of categories M1 and N1, specific emissions of CO2 defined in Article 3(1), point (h), of Regulation (EU) 2019/631 are not higher than the fleet-wide CO2 emissions targets. 
The fleet-wide CO2 emissions target values to be considered are: until 31 December 2024: (i) for NEDC values, the target values as specified in Article 1, paragraphs 2-3 of Regulation (EU) 2019/631: 95 gCO2/km for vehicles of category M1 and 147 gCO2/km for vehicles of category N1; (ii) for WLTP values, the EU fleet-wide target 2021, as specified in Annex I to Regulation (EU) 2019/631, in Part A, point 6.0 for vehicles of category M1 and in Part B, point 6.0 for vehicles of category N1. Until the respective EU fleet-wide target 2021 is published, those vehicles of category M1 and N1 whose CO2emissions are only expressed according to WLTP test procedure will be applied a conversion factor of 1.21 and 1.24 respectively in order to account for the transition from NEDC to WLTP, resulting in the corresponding WLTP 
values of 115 gCO2/km for vehicles of category M1 and 182 gCO2/km for vehicles of category N1; from 1 January 2025, the target values as specified 
in Article 1, paragraph 4 of Regulation (EU) 2019/631.
For Freight transport services by road:
1. The vehicles are not dedicated to the transport of fossil fuels. 
2. For vehicles of category N2 and N3 falling under the scope of 
Regulation (EU) 2019/1242, specific direct CO2 emissions are equal to or lower than the reference CO2 emissions of all vehicles in the same sub-group, as defined in Article 3 of that Regulation. </t>
  </si>
  <si>
    <t>For Passenger interurban rail transport and  Freight rail transport: 
Measures are in place to manage waste in accordance with the waste hierarchy, in particular during maintenance
For Urban and suburban transport, road passenger transport
Measures are in place to manage waste, in accordance with the waste hierarchy, both in the use phase (maintenance) and the end-of-life of the fleet, including through reuse and recycling of batteries and electronics (in particular critical raw materials therein).</t>
  </si>
  <si>
    <t>• Passenger interurban rail transport 
• Freight rail transport
• Urban and suburban transport, road passenger transport</t>
  </si>
  <si>
    <t>For Passenger interurban rail transport and  Freight rail transport: 
Engines for the propulsion of railway locomotives (RLL) and engines for the propulsion of railcars (RLR) comply with emission limits set out in Annex II to Regulation (EU) 2016/1628 of the European Parliament and of the Council. 
Engines for the propulsion of railway locomotives (RLL) and engines for the propulsion of railcars (RLR) comply with emission limits set out in Annex II to Regulation (EU) 2016/1628.
For Urban and suburban transport, road passenger transport
For road vehicles of categories M, tyres comply with external rolling noise requirements in the highest populated class and with Rolling Resistance 
Coefficient (influencing the vehicle energy efficiency) in the two highest populated classes as set out in Regulation (EU) 2020/740 of the European Parliament and of the Council (231) and as can be verified from the European Product Registry for Energy Labelling (EPREL).
Where applicable, vehicles comply with the requirements of the most recent applicable stage of the Euro VI heavy duty emission type-approval set out in accordance with Regulation (EC) No 595/2009.</t>
  </si>
  <si>
    <t>Production of electricity, heating and cooling from Bioenergy</t>
  </si>
  <si>
    <t>South Africa Activity No</t>
  </si>
  <si>
    <t>Section No</t>
  </si>
  <si>
    <t>Unique ID</t>
  </si>
  <si>
    <t>Environment Objective</t>
  </si>
  <si>
    <t xml:space="preserve"> Economic Activity</t>
  </si>
  <si>
    <t>Macro-Sector</t>
  </si>
  <si>
    <t>Section No in SA GFT</t>
  </si>
  <si>
    <t>MSS Dimension</t>
  </si>
  <si>
    <t>High</t>
  </si>
  <si>
    <t>Medium</t>
  </si>
  <si>
    <t>Low</t>
  </si>
  <si>
    <t>492[202]</t>
  </si>
  <si>
    <t>512[004]</t>
  </si>
  <si>
    <t>512[003]</t>
  </si>
  <si>
    <t>239[900]</t>
  </si>
  <si>
    <t>512[001]</t>
  </si>
  <si>
    <t>681[002]</t>
  </si>
  <si>
    <t>681[003]</t>
  </si>
  <si>
    <t>681[004]</t>
  </si>
  <si>
    <t>681[005]</t>
  </si>
  <si>
    <t>Not included under ISIC</t>
  </si>
  <si>
    <t>A line-by-line evaluation of the MSC pillar between the SA GFT and others</t>
  </si>
  <si>
    <t>Mapping of the DNSH Generic and Specific Criteria between SA GFT and other taxonomies</t>
  </si>
  <si>
    <t>Select activity from dropdown</t>
  </si>
  <si>
    <t>Make Substantial Contribution (MSC)</t>
  </si>
  <si>
    <t>Do No Significant Harm (DNSH)</t>
  </si>
  <si>
    <t>South African Minimum Social Safeguards Assessment Tool</t>
  </si>
  <si>
    <t>Minimum Social Safeguards (MSS)</t>
  </si>
  <si>
    <t>How to use the tool ?</t>
  </si>
  <si>
    <t>About DNSH</t>
  </si>
  <si>
    <t>How to interpret results ?</t>
  </si>
  <si>
    <t>What are the limitations?</t>
  </si>
  <si>
    <t>References</t>
  </si>
  <si>
    <t>About MSS</t>
  </si>
  <si>
    <t>How to use the MSS  tool ?</t>
  </si>
  <si>
    <t>Key Definitions</t>
  </si>
  <si>
    <t>Reference level</t>
  </si>
  <si>
    <t>About MSC</t>
  </si>
  <si>
    <t>How to use the MSC tool ?</t>
  </si>
  <si>
    <r>
      <rPr>
        <b/>
        <sz val="9"/>
        <color theme="1"/>
        <rFont val="Century Gothic"/>
        <family val="2"/>
      </rPr>
      <t xml:space="preserve"> Manufacture of renewable energy technologies</t>
    </r>
    <r>
      <rPr>
        <sz val="9"/>
        <color theme="1"/>
        <rFont val="Century Gothic"/>
        <family val="2"/>
      </rPr>
      <t xml:space="preserve">
• Ensure emissions to air, water and soil are prevented / minimised as per international and national standards Ex: IFC EHS Guidelines: Air emissions and ambient air quality; ISO 14001:2015 Environmental management systems — Requirements with guidance for use; Strategic Approach to International Chemicals Management (SAICM); ISO 11014:2009(en) Safety data sheet for chemical products).
• A minimum requirement is the implementation and adherence to a recognised environmental management system (ISO 14001, EMAS, or equivalent).
• Identify and manage risks related to water quality and/or water consumption at the appropriate level.
</t>
    </r>
    <r>
      <rPr>
        <b/>
        <sz val="9"/>
        <color theme="1"/>
        <rFont val="Century Gothic"/>
        <family val="2"/>
      </rPr>
      <t>Manufacture of low-carbon technologies for transport</t>
    </r>
    <r>
      <rPr>
        <sz val="9"/>
        <color theme="1"/>
        <rFont val="Century Gothic"/>
        <family val="2"/>
      </rPr>
      <t xml:space="preserve">
• Ensure emissions to air, water and soil are prevented / minimised as per international standards and guidelines and compliance with restricted chemicals and hazardous substances regulations. (Ex: IFC EHS Guidelines: Air emissions and ambient air quality; ISO 14001:2015 Environmental management systems — Requirements with guidance for use; Strategic Approach to International Chemicals Management (SAICM); ISO 11014:2009(en) Safety data sheet for chemical products).
• Where applicable, vehicles do not contain lead, mercury, hexavalent chromium and cadmium, in accordance to national and international guidelines.
• Identify and manage risks related to water quality and/or water consumption at the appropriate level. 
</t>
    </r>
    <r>
      <rPr>
        <b/>
        <sz val="9"/>
        <color theme="1"/>
        <rFont val="Century Gothic"/>
        <family val="2"/>
      </rPr>
      <t>Manufacture of energy efficiency equipment for buildings</t>
    </r>
    <r>
      <rPr>
        <sz val="9"/>
        <color theme="1"/>
        <rFont val="Century Gothic"/>
        <family val="2"/>
      </rPr>
      <t xml:space="preserve">
• Ensure emissions to air, water and soil are prevented / minimised as per international and national standards Ex: IFC EHS Guidelines: Air emissions and ambient air quality; ISO 14001:2015 Environmental management systems — Requirements with guidance for use; Strategic Approach 
to International Chemicals Management (SAICM); ISO 11014:2009(en) Safety data sheet for chemical products).
• A minimum requirement is the implementation and adherence to a recognised environmental management system (ISO 14001, EMAS, or equivalent).
• Identify and manage risks related to water quality and/or water consumption at the appropriate level. 
</t>
    </r>
    <r>
      <rPr>
        <b/>
        <sz val="9"/>
        <color theme="1"/>
        <rFont val="Century Gothic"/>
        <family val="2"/>
      </rPr>
      <t>Manufacture of other low-carbon technologies</t>
    </r>
    <r>
      <rPr>
        <sz val="9"/>
        <color theme="1"/>
        <rFont val="Century Gothic"/>
        <family val="2"/>
      </rPr>
      <t xml:space="preserve">
• Ensure emissions to air, water and soil are prevented / minimised as per international standards and guidelines and compliance with restricted chemicals and hazardous substances regulations. (Ex: IFC EHS Guidelines: Air emissions and ambient air quality; ISO 14001:2015 Environmental management systems — Requirements with guidance for use; Strategic Approach to International Chemicals Management (SAICM); ISO 11014:2009(en) Safety data sheet for chemical products).
• Where applicable, vehicles do not contain lead, mercury, hexavalent chromium and cadmium, in accordance to national and international guidelines.
• Identify and manage risks related to water quality and/or water consumption at the appropriate level.</t>
    </r>
  </si>
  <si>
    <r>
      <rPr>
        <b/>
        <sz val="9"/>
        <color theme="1"/>
        <rFont val="Century Gothic"/>
        <family val="2"/>
      </rPr>
      <t>Manufacture of Renewable Energy Technologies</t>
    </r>
    <r>
      <rPr>
        <sz val="9"/>
        <color theme="1"/>
        <rFont val="Century Gothic"/>
        <family val="2"/>
      </rPr>
      <t xml:space="preserve">
Generic Criteria and
 Implement measures concerning waste management to minimise and manage waste and material use as per international standards and guidelines (e.g., KAPSARC Guide to circular economy; French standard; XP X30-901; Circular economy – Circulareconomy project management system; ISO/TC 323 (In development Scenario 2); ISO/AWI 59014: Secondary materials — Principles, sustainability and traceability requirements; Global Recycled Standard; ETP Clean Energy Technology Guide, or comparable). 
</t>
    </r>
    <r>
      <rPr>
        <b/>
        <sz val="9"/>
        <color theme="1"/>
        <rFont val="Century Gothic"/>
        <family val="2"/>
      </rPr>
      <t xml:space="preserve">Manufacture of Low-Carbon Technologies for Transport/Manufacturing of Energy Efficiency Equipment for Buildings/Manufacture of Other Low-Carbon Technologies
</t>
    </r>
    <r>
      <rPr>
        <sz val="9"/>
        <color theme="1"/>
        <rFont val="Century Gothic"/>
        <family val="2"/>
      </rPr>
      <t>Generic Criteria and</t>
    </r>
    <r>
      <rPr>
        <b/>
        <sz val="9"/>
        <color theme="1"/>
        <rFont val="Century Gothic"/>
        <family val="2"/>
      </rPr>
      <t xml:space="preserve">
</t>
    </r>
    <r>
      <rPr>
        <sz val="9"/>
        <color theme="1"/>
        <rFont val="Century Gothic"/>
        <family val="2"/>
      </rPr>
      <t>Implement measures concerning waste management to minimise and manage waste and material use as per national standards and regulations on the waste management 
of electrical and electronic components: RS 276-1: Electrical and electronic waste —Handling, collection, transportation and storage — Requirements and RS 276-2: Electrical and electronic waste —Treatment and disposal — Code of Practice.</t>
    </r>
  </si>
  <si>
    <r>
      <rPr>
        <b/>
        <sz val="9"/>
        <color theme="1"/>
        <rFont val="Century Gothic"/>
        <family val="2"/>
      </rPr>
      <t>Manufacture of renewable energy technologies</t>
    </r>
    <r>
      <rPr>
        <sz val="9"/>
        <color theme="1"/>
        <rFont val="Century Gothic"/>
        <family val="2"/>
      </rPr>
      <t xml:space="preserve">
• Implement measures concerning waste management to minimise and manage waste and material use, especially hazardous manufacturing waste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Strategic Approach to International Chemicals Management (SAICM); ISO 11014:2009(en) Safety data sheet for chemical products;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t>
    </r>
    <r>
      <rPr>
        <b/>
        <sz val="9"/>
        <color theme="1"/>
        <rFont val="Century Gothic"/>
        <family val="2"/>
      </rPr>
      <t>Manufacture of low-carbon technologies for transport</t>
    </r>
    <r>
      <rPr>
        <sz val="9"/>
        <color theme="1"/>
        <rFont val="Century Gothic"/>
        <family val="2"/>
      </rPr>
      <t xml:space="preserve">
• Implement measures concerning waste management to minimise and manage waste and material use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t>
    </r>
    <r>
      <rPr>
        <b/>
        <sz val="9"/>
        <color theme="1"/>
        <rFont val="Century Gothic"/>
        <family val="2"/>
      </rPr>
      <t>Manufacture of energy efficiency equipment for buildings</t>
    </r>
    <r>
      <rPr>
        <sz val="9"/>
        <color theme="1"/>
        <rFont val="Century Gothic"/>
        <family val="2"/>
      </rPr>
      <t xml:space="preserve">
• Implement measures concerning waste management to minimise and manage waste and material use, especially hazardous manufacturing waste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Strategic Approach to International Chemicals Management (SAICM); ISO 11014:2009(en) Safety data sheet for chemical products;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t>
    </r>
    <r>
      <rPr>
        <b/>
        <sz val="9"/>
        <color theme="1"/>
        <rFont val="Century Gothic"/>
        <family val="2"/>
      </rPr>
      <t xml:space="preserve">
Manufacture of other low-carbon technologies</t>
    </r>
    <r>
      <rPr>
        <sz val="9"/>
        <color theme="1"/>
        <rFont val="Century Gothic"/>
        <family val="2"/>
      </rPr>
      <t xml:space="preserve">
• Implement measures concerning waste management to minimise and manage waste and material use as per international standards and guidelines (ex: KAPSARC Guide to circular economy, French standard, XP X30-901, Circular economy – Circular economy project management system; ISO/TC 323 (In development Scenario 2); ISO/AWI 59014: Secondary materials — Principles, sustainability and traceability requirements ; Global Recycled Standard (GRS): is a voluntary product standard for tracking and verifying the content of recycled materials in a final product. ; ETP Clean Energy Technology Guide).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t>
    </r>
  </si>
  <si>
    <r>
      <t xml:space="preserve">Generic Criteria and
</t>
    </r>
    <r>
      <rPr>
        <b/>
        <sz val="9"/>
        <color theme="1"/>
        <rFont val="Century Gothic"/>
        <family val="2"/>
      </rPr>
      <t xml:space="preserve"> For Electricity Generation Using Concentrated Solar Power Technology</t>
    </r>
    <r>
      <rPr>
        <sz val="9"/>
        <color theme="1"/>
        <rFont val="Century Gothic"/>
        <family val="2"/>
      </rPr>
      <t xml:space="preserve">
Avoid possible negative impacts of the cooling system on water resources.</t>
    </r>
  </si>
  <si>
    <r>
      <rPr>
        <b/>
        <sz val="9"/>
        <color theme="1"/>
        <rFont val="Century Gothic"/>
        <family val="2"/>
      </rPr>
      <t xml:space="preserve"> Electricity Generation Using Solar Photovoltaic Energy</t>
    </r>
    <r>
      <rPr>
        <sz val="9"/>
        <color theme="1"/>
        <rFont val="Century Gothic"/>
        <family val="2"/>
      </rPr>
      <t xml:space="preserve">
Generic criteria and:
• If applicable, have a wildlife rescue and relocation plan in place when there is significant evidence of the presence of wildlife in terms of quantity and variety of species.
• All projects must comply with the C (ESIA) and enforce the Environmental and Social Management Plan (ESMP) that was embedded in the ESIA study
</t>
    </r>
    <r>
      <rPr>
        <b/>
        <sz val="9"/>
        <color theme="1"/>
        <rFont val="Century Gothic"/>
        <family val="2"/>
      </rPr>
      <t xml:space="preserve">Electricity Generation Using Concentrated Solar Power Technology
</t>
    </r>
    <r>
      <rPr>
        <sz val="9"/>
        <color theme="1"/>
        <rFont val="Century Gothic"/>
        <family val="2"/>
      </rPr>
      <t xml:space="preserve">Generic criteria and:
• All projects must comply with the Environmental and Social Impact Assessment (ESIA) and enforce the Environmental and Social Management Plan (ESMP) that was embedded in the ESIA study.
• Avoid possible negative impacts on birdlife due to the high temperatures generated by the plants in this activity.
</t>
    </r>
    <r>
      <rPr>
        <b/>
        <sz val="9"/>
        <color theme="1"/>
        <rFont val="Century Gothic"/>
        <family val="2"/>
      </rPr>
      <t xml:space="preserve">Electricity Generation from Wind Energy
</t>
    </r>
    <r>
      <rPr>
        <sz val="9"/>
        <color theme="1"/>
        <rFont val="Century Gothic"/>
        <family val="2"/>
      </rPr>
      <t xml:space="preserve">Generic criteria and:
• All projects must comply with the Environmental and Social Impact Assessment (ESIA) and enforce the Environmental and Social Management Plan (ESMP) that was embedded in the ESIA study.
• Comply with Law No. 48/2018 of 13/08/2018 on Environment (CHAPTER III: conservation and protection of natural environment)
• Avoid possible disturbance, displacement, or collision of birds due to the construction and operation of wind farms.
• Avoiding the possible visual impacts generated by the change in landscape caused by the installation of wind turbines.
• In the case of offshore wind energy construction, the activity must not hinder the achievement of good environmental status of the marine ecosystem and biodiversity.
• Comply with regulations related to environmental impact studies.
</t>
    </r>
    <r>
      <rPr>
        <b/>
        <sz val="9"/>
        <color theme="1"/>
        <rFont val="Century Gothic"/>
        <family val="2"/>
      </rPr>
      <t xml:space="preserve">Electricity Generation from Ocean Energy 
</t>
    </r>
    <r>
      <rPr>
        <sz val="9"/>
        <color theme="1"/>
        <rFont val="Century Gothic"/>
        <family val="2"/>
      </rPr>
      <t>Generic criteria and:
• Avoid potential negative impacts on marine ecosystems and biodiversity.
• All projects must comply with the Environmental and Social Impact Assessment (ESIA) and enforce the Environmental and Social Management Plan (ESMP) that was embedded in the ESIA study.
.</t>
    </r>
  </si>
  <si>
    <r>
      <rPr>
        <b/>
        <sz val="9"/>
        <color theme="1"/>
        <rFont val="Century Gothic"/>
        <family val="2"/>
      </rPr>
      <t>For Electricity Generation from Wind Energy</t>
    </r>
    <r>
      <rPr>
        <sz val="9"/>
        <color theme="1"/>
        <rFont val="Century Gothic"/>
        <family val="2"/>
      </rPr>
      <t xml:space="preserve">
Generic Criteria and
• Ensure that the waste generated at the end of life is managed in accordance with the waste management hierarchy.
• Ensure proper disposal of lubricants and coolants used by wind turbine systems.
• Avoid or control underwater noise created by the installation of offshore wind turbines.
• For soil contamination, control of liquid waste must be kept by means of records detailing origin, state, chemical properties, the quantity of waste taken at the place of origin, and quantity arriving at the plant. Measures must be undertaken to treat such waste.
 </t>
    </r>
    <r>
      <rPr>
        <b/>
        <sz val="9"/>
        <color theme="1"/>
        <rFont val="Century Gothic"/>
        <family val="2"/>
      </rPr>
      <t>For Electricity Generation from Ocean Energy</t>
    </r>
    <r>
      <rPr>
        <sz val="9"/>
        <color theme="1"/>
        <rFont val="Century Gothic"/>
        <family val="2"/>
      </rPr>
      <t xml:space="preserve">
Generic Criteria and
Avoid possible contamination by lubricants and antifouling paints.</t>
    </r>
  </si>
  <si>
    <r>
      <rPr>
        <b/>
        <sz val="9"/>
        <color theme="1"/>
        <rFont val="Century Gothic"/>
        <family val="2"/>
      </rPr>
      <t>Energy from solar PV and CSP (including electricity, heat, cool)</t>
    </r>
    <r>
      <rPr>
        <sz val="9"/>
        <color theme="1"/>
        <rFont val="Century Gothic"/>
        <family val="2"/>
      </rPr>
      <t xml:space="preserve">
• Identify and manage risks related to water quality and/or water consumption at the appropriate level. • Avoid possible negative impacts of the cooling system on water resources.
</t>
    </r>
    <r>
      <rPr>
        <b/>
        <sz val="9"/>
        <color theme="1"/>
        <rFont val="Century Gothic"/>
        <family val="2"/>
      </rPr>
      <t>Wind power generation</t>
    </r>
    <r>
      <rPr>
        <sz val="9"/>
        <color theme="1"/>
        <rFont val="Century Gothic"/>
        <family val="2"/>
      </rPr>
      <t xml:space="preserve">
• Ensure any required mitigation measures for avoiding underwater noise created by the installation of offshore wind turbines • Identify and manage risks related to water quality and/or water consumption at the appropriate level.
</t>
    </r>
    <r>
      <rPr>
        <b/>
        <sz val="9"/>
        <color theme="1"/>
        <rFont val="Century Gothic"/>
        <family val="2"/>
      </rPr>
      <t>Hydropower generation</t>
    </r>
    <r>
      <rPr>
        <sz val="9"/>
        <color theme="1"/>
        <rFont val="Century Gothic"/>
        <family val="2"/>
      </rPr>
      <t xml:space="preserve">
• Establishing a River Basin Management Plan and ensure compliance with applicable IFC’s and World Bank Group’s environmental and social standards. Parameters and acceptable limits/ranges and necessary sampling and measuring frequency addressing the quality of freshwaters in order to support fish life, should be observed as per international and national standards. • Avoid discharges to water bodies during hydropower construction.
</t>
    </r>
    <r>
      <rPr>
        <b/>
        <sz val="9"/>
        <color theme="1"/>
        <rFont val="Century Gothic"/>
        <family val="2"/>
      </rPr>
      <t xml:space="preserve"> Geothermal energy generation (including electricity, heat, cool)</t>
    </r>
    <r>
      <rPr>
        <sz val="9"/>
        <color theme="1"/>
        <rFont val="Century Gothic"/>
        <family val="2"/>
      </rPr>
      <t xml:space="preserve">
Identify and manage risks related to water quality and/or water consumption at the appropriate level.</t>
    </r>
  </si>
  <si>
    <r>
      <rPr>
        <b/>
        <sz val="9"/>
        <color theme="1"/>
        <rFont val="Century Gothic"/>
        <family val="2"/>
      </rPr>
      <t>For Electricity Generation Using Solar Photovoltaic and  Energy and Electricity Generation Using Concentrated Solar Power Technology</t>
    </r>
    <r>
      <rPr>
        <sz val="9"/>
        <color theme="1"/>
        <rFont val="Century Gothic"/>
        <family val="2"/>
      </rPr>
      <t xml:space="preserve">
Generic Criteria and:
• Ensure that the photovoltaic panels and associated components have been designed and manufactured for durability
, ease of disassembly, reconditioning and recycling. 
• A waste management plan must be in place covering the different phases of the project, estimating the waste volume that could be generated. The purpose of this component is to ensure that the types of waste generated at all stages of the project are properly managed by waste management companies. The main focus must be on the recovery and use of waste, as well as the proper treatment of hazardous waste by certified companies.
• Ensure compliance with national standards and regulations on the waste management of electrical and electronic components: RS 276-1: Electrical and electronic waste —Handling, collection, transportation and storage — Requirements and RS 276-2: Electrical and electronic waste —Treatment and disposal — Code of Practice.
• Based on the estimated lifetime of the project, a programme for decommissioning and abandonment should be in place, including procedures, handling and disposal of materials and equipment, and programmes for rehabilitation or restoration of the sites.
</t>
    </r>
    <r>
      <rPr>
        <b/>
        <sz val="9"/>
        <color theme="1"/>
        <rFont val="Century Gothic"/>
        <family val="2"/>
      </rPr>
      <t>For Electricity Generation from Wind Energy</t>
    </r>
    <r>
      <rPr>
        <sz val="9"/>
        <color theme="1"/>
        <rFont val="Century Gothic"/>
        <family val="2"/>
      </rPr>
      <t xml:space="preserve">
Generic Criteria and
• Ensure that the equipment and components are of high durability and recyclability, which are easy to dismantle and recondition.
 • Ensure that a waste management plan is in place covering the different phases of the project, estimating the waste volume that could be generated. The purpose of this component is to ensure that the types of waste generated at all stages of the project are properly managed by waste management companies. The main focus must be on the recovery and use of waste, as well as the proper treatment of hazardous waste by certified companies. 
• Ensure compliance with national standards and regulations on the waste management of electrical and electronic components: RS 276-1: Electrical and electronic waste — Handling, collection, transportation and storage — Requirements and RS 276-2: Electrical and electronic waste —Treatment and disposal — Code of Practice.
• Based on the estimated lifetime of the project, a programme for decommissioning and abandonment should be in place, including procedures, handling and disposal of materials and equipment, and programmes for rehabilitation or restoration of the sites.
</t>
    </r>
    <r>
      <rPr>
        <b/>
        <sz val="9"/>
        <color theme="1"/>
        <rFont val="Century Gothic"/>
        <family val="2"/>
      </rPr>
      <t>For Electricity Generation from Ocean Energy</t>
    </r>
    <r>
      <rPr>
        <sz val="9"/>
        <color theme="1"/>
        <rFont val="Century Gothic"/>
        <family val="2"/>
      </rPr>
      <t xml:space="preserve">
Generic Criteria and
• Ensure that the equipment and components are of high durability and recyclability, which are easy to dismantle and recondition.
 • Ensure that a waste management plan is in place covering the different phases of the project, estimating the waste volume that could be generated. The purpose of this component is to ensure that the types of waste generated at all stages of the project are properly managed by waste management companies. The main focus must be on the recovery and use of waste, as well as the proper treatment of hazardous waste by certified companies. 
• Ensure compliance with national standards and regulations on the waste management of electrical and electronic components: RS 276-1: Electrical and electronic waste — Handling, collection, transportation and storage — Requirements and RS 276-2: Electrical and electronic waste —Treatment and disposal — Code of Practice.</t>
    </r>
  </si>
  <si>
    <r>
      <rPr>
        <b/>
        <sz val="9"/>
        <color theme="1"/>
        <rFont val="Century Gothic"/>
        <family val="2"/>
      </rPr>
      <t>Energy from solar PV and CSP (including electricity, heat, cool)</t>
    </r>
    <r>
      <rPr>
        <sz val="9"/>
        <color theme="1"/>
        <rFont val="Century Gothic"/>
        <family val="2"/>
      </rPr>
      <t xml:space="preserve">
• Ensure PV panels, CSP installations and associated components have been designed and manufactured for high durability, easy dismantling, refurbishment, and recycling, aligned to international standards and guidelines (ex: KAPSARC Guide to circular economy, French standard, XP X30-901, Circular economy – Circular economy project management system).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Ensure reparability of the solar photovoltaic (PV) installation or plant thanks to accessibility and exchangeability of the components.
</t>
    </r>
    <r>
      <rPr>
        <b/>
        <sz val="9"/>
        <color theme="1"/>
        <rFont val="Century Gothic"/>
        <family val="2"/>
      </rPr>
      <t>Wind power generation</t>
    </r>
    <r>
      <rPr>
        <sz val="9"/>
        <color theme="1"/>
        <rFont val="Century Gothic"/>
        <family val="2"/>
      </rPr>
      <t xml:space="preserve">
•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State ambition to maximise recycling at end of life based on waste management plans, dismantling/decommissioning processes at time of decommissioning (e.g. through contractual agreements with recycling partners, reflection in financial projections or official project documentation), aligned to international standards and guidelines (ex: KAPSARC Guide to circular economy, French standard, XP X30-901, Circular economy – Circular economy project management system).
</t>
    </r>
    <r>
      <rPr>
        <b/>
        <sz val="9"/>
        <color theme="1"/>
        <rFont val="Century Gothic"/>
        <family val="2"/>
      </rPr>
      <t>Hydropower generation</t>
    </r>
    <r>
      <rPr>
        <sz val="9"/>
        <color theme="1"/>
        <rFont val="Century Gothic"/>
        <family val="2"/>
      </rPr>
      <t xml:space="preserve">
For new projects: Ensure implementation of a River Basin Management Plan and ensure that an appropriate cumulative impact assessment or equivalent study has been undertaken that identifies and addresses any significant regional or basin-level environmental and social impacts, in compliance with international standards and guidelines (ex: IFC and World Bank Environmental and social standards, San José Declaration on Sustainable Hydropower; Hydropower sustainability Secretariat's Hydropower Sustainability Guidelines on Good International Industry Practice; EIB's Environmental, Climate and Social Guidelines on Hydropower Development), preferably at the strategic planning stage. Such a study must consider all of the planned infrastructure developments in the basin, for example as part of a hydropower cascade at the scale of the river catchment, involving all relevant stakeholders. Ensure that the following conditions are met based on ground evidence: • All practical steps are taken to mitigate the impacts. • The project has been recognised of overriding public interest and/or it is proven that the benefits of the project outweigh its impacts. • There are no significantly environmentally better option. • The project does not show significant adverse impact on upstream or downstream water bodies. • This applies to newly built hydropower and extension of existing hydropower. Construction of new hydropower should not lead to increase fragmentation of rivers, consequently refurbishment of existing hydropower plant and rehabilitation of existing barriers should be prioritised. Construction of small hydropower (
</t>
    </r>
    <r>
      <rPr>
        <b/>
        <sz val="9"/>
        <color theme="1"/>
        <rFont val="Century Gothic"/>
        <family val="2"/>
      </rPr>
      <t xml:space="preserve"> Geothermal energy generation (including electricity, heat, cool)</t>
    </r>
    <r>
      <rPr>
        <sz val="9"/>
        <color theme="1"/>
        <rFont val="Century Gothic"/>
        <family val="2"/>
      </rPr>
      <t xml:space="preserve">
Ensure that water use/conservation management plans, developed in consultation with relevant stakeholders, have been developed and implemented as per international standards and guidelines. (ex: UNEP International Water Quality Guidelines for Ecosystems (IWQGES); ISO 13.060: Water Quality). • Discharges to water bodies should comply with individual license conditions for specific operations, where applicable, and/or national threshold values in line with the international standards and guidelines. • Emissions to air: the operations of high-enthalpy geothermal energy systems should ensure that adequate abatement systems are in place to comply with international standards and guidelines. (ex: IFC’s Environmental, Health, and Safety Guidelines for Geothermal Power Generation. ISO 14001:2015 Environmental management systems — Requirements with guidance for use). Thermal anomalies associated with the discharge of waste heat should not exceed 3°K for groundwater environments or 1.5°K for surface water environments, respectively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</si>
</sst>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000"/>
    <numFmt numFmtId="166" formatCode="0000"/>
  </numFmts>
  <fonts count="47" x14ac:knownFonts="1">
    <font>
      <sz val="11"/>
      <color theme="1"/>
      <name val="Aptos Narrow"/>
      <family val="2"/>
      <scheme val="minor"/>
    </font>
    <font>
      <b/>
      <sz val="11"/>
      <color theme="1"/>
      <name val="Aptos Narrow"/>
      <family val="2"/>
      <scheme val="minor"/>
    </font>
    <font>
      <sz val="11"/>
      <color theme="1"/>
      <name val="Century Gothic"/>
      <family val="2"/>
    </font>
    <font>
      <sz val="11"/>
      <color theme="1"/>
      <name val="Aptos Narrow"/>
      <family val="2"/>
      <scheme val="minor"/>
    </font>
    <font>
      <b/>
      <sz val="11"/>
      <color theme="1"/>
      <name val="Century Gothic"/>
      <family val="2"/>
    </font>
    <font>
      <b/>
      <sz val="12"/>
      <color theme="1"/>
      <name val="Century Gothic"/>
      <family val="2"/>
    </font>
    <font>
      <i/>
      <sz val="11"/>
      <color theme="0"/>
      <name val="Century Gothic"/>
      <family val="2"/>
    </font>
    <font>
      <b/>
      <sz val="14"/>
      <color theme="1"/>
      <name val="Century Gothic"/>
      <family val="2"/>
    </font>
    <font>
      <b/>
      <sz val="14"/>
      <color theme="1"/>
      <name val="Aptos Narrow"/>
      <family val="2"/>
      <scheme val="minor"/>
    </font>
    <font>
      <i/>
      <sz val="12"/>
      <color theme="1"/>
      <name val="Aptos Narrow"/>
      <family val="2"/>
      <scheme val="minor"/>
    </font>
    <font>
      <i/>
      <sz val="11"/>
      <color theme="1"/>
      <name val="Aptos Narrow"/>
      <family val="2"/>
      <scheme val="minor"/>
    </font>
    <font>
      <b/>
      <sz val="11"/>
      <color theme="0"/>
      <name val="Aptos Narrow"/>
      <family val="2"/>
      <scheme val="minor"/>
    </font>
    <font>
      <b/>
      <sz val="22"/>
      <color theme="1"/>
      <name val="Aptos Narrow"/>
      <family val="2"/>
      <scheme val="minor"/>
    </font>
    <font>
      <sz val="11"/>
      <color theme="0"/>
      <name val="Aptos Narrow"/>
      <family val="2"/>
      <scheme val="minor"/>
    </font>
    <font>
      <b/>
      <i/>
      <sz val="11"/>
      <color theme="0"/>
      <name val="Century Gothic"/>
      <family val="2"/>
    </font>
    <font>
      <b/>
      <sz val="12"/>
      <color theme="0"/>
      <name val="Century Gothic"/>
      <family val="2"/>
    </font>
    <font>
      <b/>
      <sz val="14"/>
      <color theme="0"/>
      <name val="Aptos Narrow"/>
      <family val="2"/>
      <scheme val="minor"/>
    </font>
    <font>
      <b/>
      <sz val="11"/>
      <color theme="0"/>
      <name val="Century Gothic"/>
      <family val="2"/>
    </font>
    <font>
      <sz val="9"/>
      <color theme="1"/>
      <name val="Arial"/>
      <family val="2"/>
    </font>
    <font>
      <sz val="9"/>
      <color rgb="FF000000"/>
      <name val="Calibri"/>
      <family val="2"/>
    </font>
    <font>
      <sz val="9"/>
      <color rgb="FFFF0000"/>
      <name val="Arial"/>
      <family val="2"/>
    </font>
    <font>
      <sz val="11"/>
      <color theme="0"/>
      <name val="Century Gothic"/>
      <family val="2"/>
    </font>
    <font>
      <i/>
      <sz val="11"/>
      <color theme="2" tint="-0.499984740745262"/>
      <name val="Century Gothic"/>
      <family val="2"/>
    </font>
    <font>
      <sz val="11"/>
      <name val="Aptos Narrow"/>
      <family val="2"/>
      <scheme val="minor"/>
    </font>
    <font>
      <sz val="9"/>
      <color theme="1"/>
      <name val="Aptos Narrow"/>
      <family val="2"/>
      <scheme val="minor"/>
    </font>
    <font>
      <b/>
      <sz val="9"/>
      <color theme="0"/>
      <name val="Aptos Narrow"/>
      <family val="2"/>
      <scheme val="minor"/>
    </font>
    <font>
      <b/>
      <sz val="11"/>
      <name val="Aptos Narrow"/>
      <family val="2"/>
      <scheme val="minor"/>
    </font>
    <font>
      <sz val="14"/>
      <color theme="1"/>
      <name val="Aptos Narrow"/>
      <family val="2"/>
      <scheme val="minor"/>
    </font>
    <font>
      <b/>
      <sz val="9"/>
      <color theme="1"/>
      <name val="Aptos Narrow"/>
      <family val="2"/>
      <scheme val="minor"/>
    </font>
    <font>
      <sz val="11"/>
      <color rgb="FFFF0000"/>
      <name val="Aptos Narrow"/>
      <family val="2"/>
      <scheme val="minor"/>
    </font>
    <font>
      <b/>
      <sz val="12"/>
      <color theme="1"/>
      <name val="Arial"/>
      <family val="2"/>
    </font>
    <font>
      <b/>
      <sz val="12"/>
      <color theme="0"/>
      <name val="Aptos Narrow"/>
      <family val="2"/>
      <scheme val="minor"/>
    </font>
    <font>
      <b/>
      <sz val="16"/>
      <color theme="0"/>
      <name val="Century Gothic"/>
      <family val="2"/>
    </font>
    <font>
      <b/>
      <sz val="14"/>
      <color theme="0"/>
      <name val="Century Gothic"/>
      <family val="2"/>
    </font>
    <font>
      <b/>
      <sz val="15"/>
      <color theme="0"/>
      <name val="Aptos Narrow"/>
      <family val="2"/>
      <scheme val="minor"/>
    </font>
    <font>
      <sz val="10"/>
      <color theme="1"/>
      <name val="Century Gothic"/>
      <family val="2"/>
    </font>
    <font>
      <b/>
      <i/>
      <sz val="11"/>
      <name val="Century Gothic"/>
      <family val="2"/>
    </font>
    <font>
      <b/>
      <sz val="9"/>
      <color theme="1"/>
      <name val="Century Gothic"/>
      <family val="2"/>
    </font>
    <font>
      <b/>
      <sz val="9"/>
      <color theme="0"/>
      <name val="Century Gothic"/>
      <family val="2"/>
    </font>
    <font>
      <sz val="14"/>
      <color theme="1"/>
      <name val="Century Gothic"/>
      <family val="2"/>
    </font>
    <font>
      <b/>
      <sz val="14"/>
      <name val="Century Gothic"/>
      <family val="2"/>
    </font>
    <font>
      <b/>
      <sz val="18"/>
      <name val="Century Gothic"/>
      <family val="2"/>
    </font>
    <font>
      <sz val="12"/>
      <color theme="1"/>
      <name val="Century Gothic"/>
      <family val="2"/>
    </font>
    <font>
      <b/>
      <sz val="11"/>
      <name val="Century Gothic"/>
      <family val="2"/>
    </font>
    <font>
      <sz val="11"/>
      <name val="Century Gothic"/>
      <family val="2"/>
    </font>
    <font>
      <sz val="9"/>
      <color theme="1"/>
      <name val="Century Gothic"/>
      <family val="2"/>
    </font>
    <font>
      <b/>
      <sz val="15"/>
      <color theme="0"/>
      <name val="Century Gothic"/>
      <family val="2"/>
    </font>
  </fonts>
  <fills count="31">
    <fill>
      <patternFill patternType="none"/>
    </fill>
    <fill>
      <patternFill patternType="gray125"/>
    </fill>
    <fill>
      <patternFill patternType="solid">
        <fgColor theme="2" tint="-9.9978637043366805E-2"/>
        <bgColor indexed="64"/>
      </patternFill>
    </fill>
    <fill>
      <patternFill patternType="solid">
        <fgColor theme="0"/>
        <bgColor indexed="64"/>
      </patternFill>
    </fill>
    <fill>
      <patternFill patternType="lightGray">
        <fgColor theme="5"/>
      </patternFill>
    </fill>
    <fill>
      <patternFill patternType="gray0625">
        <bgColor theme="0" tint="-0.14996795556505021"/>
      </patternFill>
    </fill>
    <fill>
      <patternFill patternType="solid">
        <fgColor theme="3" tint="0.89996032593768116"/>
        <bgColor indexed="64"/>
      </patternFill>
    </fill>
    <fill>
      <patternFill patternType="solid">
        <fgColor theme="7" tint="0.79998168889431442"/>
        <bgColor indexed="64"/>
      </patternFill>
    </fill>
    <fill>
      <patternFill patternType="solid">
        <fgColor theme="3" tint="0.89999084444715716"/>
        <bgColor indexed="64"/>
      </patternFill>
    </fill>
    <fill>
      <patternFill patternType="solid">
        <fgColor theme="9" tint="0.79998168889431442"/>
        <bgColor indexed="64"/>
      </patternFill>
    </fill>
    <fill>
      <patternFill patternType="solid">
        <fgColor theme="5" tint="0.79998168889431442"/>
        <bgColor indexed="64"/>
      </patternFill>
    </fill>
    <fill>
      <patternFill patternType="lightGray">
        <fgColor theme="5"/>
        <bgColor theme="3" tint="0.89999084444715716"/>
      </patternFill>
    </fill>
    <fill>
      <patternFill patternType="solid">
        <fgColor theme="4"/>
        <bgColor theme="4"/>
      </patternFill>
    </fill>
    <fill>
      <patternFill patternType="solid">
        <fgColor theme="2"/>
        <bgColor indexed="64"/>
      </patternFill>
    </fill>
    <fill>
      <patternFill patternType="solid">
        <fgColor theme="0" tint="-4.9989318521683403E-2"/>
        <bgColor indexed="64"/>
      </patternFill>
    </fill>
    <fill>
      <patternFill patternType="solid">
        <fgColor rgb="FF002060"/>
        <bgColor indexed="64"/>
      </patternFill>
    </fill>
    <fill>
      <patternFill patternType="solid">
        <fgColor theme="9" tint="0.59999389629810485"/>
        <bgColor indexed="64"/>
      </patternFill>
    </fill>
    <fill>
      <patternFill patternType="solid">
        <fgColor theme="6" tint="0.39997558519241921"/>
        <bgColor indexed="64"/>
      </patternFill>
    </fill>
    <fill>
      <patternFill patternType="solid">
        <fgColor theme="9"/>
        <bgColor indexed="64"/>
      </patternFill>
    </fill>
    <fill>
      <patternFill patternType="solid">
        <fgColor theme="9" tint="-0.249977111117893"/>
        <bgColor indexed="64"/>
      </patternFill>
    </fill>
    <fill>
      <patternFill patternType="solid">
        <fgColor rgb="FF21275D"/>
        <bgColor indexed="64"/>
      </patternFill>
    </fill>
    <fill>
      <patternFill patternType="solid">
        <fgColor rgb="FF963620"/>
        <bgColor indexed="64"/>
      </patternFill>
    </fill>
    <fill>
      <patternFill patternType="solid">
        <fgColor rgb="FF20275E"/>
        <bgColor indexed="64"/>
      </patternFill>
    </fill>
    <fill>
      <patternFill patternType="solid">
        <fgColor rgb="FF90BBDE"/>
        <bgColor indexed="64"/>
      </patternFill>
    </fill>
    <fill>
      <patternFill patternType="solid">
        <fgColor rgb="FFC00000"/>
        <bgColor indexed="64"/>
      </patternFill>
    </fill>
    <fill>
      <patternFill patternType="solid">
        <fgColor theme="6" tint="0.79998168889431442"/>
        <bgColor indexed="64"/>
      </patternFill>
    </fill>
    <fill>
      <patternFill patternType="solid">
        <fgColor theme="6"/>
        <bgColor indexed="64"/>
      </patternFill>
    </fill>
    <fill>
      <patternFill patternType="solid">
        <fgColor theme="0" tint="-0.499984740745262"/>
        <bgColor indexed="64"/>
      </patternFill>
    </fill>
    <fill>
      <patternFill patternType="solid">
        <fgColor rgb="FF92D050"/>
        <bgColor indexed="64"/>
      </patternFill>
    </fill>
    <fill>
      <patternFill patternType="solid">
        <fgColor rgb="FF2177BC"/>
        <bgColor indexed="64"/>
      </patternFill>
    </fill>
    <fill>
      <patternFill patternType="solid">
        <fgColor theme="9" tint="0.39997558519241921"/>
        <bgColor indexed="64"/>
      </patternFill>
    </fill>
  </fills>
  <borders count="5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ashed">
        <color auto="1"/>
      </left>
      <right style="dotted">
        <color auto="1"/>
      </right>
      <top style="dotted">
        <color auto="1"/>
      </top>
      <bottom style="dotted">
        <color auto="1"/>
      </bottom>
      <diagonal/>
    </border>
    <border>
      <left style="mediumDashDot">
        <color auto="1"/>
      </left>
      <right style="mediumDashDot">
        <color auto="1"/>
      </right>
      <top style="mediumDashDot">
        <color auto="1"/>
      </top>
      <bottom style="mediumDashDot">
        <color auto="1"/>
      </bottom>
      <diagonal/>
    </border>
    <border>
      <left style="dashed">
        <color indexed="64"/>
      </left>
      <right style="dashed">
        <color indexed="64"/>
      </right>
      <top style="dashed">
        <color indexed="64"/>
      </top>
      <bottom style="dashed">
        <color indexed="64"/>
      </bottom>
      <diagonal/>
    </border>
    <border>
      <left/>
      <right style="thin">
        <color indexed="64"/>
      </right>
      <top/>
      <bottom/>
      <diagonal/>
    </border>
    <border>
      <left style="thin">
        <color indexed="64"/>
      </left>
      <right/>
      <top style="thin">
        <color indexed="64"/>
      </top>
      <bottom/>
      <diagonal/>
    </border>
    <border>
      <left style="thin">
        <color indexed="64"/>
      </left>
      <right/>
      <top/>
      <bottom/>
      <diagonal/>
    </border>
    <border>
      <left/>
      <right/>
      <top style="medium">
        <color indexed="64"/>
      </top>
      <bottom style="medium">
        <color indexed="64"/>
      </bottom>
      <diagonal/>
    </border>
    <border>
      <left/>
      <right/>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theme="4" tint="0.39997558519241921"/>
      </left>
      <right/>
      <top style="thin">
        <color theme="4" tint="0.39997558519241921"/>
      </top>
      <bottom/>
      <diagonal/>
    </border>
    <border>
      <left/>
      <right/>
      <top style="thin">
        <color theme="4" tint="0.39997558519241921"/>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theme="4" tint="0.39997558519241921"/>
      </left>
      <right/>
      <top style="thin">
        <color theme="4" tint="0.39997558519241921"/>
      </top>
      <bottom style="thin">
        <color theme="4" tint="0.39997558519241921"/>
      </bottom>
      <diagonal/>
    </border>
    <border>
      <left/>
      <right/>
      <top style="thin">
        <color theme="4" tint="0.39997558519241921"/>
      </top>
      <bottom style="thin">
        <color theme="4" tint="0.39997558519241921"/>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top style="thin">
        <color indexed="64"/>
      </top>
      <bottom/>
      <diagonal/>
    </border>
    <border>
      <left/>
      <right style="dotted">
        <color auto="1"/>
      </right>
      <top style="dotted">
        <color auto="1"/>
      </top>
      <bottom style="dotted">
        <color auto="1"/>
      </bottom>
      <diagonal/>
    </border>
  </borders>
  <cellStyleXfs count="7">
    <xf numFmtId="0" fontId="0" fillId="0" borderId="0"/>
    <xf numFmtId="0" fontId="3" fillId="4" borderId="0"/>
    <xf numFmtId="0" fontId="3" fillId="4" borderId="5">
      <alignment horizontal="center"/>
      <protection hidden="1"/>
    </xf>
    <xf numFmtId="0" fontId="3" fillId="5" borderId="6">
      <protection hidden="1"/>
    </xf>
    <xf numFmtId="0" fontId="3" fillId="6" borderId="1" applyFont="0" applyAlignment="0" applyProtection="0"/>
    <xf numFmtId="0" fontId="3" fillId="7" borderId="7" applyFont="0" applyAlignment="0" applyProtection="0"/>
    <xf numFmtId="0" fontId="3" fillId="6" borderId="1" applyFont="0" applyAlignment="0" applyProtection="0"/>
  </cellStyleXfs>
  <cellXfs count="268">
    <xf numFmtId="0" fontId="0" fillId="0" borderId="0" xfId="0"/>
    <xf numFmtId="0" fontId="0" fillId="0" borderId="0" xfId="0" quotePrefix="1"/>
    <xf numFmtId="0" fontId="0" fillId="0" borderId="0" xfId="0" applyAlignment="1">
      <alignment wrapText="1"/>
    </xf>
    <xf numFmtId="0" fontId="2" fillId="0" borderId="0" xfId="0" applyFont="1"/>
    <xf numFmtId="0" fontId="1" fillId="0" borderId="0" xfId="0" applyFont="1"/>
    <xf numFmtId="0" fontId="0" fillId="3" borderId="0" xfId="0" applyFill="1" applyAlignment="1">
      <alignment vertical="center"/>
    </xf>
    <xf numFmtId="0" fontId="0" fillId="3" borderId="0" xfId="0" applyFill="1"/>
    <xf numFmtId="0" fontId="1" fillId="0" borderId="0" xfId="0" applyFont="1" applyAlignment="1">
      <alignment horizontal="center" vertical="center"/>
    </xf>
    <xf numFmtId="164" fontId="1" fillId="0" borderId="0" xfId="0" applyNumberFormat="1" applyFont="1" applyAlignment="1">
      <alignment horizontal="center" vertical="center"/>
    </xf>
    <xf numFmtId="165" fontId="1" fillId="0" borderId="0" xfId="0" applyNumberFormat="1" applyFont="1" applyAlignment="1">
      <alignment horizontal="center" vertical="center"/>
    </xf>
    <xf numFmtId="0" fontId="1" fillId="0" borderId="0" xfId="0" applyFont="1" applyAlignment="1">
      <alignment horizontal="center" vertical="center" wrapText="1"/>
    </xf>
    <xf numFmtId="166" fontId="1" fillId="0" borderId="0" xfId="0" applyNumberFormat="1" applyFont="1" applyAlignment="1">
      <alignment horizontal="center" vertical="center"/>
    </xf>
    <xf numFmtId="164" fontId="0" fillId="0" borderId="0" xfId="0" applyNumberFormat="1"/>
    <xf numFmtId="165" fontId="0" fillId="0" borderId="0" xfId="0" applyNumberFormat="1"/>
    <xf numFmtId="166" fontId="0" fillId="0" borderId="0" xfId="0" applyNumberFormat="1"/>
    <xf numFmtId="0" fontId="12" fillId="0" borderId="0" xfId="0" applyFont="1" applyAlignment="1">
      <alignment vertical="center"/>
    </xf>
    <xf numFmtId="0" fontId="11" fillId="12" borderId="15" xfId="0" applyFont="1" applyFill="1" applyBorder="1"/>
    <xf numFmtId="0" fontId="11" fillId="12" borderId="16" xfId="0" applyFont="1" applyFill="1" applyBorder="1"/>
    <xf numFmtId="164" fontId="11" fillId="12" borderId="16" xfId="0" applyNumberFormat="1" applyFont="1" applyFill="1" applyBorder="1"/>
    <xf numFmtId="0" fontId="11" fillId="12" borderId="22" xfId="0" applyFont="1" applyFill="1" applyBorder="1"/>
    <xf numFmtId="0" fontId="18" fillId="0" borderId="0" xfId="0" applyFont="1"/>
    <xf numFmtId="0" fontId="19" fillId="0" borderId="0" xfId="0" applyFont="1"/>
    <xf numFmtId="0" fontId="20" fillId="0" borderId="0" xfId="0" applyFont="1"/>
    <xf numFmtId="0" fontId="20" fillId="0" borderId="17" xfId="0" applyFont="1" applyBorder="1" applyAlignment="1">
      <alignment vertical="center" wrapText="1"/>
    </xf>
    <xf numFmtId="0" fontId="2" fillId="0" borderId="29" xfId="0" applyFont="1" applyBorder="1"/>
    <xf numFmtId="0" fontId="2" fillId="0" borderId="32" xfId="0" applyFont="1" applyBorder="1"/>
    <xf numFmtId="0" fontId="2" fillId="0" borderId="33" xfId="0" applyFont="1" applyBorder="1"/>
    <xf numFmtId="0" fontId="2" fillId="0" borderId="19" xfId="0" applyFont="1" applyBorder="1"/>
    <xf numFmtId="0" fontId="2" fillId="14" borderId="19" xfId="0" applyFont="1" applyFill="1" applyBorder="1"/>
    <xf numFmtId="0" fontId="2" fillId="0" borderId="34" xfId="0" applyFont="1" applyBorder="1"/>
    <xf numFmtId="0" fontId="2" fillId="0" borderId="1" xfId="0" applyFont="1" applyBorder="1"/>
    <xf numFmtId="0" fontId="2" fillId="0" borderId="37" xfId="0" applyFont="1" applyBorder="1"/>
    <xf numFmtId="0" fontId="2" fillId="0" borderId="18" xfId="0" applyFont="1" applyBorder="1"/>
    <xf numFmtId="0" fontId="2" fillId="14" borderId="18" xfId="0" applyFont="1" applyFill="1" applyBorder="1"/>
    <xf numFmtId="0" fontId="2" fillId="0" borderId="37" xfId="0" applyFont="1" applyBorder="1" applyAlignment="1">
      <alignment vertical="center"/>
    </xf>
    <xf numFmtId="0" fontId="21" fillId="0" borderId="0" xfId="0" applyFont="1"/>
    <xf numFmtId="0" fontId="2" fillId="0" borderId="1" xfId="0" applyFont="1" applyBorder="1" applyAlignment="1">
      <alignment wrapText="1"/>
    </xf>
    <xf numFmtId="0" fontId="2" fillId="0" borderId="37" xfId="0" applyFont="1" applyBorder="1" applyAlignment="1">
      <alignment vertical="center" wrapText="1"/>
    </xf>
    <xf numFmtId="0" fontId="2" fillId="0" borderId="34" xfId="0" applyFont="1" applyBorder="1" applyAlignment="1">
      <alignment horizontal="left" vertical="top" wrapText="1"/>
    </xf>
    <xf numFmtId="0" fontId="2" fillId="0" borderId="37" xfId="0" applyFont="1" applyBorder="1" applyAlignment="1">
      <alignment horizontal="left" vertical="center"/>
    </xf>
    <xf numFmtId="0" fontId="2" fillId="0" borderId="18" xfId="0" applyFont="1" applyBorder="1" applyAlignment="1">
      <alignment wrapText="1"/>
    </xf>
    <xf numFmtId="0" fontId="2" fillId="0" borderId="1" xfId="0" applyFont="1" applyBorder="1" applyAlignment="1">
      <alignment horizontal="left" vertical="top" wrapText="1"/>
    </xf>
    <xf numFmtId="0" fontId="2" fillId="0" borderId="24" xfId="0" applyFont="1" applyBorder="1" applyAlignment="1">
      <alignment wrapText="1"/>
    </xf>
    <xf numFmtId="0" fontId="2" fillId="14" borderId="24" xfId="0" applyFont="1" applyFill="1" applyBorder="1" applyAlignment="1">
      <alignment horizontal="center"/>
    </xf>
    <xf numFmtId="0" fontId="7" fillId="0" borderId="0" xfId="0" applyFont="1"/>
    <xf numFmtId="0" fontId="23" fillId="0" borderId="0" xfId="0" applyFont="1"/>
    <xf numFmtId="0" fontId="0" fillId="0" borderId="0" xfId="0" applyAlignment="1">
      <alignment vertical="center"/>
    </xf>
    <xf numFmtId="0" fontId="24" fillId="0" borderId="0" xfId="0" applyFont="1" applyAlignment="1">
      <alignment horizontal="left" indent="1"/>
    </xf>
    <xf numFmtId="0" fontId="11" fillId="16" borderId="0" xfId="0" applyFont="1" applyFill="1" applyAlignment="1">
      <alignment horizontal="center" vertical="center" wrapText="1"/>
    </xf>
    <xf numFmtId="0" fontId="11" fillId="17" borderId="0" xfId="0" applyFont="1" applyFill="1" applyAlignment="1">
      <alignment horizontal="center" vertical="center" wrapText="1"/>
    </xf>
    <xf numFmtId="0" fontId="11" fillId="18" borderId="0" xfId="0" applyFont="1" applyFill="1" applyAlignment="1">
      <alignment horizontal="center" vertical="center" wrapText="1"/>
    </xf>
    <xf numFmtId="0" fontId="11" fillId="19" borderId="0" xfId="0" applyFont="1" applyFill="1" applyAlignment="1">
      <alignment horizontal="center" vertical="center" wrapText="1"/>
    </xf>
    <xf numFmtId="0" fontId="27" fillId="0" borderId="0" xfId="0" applyFont="1"/>
    <xf numFmtId="0" fontId="24" fillId="0" borderId="0" xfId="0" applyFont="1" applyAlignment="1">
      <alignment horizontal="left" vertical="top"/>
    </xf>
    <xf numFmtId="0" fontId="28" fillId="0" borderId="0" xfId="0" applyFont="1" applyAlignment="1">
      <alignment horizontal="left" vertical="top"/>
    </xf>
    <xf numFmtId="0" fontId="24" fillId="0" borderId="0" xfId="0" applyFont="1" applyAlignment="1">
      <alignment horizontal="left" vertical="top" wrapText="1"/>
    </xf>
    <xf numFmtId="0" fontId="28" fillId="0" borderId="0" xfId="0" applyFont="1" applyAlignment="1">
      <alignment horizontal="left" vertical="top" wrapText="1"/>
    </xf>
    <xf numFmtId="0" fontId="24" fillId="2" borderId="0" xfId="0" applyFont="1" applyFill="1" applyAlignment="1">
      <alignment horizontal="left" vertical="top"/>
    </xf>
    <xf numFmtId="0" fontId="24" fillId="0" borderId="0" xfId="0" applyFont="1" applyAlignment="1">
      <alignment horizontal="center" vertical="top"/>
    </xf>
    <xf numFmtId="0" fontId="24" fillId="0" borderId="0" xfId="0" applyFont="1" applyAlignment="1">
      <alignment horizontal="left" vertical="center" wrapText="1"/>
    </xf>
    <xf numFmtId="0" fontId="25" fillId="16" borderId="0" xfId="0" applyFont="1" applyFill="1" applyAlignment="1">
      <alignment horizontal="left" vertical="top"/>
    </xf>
    <xf numFmtId="0" fontId="25" fillId="17" borderId="0" xfId="0" applyFont="1" applyFill="1" applyAlignment="1">
      <alignment horizontal="left" vertical="top"/>
    </xf>
    <xf numFmtId="0" fontId="25" fillId="19" borderId="0" xfId="0" applyFont="1" applyFill="1" applyAlignment="1">
      <alignment horizontal="left" vertical="top"/>
    </xf>
    <xf numFmtId="0" fontId="25" fillId="18" borderId="0" xfId="0" applyFont="1" applyFill="1" applyAlignment="1">
      <alignment horizontal="left" vertical="top"/>
    </xf>
    <xf numFmtId="0" fontId="24" fillId="0" borderId="13" xfId="0" applyFont="1" applyBorder="1" applyAlignment="1">
      <alignment horizontal="left" vertical="top"/>
    </xf>
    <xf numFmtId="0" fontId="24" fillId="0" borderId="48" xfId="0" applyFont="1" applyBorder="1" applyAlignment="1">
      <alignment horizontal="left" vertical="top"/>
    </xf>
    <xf numFmtId="0" fontId="24" fillId="0" borderId="48" xfId="0" applyFont="1" applyBorder="1" applyAlignment="1">
      <alignment horizontal="center" vertical="top"/>
    </xf>
    <xf numFmtId="0" fontId="24" fillId="0" borderId="14" xfId="0" applyFont="1" applyBorder="1" applyAlignment="1">
      <alignment horizontal="center" vertical="top"/>
    </xf>
    <xf numFmtId="0" fontId="24" fillId="0" borderId="8" xfId="0" applyFont="1" applyBorder="1" applyAlignment="1">
      <alignment horizontal="left" vertical="top"/>
    </xf>
    <xf numFmtId="0" fontId="24" fillId="0" borderId="10" xfId="0" applyFont="1" applyBorder="1" applyAlignment="1">
      <alignment horizontal="center" vertical="top"/>
    </xf>
    <xf numFmtId="0" fontId="24" fillId="0" borderId="8" xfId="0" applyFont="1" applyBorder="1" applyAlignment="1">
      <alignment horizontal="left" vertical="top" wrapText="1"/>
    </xf>
    <xf numFmtId="0" fontId="24" fillId="2" borderId="8" xfId="0" applyFont="1" applyFill="1" applyBorder="1" applyAlignment="1">
      <alignment horizontal="left" vertical="top"/>
    </xf>
    <xf numFmtId="0" fontId="25" fillId="16" borderId="49" xfId="0" applyFont="1" applyFill="1" applyBorder="1" applyAlignment="1">
      <alignment horizontal="left" vertical="top"/>
    </xf>
    <xf numFmtId="0" fontId="25" fillId="17" borderId="50" xfId="0" applyFont="1" applyFill="1" applyBorder="1" applyAlignment="1">
      <alignment horizontal="left" vertical="top"/>
    </xf>
    <xf numFmtId="0" fontId="25" fillId="19" borderId="50" xfId="0" applyFont="1" applyFill="1" applyBorder="1" applyAlignment="1">
      <alignment horizontal="left" vertical="top"/>
    </xf>
    <xf numFmtId="0" fontId="25" fillId="18" borderId="50" xfId="0" applyFont="1" applyFill="1" applyBorder="1" applyAlignment="1">
      <alignment horizontal="left" vertical="top"/>
    </xf>
    <xf numFmtId="0" fontId="25" fillId="18" borderId="50" xfId="0" applyFont="1" applyFill="1" applyBorder="1" applyAlignment="1">
      <alignment horizontal="center" vertical="top"/>
    </xf>
    <xf numFmtId="0" fontId="25" fillId="18" borderId="9" xfId="0" applyFont="1" applyFill="1" applyBorder="1" applyAlignment="1">
      <alignment horizontal="center" vertical="top"/>
    </xf>
    <xf numFmtId="0" fontId="24" fillId="0" borderId="0" xfId="0" applyFont="1" applyAlignment="1">
      <alignment vertical="center"/>
    </xf>
    <xf numFmtId="0" fontId="24" fillId="0" borderId="0" xfId="0" applyFont="1" applyAlignment="1">
      <alignment vertical="top"/>
    </xf>
    <xf numFmtId="0" fontId="24" fillId="0" borderId="0" xfId="0" applyFont="1" applyAlignment="1">
      <alignment horizontal="left" vertical="center"/>
    </xf>
    <xf numFmtId="0" fontId="25" fillId="18" borderId="23" xfId="0" applyFont="1" applyFill="1" applyBorder="1" applyAlignment="1">
      <alignment horizontal="left" vertical="top"/>
    </xf>
    <xf numFmtId="0" fontId="4" fillId="0" borderId="0" xfId="0" applyFont="1" applyAlignment="1">
      <alignment horizontal="left"/>
    </xf>
    <xf numFmtId="0" fontId="8" fillId="0" borderId="0" xfId="0" applyFont="1" applyAlignment="1">
      <alignment vertical="center"/>
    </xf>
    <xf numFmtId="0" fontId="29" fillId="0" borderId="0" xfId="0" applyFont="1"/>
    <xf numFmtId="164" fontId="29" fillId="0" borderId="0" xfId="0" applyNumberFormat="1" applyFont="1"/>
    <xf numFmtId="165" fontId="29" fillId="0" borderId="0" xfId="0" applyNumberFormat="1" applyFont="1"/>
    <xf numFmtId="0" fontId="5" fillId="0" borderId="0" xfId="0" applyFont="1" applyAlignment="1">
      <alignment horizontal="center" vertical="center"/>
    </xf>
    <xf numFmtId="0" fontId="0" fillId="14" borderId="0" xfId="0" applyFill="1"/>
    <xf numFmtId="0" fontId="0" fillId="20" borderId="0" xfId="0" applyFill="1"/>
    <xf numFmtId="0" fontId="2" fillId="3" borderId="0" xfId="0" applyFont="1" applyFill="1"/>
    <xf numFmtId="0" fontId="32" fillId="3" borderId="0" xfId="0" applyFont="1" applyFill="1" applyAlignment="1">
      <alignment vertical="center"/>
    </xf>
    <xf numFmtId="0" fontId="5" fillId="0" borderId="0" xfId="0" applyFont="1" applyAlignment="1">
      <alignment horizontal="center"/>
    </xf>
    <xf numFmtId="0" fontId="16" fillId="22" borderId="17" xfId="0" applyFont="1" applyFill="1" applyBorder="1" applyAlignment="1">
      <alignment horizontal="center"/>
    </xf>
    <xf numFmtId="0" fontId="16" fillId="15" borderId="24" xfId="0" applyFont="1" applyFill="1" applyBorder="1"/>
    <xf numFmtId="0" fontId="8" fillId="8" borderId="0" xfId="0" applyFont="1" applyFill="1"/>
    <xf numFmtId="0" fontId="17" fillId="23" borderId="18" xfId="0" applyFont="1" applyFill="1" applyBorder="1" applyAlignment="1">
      <alignment horizontal="center"/>
    </xf>
    <xf numFmtId="0" fontId="1" fillId="11" borderId="18" xfId="2" applyFont="1" applyFill="1" applyBorder="1" applyProtection="1">
      <alignment horizontal="center"/>
    </xf>
    <xf numFmtId="0" fontId="9" fillId="8" borderId="0" xfId="0" applyFont="1" applyFill="1" applyAlignment="1">
      <alignment horizontal="left" indent="1"/>
    </xf>
    <xf numFmtId="0" fontId="0" fillId="8" borderId="18" xfId="0" applyFill="1" applyBorder="1"/>
    <xf numFmtId="0" fontId="10" fillId="8" borderId="0" xfId="0" applyFont="1" applyFill="1" applyAlignment="1">
      <alignment horizontal="left" indent="1"/>
    </xf>
    <xf numFmtId="164" fontId="1" fillId="11" borderId="18" xfId="2" applyNumberFormat="1" applyFont="1" applyFill="1" applyBorder="1" applyProtection="1">
      <alignment horizontal="center"/>
    </xf>
    <xf numFmtId="165" fontId="1" fillId="11" borderId="18" xfId="2" applyNumberFormat="1" applyFont="1" applyFill="1" applyBorder="1" applyProtection="1">
      <alignment horizontal="center"/>
    </xf>
    <xf numFmtId="0" fontId="13" fillId="23" borderId="18" xfId="0" applyFont="1" applyFill="1" applyBorder="1" applyAlignment="1">
      <alignment horizontal="center"/>
    </xf>
    <xf numFmtId="0" fontId="17" fillId="23" borderId="19" xfId="0" applyFont="1" applyFill="1" applyBorder="1" applyAlignment="1">
      <alignment horizontal="center"/>
    </xf>
    <xf numFmtId="166" fontId="1" fillId="11" borderId="19" xfId="2" applyNumberFormat="1" applyFont="1" applyFill="1" applyBorder="1" applyProtection="1">
      <alignment horizontal="center"/>
    </xf>
    <xf numFmtId="0" fontId="4" fillId="3" borderId="0" xfId="0" applyFont="1" applyFill="1" applyAlignment="1">
      <alignment horizontal="left"/>
    </xf>
    <xf numFmtId="0" fontId="15" fillId="23" borderId="17" xfId="0" applyFont="1" applyFill="1" applyBorder="1" applyAlignment="1">
      <alignment horizontal="center" vertical="center" wrapText="1"/>
    </xf>
    <xf numFmtId="0" fontId="15" fillId="23" borderId="28" xfId="0" applyFont="1" applyFill="1" applyBorder="1" applyAlignment="1">
      <alignment horizontal="center" vertical="center" wrapText="1"/>
    </xf>
    <xf numFmtId="0" fontId="15" fillId="23" borderId="26" xfId="0" applyFont="1" applyFill="1" applyBorder="1" applyAlignment="1">
      <alignment horizontal="center" vertical="center" wrapText="1"/>
    </xf>
    <xf numFmtId="0" fontId="17" fillId="23" borderId="26" xfId="0" applyFont="1" applyFill="1" applyBorder="1" applyAlignment="1">
      <alignment vertical="center"/>
    </xf>
    <xf numFmtId="0" fontId="15" fillId="23" borderId="27" xfId="0" applyFont="1" applyFill="1" applyBorder="1" applyAlignment="1">
      <alignment horizontal="center" vertical="center" wrapText="1"/>
    </xf>
    <xf numFmtId="0" fontId="17" fillId="26" borderId="44" xfId="0" applyFont="1" applyFill="1" applyBorder="1" applyAlignment="1">
      <alignment horizontal="center"/>
    </xf>
    <xf numFmtId="0" fontId="21" fillId="26" borderId="17" xfId="0" applyFont="1" applyFill="1" applyBorder="1" applyAlignment="1">
      <alignment horizontal="left" vertical="center" wrapText="1" indent="3"/>
    </xf>
    <xf numFmtId="0" fontId="2" fillId="9" borderId="18" xfId="0" applyFont="1" applyFill="1" applyBorder="1"/>
    <xf numFmtId="0" fontId="17" fillId="26" borderId="35" xfId="0" applyFont="1" applyFill="1" applyBorder="1"/>
    <xf numFmtId="0" fontId="17" fillId="26" borderId="9" xfId="0" applyFont="1" applyFill="1" applyBorder="1" applyAlignment="1">
      <alignment horizontal="center"/>
    </xf>
    <xf numFmtId="0" fontId="17" fillId="26" borderId="42" xfId="0" applyFont="1" applyFill="1" applyBorder="1"/>
    <xf numFmtId="0" fontId="17" fillId="26" borderId="41" xfId="0" applyFont="1" applyFill="1" applyBorder="1"/>
    <xf numFmtId="0" fontId="17" fillId="26" borderId="40" xfId="0" applyFont="1" applyFill="1" applyBorder="1"/>
    <xf numFmtId="0" fontId="17" fillId="26" borderId="32" xfId="0" applyFont="1" applyFill="1" applyBorder="1"/>
    <xf numFmtId="0" fontId="6" fillId="25" borderId="26" xfId="0" applyFont="1" applyFill="1" applyBorder="1" applyAlignment="1">
      <alignment vertical="center"/>
    </xf>
    <xf numFmtId="0" fontId="9" fillId="10" borderId="24" xfId="0" applyFont="1" applyFill="1" applyBorder="1" applyAlignment="1">
      <alignment horizontal="left" indent="1"/>
    </xf>
    <xf numFmtId="0" fontId="10" fillId="10" borderId="18" xfId="0" applyFont="1" applyFill="1" applyBorder="1" applyAlignment="1">
      <alignment horizontal="left" indent="1"/>
    </xf>
    <xf numFmtId="0" fontId="9" fillId="10" borderId="18" xfId="0" applyFont="1" applyFill="1" applyBorder="1" applyAlignment="1">
      <alignment horizontal="left" indent="1"/>
    </xf>
    <xf numFmtId="0" fontId="9" fillId="10" borderId="19" xfId="0" applyFont="1" applyFill="1" applyBorder="1" applyAlignment="1">
      <alignment horizontal="left" vertical="center" indent="1"/>
    </xf>
    <xf numFmtId="0" fontId="30" fillId="13" borderId="20" xfId="0" applyFont="1" applyFill="1" applyBorder="1" applyAlignment="1">
      <alignment vertical="center"/>
    </xf>
    <xf numFmtId="164" fontId="0" fillId="13" borderId="11" xfId="0" applyNumberFormat="1" applyFill="1" applyBorder="1" applyAlignment="1">
      <alignment vertical="center"/>
    </xf>
    <xf numFmtId="0" fontId="35" fillId="25" borderId="26" xfId="0" applyFont="1" applyFill="1" applyBorder="1" applyAlignment="1">
      <alignment horizontal="left" vertical="top" wrapText="1" indent="1"/>
    </xf>
    <xf numFmtId="0" fontId="31" fillId="22" borderId="17" xfId="0" applyFont="1" applyFill="1" applyBorder="1" applyAlignment="1">
      <alignment horizontal="center"/>
    </xf>
    <xf numFmtId="0" fontId="0" fillId="21" borderId="0" xfId="0" applyFill="1"/>
    <xf numFmtId="0" fontId="0" fillId="27" borderId="0" xfId="0" applyFill="1"/>
    <xf numFmtId="0" fontId="0" fillId="21" borderId="0" xfId="0" applyFill="1" applyAlignment="1">
      <alignment vertical="center"/>
    </xf>
    <xf numFmtId="0" fontId="2" fillId="28" borderId="0" xfId="0" applyFont="1" applyFill="1"/>
    <xf numFmtId="0" fontId="14" fillId="29" borderId="3" xfId="0" applyFont="1" applyFill="1" applyBorder="1" applyAlignment="1">
      <alignment horizontal="center" vertical="center"/>
    </xf>
    <xf numFmtId="0" fontId="0" fillId="29" borderId="0" xfId="0" applyFill="1" applyAlignment="1">
      <alignment vertical="center"/>
    </xf>
    <xf numFmtId="0" fontId="33" fillId="24" borderId="20" xfId="0" applyFont="1" applyFill="1" applyBorder="1" applyAlignment="1">
      <alignment horizontal="center" vertical="center"/>
    </xf>
    <xf numFmtId="0" fontId="34" fillId="15" borderId="0" xfId="0" applyFont="1" applyFill="1" applyAlignment="1">
      <alignment horizontal="center" vertical="center"/>
    </xf>
    <xf numFmtId="0" fontId="11" fillId="15" borderId="0" xfId="0" applyFont="1" applyFill="1" applyAlignment="1">
      <alignment horizontal="center" vertical="center"/>
    </xf>
    <xf numFmtId="0" fontId="5" fillId="13" borderId="20" xfId="0" applyFont="1" applyFill="1" applyBorder="1" applyAlignment="1">
      <alignment horizontal="center" vertical="center"/>
    </xf>
    <xf numFmtId="0" fontId="5" fillId="13" borderId="11" xfId="0" applyFont="1" applyFill="1" applyBorder="1" applyAlignment="1">
      <alignment horizontal="center" vertical="center"/>
    </xf>
    <xf numFmtId="0" fontId="5" fillId="13" borderId="21" xfId="0" applyFont="1" applyFill="1" applyBorder="1" applyAlignment="1">
      <alignment horizontal="center" vertical="center"/>
    </xf>
    <xf numFmtId="0" fontId="33" fillId="20" borderId="38" xfId="0" applyFont="1" applyFill="1" applyBorder="1" applyAlignment="1">
      <alignment horizontal="center" vertical="center"/>
    </xf>
    <xf numFmtId="0" fontId="33" fillId="20" borderId="44" xfId="0" applyFont="1" applyFill="1" applyBorder="1" applyAlignment="1">
      <alignment horizontal="center" vertical="center"/>
    </xf>
    <xf numFmtId="0" fontId="33" fillId="20" borderId="39" xfId="0" applyFont="1" applyFill="1" applyBorder="1" applyAlignment="1">
      <alignment horizontal="center" vertical="center"/>
    </xf>
    <xf numFmtId="0" fontId="33" fillId="20" borderId="30" xfId="0" applyFont="1" applyFill="1" applyBorder="1" applyAlignment="1">
      <alignment horizontal="center" vertical="center"/>
    </xf>
    <xf numFmtId="0" fontId="33" fillId="20" borderId="12" xfId="0" applyFont="1" applyFill="1" applyBorder="1" applyAlignment="1">
      <alignment horizontal="center" vertical="center"/>
    </xf>
    <xf numFmtId="0" fontId="33" fillId="20" borderId="31" xfId="0" applyFont="1" applyFill="1" applyBorder="1" applyAlignment="1">
      <alignment horizontal="center" vertical="center"/>
    </xf>
    <xf numFmtId="0" fontId="11" fillId="21" borderId="0" xfId="0" applyFont="1" applyFill="1" applyAlignment="1">
      <alignment horizontal="center" vertical="center"/>
    </xf>
    <xf numFmtId="0" fontId="34" fillId="21" borderId="0" xfId="0" applyFont="1" applyFill="1" applyAlignment="1">
      <alignment horizontal="center" vertical="center"/>
    </xf>
    <xf numFmtId="0" fontId="33" fillId="24" borderId="20" xfId="0" applyFont="1" applyFill="1" applyBorder="1" applyAlignment="1">
      <alignment horizontal="center" vertical="center"/>
    </xf>
    <xf numFmtId="0" fontId="33" fillId="24" borderId="11" xfId="0" applyFont="1" applyFill="1" applyBorder="1" applyAlignment="1">
      <alignment horizontal="center" vertical="center"/>
    </xf>
    <xf numFmtId="0" fontId="33" fillId="24" borderId="21" xfId="0" applyFont="1" applyFill="1" applyBorder="1" applyAlignment="1">
      <alignment horizontal="center" vertical="center"/>
    </xf>
    <xf numFmtId="0" fontId="26" fillId="0" borderId="1" xfId="0" applyFont="1" applyBorder="1" applyAlignment="1">
      <alignment horizontal="left" vertical="center" wrapText="1"/>
    </xf>
    <xf numFmtId="0" fontId="0" fillId="0" borderId="1" xfId="0" applyBorder="1" applyAlignment="1">
      <alignment horizontal="left" vertical="center"/>
    </xf>
    <xf numFmtId="0" fontId="23" fillId="0" borderId="1" xfId="0" applyFont="1" applyBorder="1" applyAlignment="1">
      <alignment horizontal="left" vertical="center"/>
    </xf>
    <xf numFmtId="0" fontId="26" fillId="0" borderId="4" xfId="0" applyFont="1" applyBorder="1" applyAlignment="1">
      <alignment horizontal="left" vertical="center" wrapText="1"/>
    </xf>
    <xf numFmtId="0" fontId="23" fillId="0" borderId="1" xfId="0" applyFont="1" applyBorder="1" applyAlignment="1">
      <alignment horizontal="left" vertical="center" wrapText="1"/>
    </xf>
    <xf numFmtId="0" fontId="26" fillId="0" borderId="1" xfId="0" applyFont="1" applyBorder="1" applyAlignment="1">
      <alignment horizontal="left" vertical="center"/>
    </xf>
    <xf numFmtId="0" fontId="23" fillId="0" borderId="4" xfId="0" applyFont="1" applyBorder="1" applyAlignment="1">
      <alignment horizontal="left" vertical="center" wrapText="1"/>
    </xf>
    <xf numFmtId="0" fontId="0" fillId="0" borderId="9" xfId="0" applyBorder="1" applyAlignment="1">
      <alignment horizontal="left" vertical="center"/>
    </xf>
    <xf numFmtId="0" fontId="16" fillId="18" borderId="0" xfId="0" applyFont="1" applyFill="1" applyAlignment="1">
      <alignment horizontal="center" vertical="top" wrapText="1"/>
    </xf>
    <xf numFmtId="0" fontId="16" fillId="17" borderId="0" xfId="0" applyFont="1" applyFill="1" applyAlignment="1">
      <alignment horizontal="center" vertical="top" wrapText="1"/>
    </xf>
    <xf numFmtId="0" fontId="16" fillId="16" borderId="0" xfId="0" applyFont="1" applyFill="1" applyAlignment="1">
      <alignment horizontal="center" vertical="top" wrapText="1"/>
    </xf>
    <xf numFmtId="0" fontId="24" fillId="0" borderId="0" xfId="0" applyFont="1" applyAlignment="1">
      <alignment horizontal="center" vertical="center"/>
    </xf>
    <xf numFmtId="0" fontId="24" fillId="0" borderId="0" xfId="0" applyFont="1" applyAlignment="1">
      <alignment horizontal="center" vertical="top"/>
    </xf>
    <xf numFmtId="0" fontId="24" fillId="0" borderId="0" xfId="0" applyFont="1" applyAlignment="1">
      <alignment horizontal="left" vertical="top"/>
    </xf>
    <xf numFmtId="0" fontId="24" fillId="0" borderId="10" xfId="0" applyFont="1" applyBorder="1" applyAlignment="1">
      <alignment horizontal="center" vertical="top"/>
    </xf>
    <xf numFmtId="0" fontId="32" fillId="26" borderId="9" xfId="0" applyFont="1" applyFill="1" applyBorder="1" applyAlignment="1">
      <alignment horizontal="center" vertical="center"/>
    </xf>
    <xf numFmtId="0" fontId="32" fillId="26" borderId="50" xfId="0" applyFont="1" applyFill="1" applyBorder="1" applyAlignment="1">
      <alignment horizontal="center" vertical="center"/>
    </xf>
    <xf numFmtId="0" fontId="32" fillId="26" borderId="49" xfId="0" applyFont="1" applyFill="1" applyBorder="1" applyAlignment="1">
      <alignment horizontal="center" vertical="center"/>
    </xf>
    <xf numFmtId="0" fontId="32" fillId="26" borderId="10" xfId="0" applyFont="1" applyFill="1" applyBorder="1" applyAlignment="1">
      <alignment horizontal="center" vertical="center"/>
    </xf>
    <xf numFmtId="0" fontId="32" fillId="26" borderId="0" xfId="0" applyFont="1" applyFill="1" applyAlignment="1">
      <alignment horizontal="center" vertical="center"/>
    </xf>
    <xf numFmtId="0" fontId="32" fillId="26" borderId="8" xfId="0" applyFont="1" applyFill="1" applyBorder="1" applyAlignment="1">
      <alignment horizontal="center" vertical="center"/>
    </xf>
    <xf numFmtId="0" fontId="32" fillId="26" borderId="14" xfId="0" applyFont="1" applyFill="1" applyBorder="1" applyAlignment="1">
      <alignment horizontal="center" vertical="center"/>
    </xf>
    <xf numFmtId="0" fontId="32" fillId="26" borderId="48" xfId="0" applyFont="1" applyFill="1" applyBorder="1" applyAlignment="1">
      <alignment horizontal="center" vertical="center"/>
    </xf>
    <xf numFmtId="0" fontId="32" fillId="26" borderId="13" xfId="0" applyFont="1" applyFill="1" applyBorder="1" applyAlignment="1">
      <alignment horizontal="center" vertical="center"/>
    </xf>
    <xf numFmtId="0" fontId="2" fillId="0" borderId="39" xfId="0" applyFont="1" applyBorder="1" applyAlignment="1">
      <alignment horizontal="left" vertical="top" wrapText="1"/>
    </xf>
    <xf numFmtId="0" fontId="2" fillId="0" borderId="36" xfId="0" applyFont="1" applyBorder="1" applyAlignment="1">
      <alignment horizontal="left" vertical="top" wrapText="1"/>
    </xf>
    <xf numFmtId="0" fontId="2" fillId="0" borderId="31" xfId="0" applyFont="1" applyBorder="1" applyAlignment="1">
      <alignment horizontal="left" vertical="top" wrapText="1"/>
    </xf>
    <xf numFmtId="0" fontId="2" fillId="0" borderId="24" xfId="0" applyFont="1" applyBorder="1" applyAlignment="1">
      <alignment horizontal="left" vertical="top" wrapText="1"/>
    </xf>
    <xf numFmtId="0" fontId="2" fillId="0" borderId="18" xfId="0" applyFont="1" applyBorder="1" applyAlignment="1">
      <alignment horizontal="left" vertical="top" wrapText="1"/>
    </xf>
    <xf numFmtId="0" fontId="2" fillId="0" borderId="19" xfId="0" applyFont="1" applyBorder="1" applyAlignment="1">
      <alignment horizontal="left" vertical="top" wrapText="1"/>
    </xf>
    <xf numFmtId="0" fontId="2" fillId="0" borderId="38" xfId="0" applyFont="1" applyBorder="1" applyAlignment="1">
      <alignment horizontal="left" vertical="top" wrapText="1"/>
    </xf>
    <xf numFmtId="0" fontId="2" fillId="0" borderId="35" xfId="0" applyFont="1" applyBorder="1" applyAlignment="1">
      <alignment horizontal="left" vertical="top" wrapText="1"/>
    </xf>
    <xf numFmtId="0" fontId="2" fillId="0" borderId="30" xfId="0" applyFont="1" applyBorder="1" applyAlignment="1">
      <alignment horizontal="left" vertical="top" wrapText="1"/>
    </xf>
    <xf numFmtId="0" fontId="17" fillId="26" borderId="24" xfId="0" applyFont="1" applyFill="1" applyBorder="1" applyAlignment="1">
      <alignment horizontal="center" vertical="center"/>
    </xf>
    <xf numFmtId="0" fontId="17" fillId="26" borderId="19" xfId="0" applyFont="1" applyFill="1" applyBorder="1" applyAlignment="1">
      <alignment horizontal="center" vertical="center"/>
    </xf>
    <xf numFmtId="0" fontId="17" fillId="24" borderId="43" xfId="0" applyFont="1" applyFill="1" applyBorder="1" applyAlignment="1">
      <alignment horizontal="center" vertical="center"/>
    </xf>
    <xf numFmtId="0" fontId="17" fillId="24" borderId="36" xfId="0" applyFont="1" applyFill="1" applyBorder="1" applyAlignment="1">
      <alignment horizontal="center" vertical="center"/>
    </xf>
    <xf numFmtId="0" fontId="22" fillId="10" borderId="11" xfId="0" applyFont="1" applyFill="1" applyBorder="1" applyAlignment="1">
      <alignment horizontal="left" vertical="center" indent="2"/>
    </xf>
    <xf numFmtId="0" fontId="22" fillId="10" borderId="21" xfId="0" applyFont="1" applyFill="1" applyBorder="1" applyAlignment="1">
      <alignment horizontal="left" vertical="center" indent="2"/>
    </xf>
    <xf numFmtId="0" fontId="17" fillId="26" borderId="20" xfId="0" applyFont="1" applyFill="1" applyBorder="1" applyAlignment="1">
      <alignment horizontal="left" indent="1"/>
    </xf>
    <xf numFmtId="0" fontId="17" fillId="26" borderId="11" xfId="0" applyFont="1" applyFill="1" applyBorder="1" applyAlignment="1">
      <alignment horizontal="left" indent="1"/>
    </xf>
    <xf numFmtId="0" fontId="17" fillId="26" borderId="21" xfId="0" applyFont="1" applyFill="1" applyBorder="1" applyAlignment="1">
      <alignment horizontal="left" indent="1"/>
    </xf>
    <xf numFmtId="0" fontId="16" fillId="19" borderId="0" xfId="0" applyFont="1" applyFill="1" applyAlignment="1">
      <alignment horizontal="center" vertical="top" wrapText="1"/>
    </xf>
    <xf numFmtId="0" fontId="36" fillId="10" borderId="25" xfId="0" applyFont="1" applyFill="1" applyBorder="1" applyAlignment="1">
      <alignment vertical="center" wrapText="1"/>
    </xf>
    <xf numFmtId="0" fontId="36" fillId="10" borderId="26" xfId="0" applyFont="1" applyFill="1" applyBorder="1" applyAlignment="1">
      <alignment vertical="center" wrapText="1"/>
    </xf>
    <xf numFmtId="0" fontId="36" fillId="10" borderId="3" xfId="0" applyFont="1" applyFill="1" applyBorder="1" applyAlignment="1">
      <alignment horizontal="center" vertical="top"/>
    </xf>
    <xf numFmtId="0" fontId="2" fillId="28" borderId="0" xfId="0" applyFont="1" applyFill="1" applyAlignment="1">
      <alignment vertical="center"/>
    </xf>
    <xf numFmtId="0" fontId="2" fillId="3" borderId="0" xfId="0" applyFont="1" applyFill="1" applyAlignment="1">
      <alignment vertical="center"/>
    </xf>
    <xf numFmtId="0" fontId="17" fillId="26" borderId="47" xfId="0" applyFont="1" applyFill="1" applyBorder="1" applyAlignment="1">
      <alignment horizontal="center" vertical="center"/>
    </xf>
    <xf numFmtId="0" fontId="17" fillId="26" borderId="45" xfId="0" applyFont="1" applyFill="1" applyBorder="1" applyAlignment="1">
      <alignment horizontal="center" vertical="center"/>
    </xf>
    <xf numFmtId="0" fontId="17" fillId="26" borderId="46" xfId="0" applyFont="1" applyFill="1" applyBorder="1" applyAlignment="1">
      <alignment horizontal="center" vertical="center"/>
    </xf>
    <xf numFmtId="0" fontId="17" fillId="26" borderId="44" xfId="0" applyFont="1" applyFill="1" applyBorder="1" applyAlignment="1">
      <alignment horizontal="center" vertical="center"/>
    </xf>
    <xf numFmtId="0" fontId="21" fillId="0" borderId="0" xfId="0" applyFont="1" applyAlignment="1">
      <alignment vertical="center"/>
    </xf>
    <xf numFmtId="0" fontId="2" fillId="0" borderId="0" xfId="0" applyFont="1" applyAlignment="1">
      <alignment vertical="center"/>
    </xf>
    <xf numFmtId="0" fontId="2" fillId="30" borderId="24" xfId="0" applyFont="1" applyFill="1" applyBorder="1"/>
    <xf numFmtId="0" fontId="37" fillId="0" borderId="0" xfId="0" applyFont="1" applyAlignment="1">
      <alignment horizontal="left" vertical="top"/>
    </xf>
    <xf numFmtId="0" fontId="33" fillId="24" borderId="3" xfId="0" applyFont="1" applyFill="1" applyBorder="1" applyAlignment="1" applyProtection="1">
      <alignment horizontal="left" vertical="top"/>
      <protection locked="0"/>
    </xf>
    <xf numFmtId="0" fontId="7" fillId="10" borderId="51" xfId="0" applyFont="1" applyFill="1" applyBorder="1" applyAlignment="1" applyProtection="1">
      <alignment horizontal="left" indent="1"/>
      <protection locked="0"/>
    </xf>
    <xf numFmtId="0" fontId="33" fillId="24" borderId="2" xfId="0" applyFont="1" applyFill="1" applyBorder="1" applyAlignment="1" applyProtection="1">
      <alignment horizontal="left" vertical="top"/>
      <protection locked="0"/>
    </xf>
    <xf numFmtId="0" fontId="7" fillId="10" borderId="51" xfId="0" applyFont="1" applyFill="1" applyBorder="1" applyAlignment="1" applyProtection="1">
      <alignment horizontal="left" wrapText="1" indent="1"/>
      <protection locked="0"/>
    </xf>
    <xf numFmtId="0" fontId="7" fillId="25" borderId="51" xfId="0" applyFont="1" applyFill="1" applyBorder="1" applyAlignment="1">
      <alignment horizontal="left" indent="1"/>
    </xf>
    <xf numFmtId="0" fontId="33" fillId="24" borderId="4" xfId="0" applyFont="1" applyFill="1" applyBorder="1" applyAlignment="1" applyProtection="1">
      <alignment horizontal="left" vertical="top"/>
      <protection locked="0"/>
    </xf>
    <xf numFmtId="0" fontId="37" fillId="0" borderId="0" xfId="0" applyFont="1" applyAlignment="1" applyProtection="1">
      <alignment horizontal="left" vertical="top"/>
      <protection locked="0"/>
    </xf>
    <xf numFmtId="0" fontId="38" fillId="0" borderId="0" xfId="0" applyFont="1" applyAlignment="1">
      <alignment horizontal="left" vertical="top"/>
    </xf>
    <xf numFmtId="0" fontId="32" fillId="24" borderId="38" xfId="0" applyFont="1" applyFill="1" applyBorder="1" applyAlignment="1">
      <alignment horizontal="center" vertical="center"/>
    </xf>
    <xf numFmtId="0" fontId="32" fillId="24" borderId="39" xfId="0" applyFont="1" applyFill="1" applyBorder="1" applyAlignment="1">
      <alignment horizontal="center" vertical="center"/>
    </xf>
    <xf numFmtId="0" fontId="39" fillId="0" borderId="0" xfId="0" applyFont="1" applyAlignment="1">
      <alignment vertical="center"/>
    </xf>
    <xf numFmtId="0" fontId="40" fillId="10" borderId="17" xfId="0" applyFont="1" applyFill="1" applyBorder="1" applyAlignment="1">
      <alignment horizontal="center" vertical="center"/>
    </xf>
    <xf numFmtId="0" fontId="33" fillId="24" borderId="17" xfId="0" applyFont="1" applyFill="1" applyBorder="1" applyAlignment="1">
      <alignment vertical="center"/>
    </xf>
    <xf numFmtId="0" fontId="15" fillId="24" borderId="19" xfId="0" applyFont="1" applyFill="1" applyBorder="1" applyAlignment="1">
      <alignment horizontal="center" vertical="center" wrapText="1"/>
    </xf>
    <xf numFmtId="0" fontId="41" fillId="10" borderId="17" xfId="0" applyFont="1" applyFill="1" applyBorder="1" applyAlignment="1">
      <alignment horizontal="center" vertical="center" textRotation="90" wrapText="1"/>
    </xf>
    <xf numFmtId="0" fontId="42" fillId="25" borderId="17" xfId="0" quotePrefix="1" applyFont="1" applyFill="1" applyBorder="1" applyAlignment="1">
      <alignment horizontal="left" vertical="top" wrapText="1"/>
    </xf>
    <xf numFmtId="0" fontId="42" fillId="25" borderId="19" xfId="0" applyFont="1" applyFill="1" applyBorder="1" applyAlignment="1">
      <alignment horizontal="left" vertical="top" wrapText="1" indent="1"/>
    </xf>
    <xf numFmtId="0" fontId="39" fillId="21" borderId="0" xfId="0" applyFont="1" applyFill="1"/>
    <xf numFmtId="0" fontId="39" fillId="0" borderId="0" xfId="0" applyFont="1"/>
    <xf numFmtId="0" fontId="33" fillId="24" borderId="0" xfId="0" applyFont="1" applyFill="1" applyAlignment="1">
      <alignment horizontal="center" vertical="top" wrapText="1"/>
    </xf>
    <xf numFmtId="0" fontId="33" fillId="18" borderId="0" xfId="0" applyFont="1" applyFill="1" applyAlignment="1">
      <alignment horizontal="center" vertical="top" wrapText="1"/>
    </xf>
    <xf numFmtId="0" fontId="33" fillId="17" borderId="0" xfId="0" applyFont="1" applyFill="1" applyAlignment="1">
      <alignment horizontal="center" vertical="top" wrapText="1"/>
    </xf>
    <xf numFmtId="0" fontId="33" fillId="16" borderId="0" xfId="0" applyFont="1" applyFill="1" applyAlignment="1">
      <alignment horizontal="center" vertical="top" wrapText="1"/>
    </xf>
    <xf numFmtId="0" fontId="2" fillId="21" borderId="0" xfId="0" applyFont="1" applyFill="1"/>
    <xf numFmtId="0" fontId="17" fillId="24" borderId="0" xfId="0" applyFont="1" applyFill="1" applyAlignment="1">
      <alignment horizontal="center" vertical="center" wrapText="1"/>
    </xf>
    <xf numFmtId="0" fontId="17" fillId="18" borderId="0" xfId="0" applyFont="1" applyFill="1" applyAlignment="1">
      <alignment horizontal="center" vertical="center" wrapText="1"/>
    </xf>
    <xf numFmtId="0" fontId="17" fillId="17" borderId="0" xfId="0" applyFont="1" applyFill="1" applyAlignment="1">
      <alignment horizontal="center" vertical="center" wrapText="1"/>
    </xf>
    <xf numFmtId="0" fontId="17" fillId="16" borderId="0" xfId="0" applyFont="1" applyFill="1" applyAlignment="1">
      <alignment horizontal="center" vertical="center" wrapText="1"/>
    </xf>
    <xf numFmtId="0" fontId="43" fillId="0" borderId="4" xfId="0" applyFont="1" applyBorder="1" applyAlignment="1">
      <alignment horizontal="left" vertical="center" wrapText="1"/>
    </xf>
    <xf numFmtId="0" fontId="44" fillId="0" borderId="4" xfId="0" applyFont="1" applyBorder="1" applyAlignment="1">
      <alignment horizontal="left" vertical="center" wrapText="1"/>
    </xf>
    <xf numFmtId="0" fontId="43" fillId="0" borderId="1" xfId="0" applyFont="1" applyBorder="1" applyAlignment="1">
      <alignment horizontal="left" vertical="center" wrapText="1"/>
    </xf>
    <xf numFmtId="0" fontId="44" fillId="0" borderId="1" xfId="0" applyFont="1" applyBorder="1" applyAlignment="1">
      <alignment horizontal="left" vertical="center" wrapText="1"/>
    </xf>
    <xf numFmtId="0" fontId="2" fillId="0" borderId="9" xfId="0" applyFont="1" applyBorder="1" applyAlignment="1">
      <alignment horizontal="left" vertical="center"/>
    </xf>
    <xf numFmtId="0" fontId="2" fillId="0" borderId="1" xfId="0" applyFont="1" applyBorder="1" applyAlignment="1">
      <alignment horizontal="left" vertical="center"/>
    </xf>
    <xf numFmtId="0" fontId="43" fillId="0" borderId="1" xfId="0" applyFont="1" applyBorder="1" applyAlignment="1">
      <alignment horizontal="left" vertical="center"/>
    </xf>
    <xf numFmtId="0" fontId="44" fillId="0" borderId="1" xfId="0" applyFont="1" applyBorder="1" applyAlignment="1">
      <alignment horizontal="left" vertical="center"/>
    </xf>
    <xf numFmtId="0" fontId="45" fillId="21" borderId="0" xfId="0" applyFont="1" applyFill="1" applyAlignment="1">
      <alignment horizontal="left" vertical="top"/>
    </xf>
    <xf numFmtId="0" fontId="45" fillId="0" borderId="0" xfId="0" applyFont="1" applyAlignment="1">
      <alignment horizontal="left" vertical="top"/>
    </xf>
    <xf numFmtId="0" fontId="38" fillId="24" borderId="0" xfId="0" applyFont="1" applyFill="1" applyAlignment="1">
      <alignment horizontal="center" vertical="center"/>
    </xf>
    <xf numFmtId="0" fontId="45" fillId="0" borderId="0" xfId="0" applyFont="1" applyAlignment="1">
      <alignment horizontal="left" vertical="top"/>
    </xf>
    <xf numFmtId="0" fontId="45" fillId="0" borderId="0" xfId="0" applyFont="1" applyAlignment="1">
      <alignment horizontal="left" vertical="top" wrapText="1"/>
    </xf>
    <xf numFmtId="0" fontId="45" fillId="2" borderId="0" xfId="0" applyFont="1" applyFill="1" applyAlignment="1">
      <alignment horizontal="left" vertical="top"/>
    </xf>
    <xf numFmtId="0" fontId="37" fillId="0" borderId="0" xfId="0" applyFont="1" applyAlignment="1">
      <alignment horizontal="left" vertical="top" wrapText="1"/>
    </xf>
    <xf numFmtId="0" fontId="45" fillId="0" borderId="0" xfId="0" applyFont="1" applyAlignment="1">
      <alignment horizontal="center" vertical="center"/>
    </xf>
    <xf numFmtId="0" fontId="45" fillId="0" borderId="0" xfId="0" applyFont="1" applyAlignment="1">
      <alignment horizontal="left" vertical="center" wrapText="1"/>
    </xf>
    <xf numFmtId="0" fontId="45" fillId="0" borderId="0" xfId="0" applyFont="1" applyAlignment="1">
      <alignment horizontal="center" vertical="top"/>
    </xf>
    <xf numFmtId="0" fontId="38" fillId="24" borderId="0" xfId="0" applyFont="1" applyFill="1" applyAlignment="1">
      <alignment horizontal="left" vertical="center"/>
    </xf>
    <xf numFmtId="0" fontId="45" fillId="0" borderId="0" xfId="0" applyFont="1" applyAlignment="1">
      <alignment horizontal="center" vertical="top"/>
    </xf>
    <xf numFmtId="0" fontId="38" fillId="24" borderId="1" xfId="0" applyFont="1" applyFill="1" applyBorder="1" applyAlignment="1">
      <alignment horizontal="center" vertical="center"/>
    </xf>
    <xf numFmtId="0" fontId="38" fillId="24" borderId="1" xfId="0" applyFont="1" applyFill="1" applyBorder="1" applyAlignment="1">
      <alignment horizontal="left" vertical="center"/>
    </xf>
    <xf numFmtId="0" fontId="45" fillId="0" borderId="1" xfId="0" applyFont="1" applyBorder="1" applyAlignment="1">
      <alignment horizontal="center" vertical="top"/>
    </xf>
    <xf numFmtId="0" fontId="45" fillId="0" borderId="1" xfId="0" applyFont="1" applyBorder="1" applyAlignment="1">
      <alignment horizontal="left" vertical="top" wrapText="1"/>
    </xf>
    <xf numFmtId="0" fontId="45" fillId="0" borderId="1" xfId="0" applyFont="1" applyBorder="1" applyAlignment="1">
      <alignment horizontal="left" vertical="top"/>
    </xf>
    <xf numFmtId="0" fontId="45" fillId="2" borderId="1" xfId="0" applyFont="1" applyFill="1" applyBorder="1" applyAlignment="1">
      <alignment horizontal="left" vertical="top"/>
    </xf>
    <xf numFmtId="0" fontId="45" fillId="0" borderId="1" xfId="0" applyFont="1" applyBorder="1" applyAlignment="1">
      <alignment horizontal="center" vertical="top"/>
    </xf>
    <xf numFmtId="0" fontId="46" fillId="26" borderId="0" xfId="0" applyFont="1" applyFill="1" applyAlignment="1">
      <alignment horizontal="center" vertical="center"/>
    </xf>
    <xf numFmtId="0" fontId="2" fillId="14" borderId="0" xfId="0" applyFont="1" applyFill="1"/>
    <xf numFmtId="0" fontId="17" fillId="26" borderId="0" xfId="0" applyFont="1" applyFill="1" applyAlignment="1">
      <alignment horizontal="center" vertical="center"/>
    </xf>
    <xf numFmtId="0" fontId="0" fillId="0" borderId="0" xfId="0" applyFill="1"/>
  </cellXfs>
  <cellStyles count="7">
    <cellStyle name="Normal" xfId="0" builtinId="0"/>
    <cellStyle name="Style 1" xfId="1" xr:uid="{D3450E5A-C042-43C7-B582-27EAE409518D}"/>
    <cellStyle name="Style 2" xfId="2" xr:uid="{795A14E0-E506-4A19-A2AF-3824FBFA1AAB}"/>
    <cellStyle name="Style 3" xfId="3" xr:uid="{2FDF25D3-D31A-489B-A5FB-C0DB190ADB5F}"/>
    <cellStyle name="Style 4" xfId="4" xr:uid="{A250443E-5689-4AF8-855A-3FE6B729CC88}"/>
    <cellStyle name="Style 5" xfId="5" xr:uid="{98DC166B-4A1F-45E9-ACF1-711FD9561836}"/>
    <cellStyle name="Style 6" xfId="6" xr:uid="{408A5C00-B2D7-4D48-BF1C-3DC872C10B9D}"/>
  </cellStyles>
  <dxfs count="24">
    <dxf>
      <fill>
        <patternFill>
          <bgColor theme="9" tint="-0.24994659260841701"/>
        </patternFill>
      </fill>
    </dxf>
    <dxf>
      <fill>
        <patternFill>
          <bgColor theme="9" tint="0.79998168889431442"/>
        </patternFill>
      </fill>
    </dxf>
    <dxf>
      <fill>
        <patternFill>
          <bgColor theme="9" tint="-0.24994659260841701"/>
        </patternFill>
      </fill>
    </dxf>
    <dxf>
      <fill>
        <patternFill>
          <bgColor theme="9" tint="0.79998168889431442"/>
        </patternFill>
      </fill>
    </dxf>
    <dxf>
      <fill>
        <patternFill>
          <bgColor theme="9" tint="-0.24994659260841701"/>
        </patternFill>
      </fill>
    </dxf>
    <dxf>
      <fill>
        <patternFill>
          <bgColor theme="9" tint="0.39994506668294322"/>
        </patternFill>
      </fill>
    </dxf>
    <dxf>
      <fill>
        <patternFill>
          <bgColor theme="9" tint="0.79998168889431442"/>
        </patternFill>
      </fill>
    </dxf>
    <dxf>
      <font>
        <b val="0"/>
        <i/>
        <color rgb="FFC00000"/>
      </font>
    </dxf>
    <dxf>
      <font>
        <color rgb="FFC00000"/>
      </font>
    </dxf>
    <dxf>
      <font>
        <color rgb="FFC00000"/>
      </font>
      <fill>
        <patternFill patternType="solid">
          <bgColor rgb="FFDAE9F8"/>
        </patternFill>
      </fill>
    </dxf>
    <dxf>
      <font>
        <color rgb="FFC00000"/>
      </font>
    </dxf>
    <dxf>
      <font>
        <color rgb="FFC00000"/>
      </font>
    </dxf>
    <dxf>
      <font>
        <b val="0"/>
        <i/>
        <color rgb="FFC00000"/>
      </font>
    </dxf>
    <dxf>
      <font>
        <b val="0"/>
        <i/>
        <color rgb="FFC00000"/>
      </font>
    </dxf>
    <dxf>
      <font>
        <b val="0"/>
        <i/>
        <color rgb="FFC00000"/>
      </font>
    </dxf>
    <dxf>
      <font>
        <b val="0"/>
        <i/>
        <color rgb="FFC00000"/>
      </font>
    </dxf>
    <dxf>
      <font>
        <b val="0"/>
      </font>
    </dxf>
    <dxf>
      <numFmt numFmtId="0" formatCode="General"/>
    </dxf>
    <dxf>
      <numFmt numFmtId="165" formatCode="000"/>
    </dxf>
    <dxf>
      <numFmt numFmtId="164" formatCode="00"/>
    </dxf>
    <dxf>
      <numFmt numFmtId="164" formatCode="00"/>
    </dxf>
    <dxf>
      <numFmt numFmtId="0" formatCode="General"/>
    </dxf>
    <dxf>
      <numFmt numFmtId="0" formatCode="General"/>
    </dxf>
    <dxf>
      <numFmt numFmtId="0" formatCode="General"/>
    </dxf>
  </dxfs>
  <tableStyles count="0" defaultTableStyle="TableStyleMedium2" defaultPivotStyle="PivotStyleLight16"/>
  <colors>
    <mruColors>
      <color rgb="FF2177BC"/>
      <color rgb="FF90BBDE"/>
      <color rgb="FF963620"/>
      <color rgb="FF21275D"/>
      <color rgb="FFF1562A"/>
      <color rgb="FFDAE9F8"/>
      <color rgb="FF20275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eetMetadata" Target="metadata.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microsoft.com/office/2023/09/relationships/Python" Target="pytho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connections" Target="connections.xml"/><Relationship Id="rId35" Type="http://schemas.openxmlformats.org/officeDocument/2006/relationships/customXml" Target="../customXml/item1.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3.xml.rels><?xml version="1.0" encoding="UTF-8" standalone="yes"?>
<Relationships xmlns="http://schemas.openxmlformats.org/package/2006/relationships"><Relationship Id="rId1" Type="http://schemas.openxmlformats.org/officeDocument/2006/relationships/image" Target="../media/image8.png"/></Relationships>
</file>

<file path=xl/drawings/_rels/drawing4.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xdr:from>
      <xdr:col>1</xdr:col>
      <xdr:colOff>609600</xdr:colOff>
      <xdr:row>1</xdr:row>
      <xdr:rowOff>0</xdr:rowOff>
    </xdr:from>
    <xdr:to>
      <xdr:col>24</xdr:col>
      <xdr:colOff>83820</xdr:colOff>
      <xdr:row>38</xdr:row>
      <xdr:rowOff>46653</xdr:rowOff>
    </xdr:to>
    <xdr:sp macro="" textlink="">
      <xdr:nvSpPr>
        <xdr:cNvPr id="2" name="TextBox 1">
          <a:extLst>
            <a:ext uri="{FF2B5EF4-FFF2-40B4-BE49-F238E27FC236}">
              <a16:creationId xmlns:a16="http://schemas.microsoft.com/office/drawing/2014/main" id="{3CBDB2FF-C8CA-4029-8BF9-A976D215EF6A}"/>
            </a:ext>
          </a:extLst>
        </xdr:cNvPr>
        <xdr:cNvSpPr txBox="1"/>
      </xdr:nvSpPr>
      <xdr:spPr>
        <a:xfrm>
          <a:off x="803988" y="0"/>
          <a:ext cx="13431261" cy="6951306"/>
        </a:xfrm>
        <a:prstGeom prst="rect">
          <a:avLst/>
        </a:prstGeom>
        <a:solidFill>
          <a:schemeClr val="bg1"/>
        </a:solidFill>
        <a:ln w="12700" cmpd="sng">
          <a:solidFill>
            <a:srgbClr val="21275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en-US" sz="1700" b="1" baseline="0">
              <a:solidFill>
                <a:srgbClr val="002060"/>
              </a:solidFill>
              <a:effectLst/>
              <a:latin typeface="Century Gothic" panose="020B0502020202020204" pitchFamily="34" charset="0"/>
              <a:ea typeface="+mn-ea"/>
              <a:cs typeface="+mn-cs"/>
            </a:rPr>
            <a:t>Assessing International Interoperability and Usability of the South African Green Finance Taxonomy</a:t>
          </a:r>
        </a:p>
        <a:p>
          <a:pPr marL="0" marR="0" lvl="0" indent="0" defTabSz="914400" eaLnBrk="1" fontAlgn="auto" latinLnBrk="0" hangingPunct="1">
            <a:lnSpc>
              <a:spcPct val="100000"/>
            </a:lnSpc>
            <a:spcBef>
              <a:spcPts val="0"/>
            </a:spcBef>
            <a:spcAft>
              <a:spcPts val="0"/>
            </a:spcAft>
            <a:buClrTx/>
            <a:buSzTx/>
            <a:buFontTx/>
            <a:buNone/>
            <a:tabLst/>
            <a:defRPr/>
          </a:pPr>
          <a:endParaRPr lang="en-US" sz="1500" b="1" baseline="0">
            <a:solidFill>
              <a:srgbClr val="002060"/>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1500" b="1" baseline="0">
            <a:solidFill>
              <a:srgbClr val="002060"/>
            </a:solidFill>
            <a:effectLst/>
            <a:latin typeface="Century Gothic" panose="020B0502020202020204" pitchFamily="34" charset="0"/>
            <a:ea typeface="+mn-ea"/>
            <a:cs typeface="+mn-cs"/>
          </a:endParaRPr>
        </a:p>
        <a:p>
          <a:pPr marL="0" indent="0"/>
          <a:endParaRPr lang="en-US" sz="900" b="1" baseline="0">
            <a:solidFill>
              <a:srgbClr val="21275D"/>
            </a:solidFill>
            <a:effectLst/>
            <a:latin typeface="Century Gothic" panose="020B0502020202020204" pitchFamily="34" charset="0"/>
            <a:ea typeface="+mn-ea"/>
            <a:cs typeface="+mn-cs"/>
          </a:endParaRPr>
        </a:p>
        <a:p>
          <a:pPr marL="0" indent="0"/>
          <a:endParaRPr lang="en-US" sz="900" b="1" baseline="0">
            <a:solidFill>
              <a:srgbClr val="21275D"/>
            </a:solidFill>
            <a:effectLst/>
            <a:latin typeface="Century Gothic" panose="020B0502020202020204" pitchFamily="34" charset="0"/>
            <a:ea typeface="+mn-ea"/>
            <a:cs typeface="+mn-cs"/>
          </a:endParaRPr>
        </a:p>
        <a:p>
          <a:pPr marL="0" indent="0"/>
          <a:endParaRPr lang="en-US" sz="900" b="1" baseline="0">
            <a:solidFill>
              <a:srgbClr val="21275D"/>
            </a:solidFill>
            <a:effectLst/>
            <a:latin typeface="Century Gothic" panose="020B0502020202020204" pitchFamily="34" charset="0"/>
            <a:ea typeface="+mn-ea"/>
            <a:cs typeface="+mn-cs"/>
          </a:endParaRPr>
        </a:p>
        <a:p>
          <a:pPr marL="0" indent="0"/>
          <a:endParaRPr lang="en-US" sz="900" b="1" baseline="0">
            <a:solidFill>
              <a:srgbClr val="21275D"/>
            </a:solidFill>
            <a:effectLst/>
            <a:latin typeface="Century Gothic" panose="020B0502020202020204" pitchFamily="34" charset="0"/>
            <a:ea typeface="+mn-ea"/>
            <a:cs typeface="+mn-cs"/>
          </a:endParaRPr>
        </a:p>
        <a:p>
          <a:pPr marL="0" indent="0"/>
          <a:endParaRPr lang="en-US" sz="900" b="1" baseline="0">
            <a:solidFill>
              <a:srgbClr val="21275D"/>
            </a:solidFill>
            <a:effectLst/>
            <a:latin typeface="Century Gothic" panose="020B0502020202020204" pitchFamily="34" charset="0"/>
            <a:ea typeface="+mn-ea"/>
            <a:cs typeface="+mn-cs"/>
          </a:endParaRPr>
        </a:p>
        <a:p>
          <a:pPr marL="0" indent="0"/>
          <a:endParaRPr lang="en-US" sz="1200" b="1" baseline="0">
            <a:solidFill>
              <a:srgbClr val="21275D"/>
            </a:solidFill>
            <a:effectLst/>
            <a:latin typeface="Century Gothic" panose="020B0502020202020204" pitchFamily="34" charset="0"/>
            <a:ea typeface="+mn-ea"/>
            <a:cs typeface="+mn-cs"/>
          </a:endParaRPr>
        </a:p>
        <a:p>
          <a:pPr marL="0" indent="0"/>
          <a:r>
            <a:rPr lang="en-US" sz="1200" b="1" baseline="0">
              <a:solidFill>
                <a:srgbClr val="21275D"/>
              </a:solidFill>
              <a:effectLst/>
              <a:latin typeface="Century Gothic" panose="020B0502020202020204" pitchFamily="34" charset="0"/>
              <a:ea typeface="+mn-ea"/>
              <a:cs typeface="+mn-cs"/>
            </a:rPr>
            <a:t>ABOUT THIS TOOLKIT</a:t>
          </a:r>
        </a:p>
        <a:p>
          <a:pPr marL="0" indent="0"/>
          <a:endParaRPr lang="en-US" sz="900" b="0" baseline="0">
            <a:solidFill>
              <a:schemeClr val="tx1"/>
            </a:solidFill>
            <a:effectLst/>
            <a:latin typeface="Century Gothic" panose="020B0502020202020204" pitchFamily="34" charset="0"/>
            <a:ea typeface="+mn-ea"/>
            <a:cs typeface="+mn-cs"/>
          </a:endParaRPr>
        </a:p>
        <a:p>
          <a:pPr marL="0" indent="0"/>
          <a:r>
            <a:rPr lang="en-US" sz="900" b="0" baseline="0">
              <a:solidFill>
                <a:schemeClr val="tx1"/>
              </a:solidFill>
              <a:effectLst/>
              <a:latin typeface="Century Gothic" panose="020B0502020202020204" pitchFamily="34" charset="0"/>
              <a:ea typeface="+mn-ea"/>
              <a:cs typeface="+mn-cs"/>
            </a:rPr>
            <a:t>This toolkit was developed to assess the international Interoperability of the South African Green Finance Taxonomy(SA GFT) while further addressing usability concerns and making recommendations for future iterations of the SA GFT. The toolkit makes a multi-jurisdictional comparison of other existing taxonomies and taxonomies that are under development to identify the best global practices and address how these could be applied to the  SA GFT. The  toolkit comprises three separate user interfaces, each on a different tab, representing the Make Substantial Contribution (MSC), Do No Significant Harm (DNSH), and Minimum Social Safeguards (MSS) pillars of the SA GFT. It provides a consistent, robust, and transparent method for extracting key insights from extensive taxonomy data when comparing the SA GFT with other taxonomies and/or considering disclosure requirements. Users can use the toolkit to:</a:t>
          </a:r>
        </a:p>
        <a:p>
          <a:pPr marL="0" indent="0"/>
          <a:endParaRPr lang="en-ZA" sz="900" b="0" baseline="0" noProof="0">
            <a:solidFill>
              <a:schemeClr val="tx1"/>
            </a:solidFill>
            <a:effectLst/>
            <a:latin typeface="Century Gothic" panose="020B0502020202020204" pitchFamily="34" charset="0"/>
            <a:ea typeface="+mn-ea"/>
            <a:cs typeface="+mn-cs"/>
          </a:endParaRPr>
        </a:p>
        <a:p>
          <a:pPr marL="342900" marR="0" lvl="0" indent="-342900" algn="just" defTabSz="914400" eaLnBrk="1" fontAlgn="auto" latinLnBrk="0" hangingPunct="1">
            <a:lnSpc>
              <a:spcPct val="150000"/>
            </a:lnSpc>
            <a:spcBef>
              <a:spcPts val="0"/>
            </a:spcBef>
            <a:spcAft>
              <a:spcPts val="0"/>
            </a:spcAft>
            <a:buClrTx/>
            <a:buSzTx/>
            <a:buFont typeface="Symbol" panose="05050102010706020507" pitchFamily="18" charset="2"/>
            <a:buChar char=""/>
            <a:tabLst/>
            <a:defRPr/>
          </a:pPr>
          <a:r>
            <a:rPr lang="en-ZA" sz="900" b="0" baseline="0" noProof="0">
              <a:solidFill>
                <a:schemeClr val="tx1"/>
              </a:solidFill>
              <a:effectLst/>
              <a:latin typeface="Century Gothic" panose="020B0502020202020204" pitchFamily="34" charset="0"/>
              <a:ea typeface="+mn-ea"/>
              <a:cs typeface="+mn-cs"/>
            </a:rPr>
            <a:t>Understand MSC pillar compliance, including alignment pathways, TSC metrics, thresholds, and applicable standards for each economic activity and taxonomy objective. This can help to enhance global cooperation and coordination in TSC development to reduce market fragmentation.</a:t>
          </a:r>
        </a:p>
        <a:p>
          <a:pPr marL="342900" marR="0" lvl="0" indent="-342900" algn="just" defTabSz="914400" eaLnBrk="1" fontAlgn="auto" latinLnBrk="0" hangingPunct="1">
            <a:lnSpc>
              <a:spcPct val="150000"/>
            </a:lnSpc>
            <a:spcBef>
              <a:spcPts val="0"/>
            </a:spcBef>
            <a:spcAft>
              <a:spcPts val="0"/>
            </a:spcAft>
            <a:buClrTx/>
            <a:buSzTx/>
            <a:buFont typeface="Symbol" panose="05050102010706020507" pitchFamily="18" charset="2"/>
            <a:buChar char=""/>
            <a:tabLst/>
            <a:defRPr/>
          </a:pPr>
          <a:r>
            <a:rPr lang="en-US" sz="900" b="0" baseline="0" noProof="0">
              <a:solidFill>
                <a:schemeClr val="tx1"/>
              </a:solidFill>
              <a:effectLst/>
              <a:latin typeface="Century Gothic" panose="020B0502020202020204" pitchFamily="34" charset="0"/>
              <a:ea typeface="+mn-ea"/>
              <a:cs typeface="+mn-cs"/>
            </a:rPr>
            <a:t>Compare DNSH criteria under different green taxonomies (South Africa, Rwanda, EU, and Singapore) for matched activities across various environmental objectives</a:t>
          </a:r>
          <a:endParaRPr lang="en-ZA" sz="900" b="0" baseline="0" noProof="0">
            <a:solidFill>
              <a:schemeClr val="tx1"/>
            </a:solidFill>
            <a:effectLst/>
            <a:latin typeface="Century Gothic" panose="020B0502020202020204" pitchFamily="34" charset="0"/>
            <a:ea typeface="+mn-ea"/>
            <a:cs typeface="+mn-cs"/>
          </a:endParaRPr>
        </a:p>
        <a:p>
          <a:pPr marL="342900" marR="0" lvl="0" indent="-342900" algn="just" defTabSz="914400" eaLnBrk="1" fontAlgn="auto" latinLnBrk="0" hangingPunct="1">
            <a:lnSpc>
              <a:spcPct val="150000"/>
            </a:lnSpc>
            <a:spcBef>
              <a:spcPts val="0"/>
            </a:spcBef>
            <a:spcAft>
              <a:spcPts val="0"/>
            </a:spcAft>
            <a:buClrTx/>
            <a:buSzTx/>
            <a:buFont typeface="Symbol" panose="05050102010706020507" pitchFamily="18" charset="2"/>
            <a:buChar char=""/>
            <a:tabLst/>
            <a:defRPr/>
          </a:pPr>
          <a:r>
            <a:rPr lang="en-ZA" sz="900" b="0" baseline="0" noProof="0">
              <a:solidFill>
                <a:schemeClr val="tx1"/>
              </a:solidFill>
              <a:effectLst/>
              <a:latin typeface="Century Gothic" panose="020B0502020202020204" pitchFamily="34" charset="0"/>
              <a:ea typeface="+mn-ea"/>
              <a:cs typeface="+mn-cs"/>
            </a:rPr>
            <a:t>Understand key dimensions to be covered in MSS as well assess how South African national laws, regulations, and international laws cover these key MSS dimensions.</a:t>
          </a:r>
        </a:p>
        <a:p>
          <a:pPr marL="342900" marR="0" lvl="0" indent="-342900" algn="just" defTabSz="914400" eaLnBrk="1" fontAlgn="auto" latinLnBrk="0" hangingPunct="1">
            <a:lnSpc>
              <a:spcPct val="150000"/>
            </a:lnSpc>
            <a:spcBef>
              <a:spcPts val="0"/>
            </a:spcBef>
            <a:spcAft>
              <a:spcPts val="0"/>
            </a:spcAft>
            <a:buClrTx/>
            <a:buSzTx/>
            <a:buFont typeface="Symbol" panose="05050102010706020507" pitchFamily="18" charset="2"/>
            <a:buChar char=""/>
            <a:tabLst/>
            <a:defRPr/>
          </a:pPr>
          <a:r>
            <a:rPr lang="en-ZA" sz="900" b="0" baseline="0" noProof="0">
              <a:solidFill>
                <a:schemeClr val="tx1"/>
              </a:solidFill>
              <a:effectLst/>
              <a:latin typeface="Century Gothic" panose="020B0502020202020204" pitchFamily="34" charset="0"/>
              <a:ea typeface="+mn-ea"/>
              <a:cs typeface="+mn-cs"/>
            </a:rPr>
            <a:t>Draw linkages between reporting on MSS to globally and locally recognized sustainability reporting standards as well identify potential evidence to demonstrate MSS compliance</a:t>
          </a:r>
        </a:p>
        <a:p>
          <a:pPr marL="342900" marR="0" lvl="0" indent="-342900" algn="just" defTabSz="914400" eaLnBrk="1" fontAlgn="auto" latinLnBrk="0" hangingPunct="1">
            <a:lnSpc>
              <a:spcPct val="150000"/>
            </a:lnSpc>
            <a:spcBef>
              <a:spcPts val="0"/>
            </a:spcBef>
            <a:spcAft>
              <a:spcPts val="0"/>
            </a:spcAft>
            <a:buClrTx/>
            <a:buSzTx/>
            <a:buFont typeface="Symbol" panose="05050102010706020507" pitchFamily="18" charset="2"/>
            <a:buChar char=""/>
            <a:tabLst/>
            <a:defRPr/>
          </a:pPr>
          <a:endParaRPr lang="en-US" sz="900" b="0" baseline="0">
            <a:solidFill>
              <a:schemeClr val="tx1"/>
            </a:solidFill>
            <a:effectLst/>
            <a:latin typeface="Century Gothic" panose="020B0502020202020204" pitchFamily="34" charset="0"/>
            <a:ea typeface="+mn-ea"/>
            <a:cs typeface="+mn-cs"/>
          </a:endParaRPr>
        </a:p>
        <a:p>
          <a:pPr marL="0" indent="0"/>
          <a:endParaRPr lang="en-US" sz="900" b="0" baseline="0">
            <a:solidFill>
              <a:srgbClr val="21275D"/>
            </a:solidFill>
            <a:effectLst/>
            <a:latin typeface="Century Gothic" panose="020B0502020202020204" pitchFamily="34" charset="0"/>
            <a:ea typeface="+mn-ea"/>
            <a:cs typeface="+mn-cs"/>
          </a:endParaRPr>
        </a:p>
        <a:p>
          <a:pPr marL="0" indent="0"/>
          <a:r>
            <a:rPr lang="en-US" sz="1200" b="1" baseline="0">
              <a:solidFill>
                <a:srgbClr val="21275D"/>
              </a:solidFill>
              <a:effectLst/>
              <a:latin typeface="Century Gothic" panose="020B0502020202020204" pitchFamily="34" charset="0"/>
              <a:ea typeface="+mn-ea"/>
              <a:cs typeface="+mn-cs"/>
            </a:rPr>
            <a:t>ABOUT THE UK PACT</a:t>
          </a:r>
        </a:p>
        <a:p>
          <a:pPr marL="0" indent="0"/>
          <a:endParaRPr lang="en-US" sz="900" b="0" baseline="0">
            <a:solidFill>
              <a:schemeClr val="tx1"/>
            </a:solidFill>
            <a:effectLst/>
            <a:latin typeface="Century Gothic" panose="020B0502020202020204" pitchFamily="34" charset="0"/>
            <a:ea typeface="+mn-ea"/>
            <a:cs typeface="+mn-cs"/>
          </a:endParaRPr>
        </a:p>
        <a:p>
          <a:pPr marL="0" indent="0"/>
          <a:r>
            <a:rPr lang="en-US" sz="900" b="0" baseline="0">
              <a:solidFill>
                <a:schemeClr val="tx1"/>
              </a:solidFill>
              <a:effectLst/>
              <a:latin typeface="Century Gothic" panose="020B0502020202020204" pitchFamily="34" charset="0"/>
              <a:ea typeface="+mn-ea"/>
              <a:cs typeface="+mn-cs"/>
            </a:rPr>
            <a:t>The development and embedding of the South African Green Finance Taxonomy is supported by the UK PACT (Partnering for Accelerated Climate Transitions), which is a flagship programme under the United Kingdom’s International Climate Finance (ICF) portfolio. The programme is jointly governed and funded by the Foreign, Commonwealth and Development Office (FCDO) and the Department for Energy Security and Net Zero (DESNZ). The UK is committed to tackling climate change and is investing GBP 11.6 billion via ICF over five years to March 2026. </a:t>
          </a:r>
        </a:p>
        <a:p>
          <a:pPr marL="0" indent="0"/>
          <a:endParaRPr lang="en-US" sz="900" b="0" baseline="0">
            <a:solidFill>
              <a:schemeClr val="tx1"/>
            </a:solidFill>
            <a:effectLst/>
            <a:latin typeface="Century Gothic" panose="020B0502020202020204" pitchFamily="34" charset="0"/>
            <a:ea typeface="+mn-ea"/>
            <a:cs typeface="+mn-cs"/>
          </a:endParaRPr>
        </a:p>
        <a:p>
          <a:pPr marL="0" indent="0"/>
          <a:endParaRPr lang="en-US" sz="900" b="0" baseline="0">
            <a:solidFill>
              <a:srgbClr val="21275D"/>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1200" b="1" baseline="0">
              <a:solidFill>
                <a:srgbClr val="21275D"/>
              </a:solidFill>
              <a:effectLst/>
              <a:latin typeface="Century Gothic" panose="020B0502020202020204" pitchFamily="34" charset="0"/>
              <a:ea typeface="+mn-ea"/>
              <a:cs typeface="+mn-cs"/>
            </a:rPr>
            <a:t>ABOUT CLIMATE POLICY INITIATIVE</a:t>
          </a:r>
        </a:p>
        <a:p>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a:solidFill>
              <a:schemeClr val="tx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tx1"/>
              </a:solidFill>
              <a:effectLst/>
              <a:latin typeface="Century Gothic" panose="020B0502020202020204" pitchFamily="34" charset="0"/>
              <a:ea typeface="+mn-ea"/>
              <a:cs typeface="+mn-cs"/>
            </a:rPr>
            <a:t>Climate Policy Initiative (CPI) is an analysis and advisory organisation with deep expertise in finance and policy. Their mission is to help governments, businesses, and financial institutions drive economic growth while addressing climate change. CPI has seven offices worldwide in Brazil, India, Indonesia, South Africa, the United Kingdom, and the United States</a:t>
          </a:r>
          <a:r>
            <a:rPr lang="en-US" sz="900" b="1" baseline="0">
              <a:solidFill>
                <a:srgbClr val="F1562A"/>
              </a:solidFill>
              <a:effectLst/>
              <a:latin typeface="Century Gothic" panose="020B0502020202020204" pitchFamily="34" charset="0"/>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endParaRPr lang="en-US" sz="900" b="1" baseline="0">
            <a:solidFill>
              <a:srgbClr val="F1562A"/>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US" sz="900" b="1" baseline="0">
            <a:solidFill>
              <a:srgbClr val="F1562A"/>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200" b="1" i="0" u="none" strike="noStrike" kern="0" cap="none" spc="0" normalizeH="0" baseline="0" noProof="0">
              <a:ln>
                <a:noFill/>
              </a:ln>
              <a:solidFill>
                <a:srgbClr val="21275D"/>
              </a:solidFill>
              <a:effectLst/>
              <a:uLnTx/>
              <a:uFillTx/>
              <a:latin typeface="Century Gothic" panose="020B0502020202020204" pitchFamily="34" charset="0"/>
              <a:ea typeface="+mn-ea"/>
              <a:cs typeface="+mn-cs"/>
            </a:rPr>
            <a:t>ABOUT GREENCAPE</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900" b="1" i="0" u="none" strike="noStrike" kern="0" cap="none" spc="0" normalizeH="0" baseline="0" noProof="0">
            <a:ln>
              <a:noFill/>
            </a:ln>
            <a:solidFill>
              <a:srgbClr val="F1562A"/>
            </a:solidFill>
            <a:effectLst/>
            <a:uLnTx/>
            <a:uFillTx/>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noProof="0">
              <a:solidFill>
                <a:schemeClr val="tx1"/>
              </a:solidFill>
              <a:effectLst/>
              <a:latin typeface="Century Gothic" panose="020B0502020202020204" pitchFamily="34" charset="0"/>
              <a:ea typeface="+mn-ea"/>
              <a:cs typeface="+mn-cs"/>
            </a:rPr>
            <a:t>GreenCape is a non-profit organisation registered in South Africa that looks to drive the widespread adoption of economically viable green economy solutions. They work with businesses, investors, academia, and government to help unlock the investment and employment potential of green technologies and services, and to support a transition to a resilient green economy. Their sector experts specialise in energy, circular economy, water, smart agriculture, alternative service delivery and climate finance.</a:t>
          </a:r>
        </a:p>
        <a:p>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noProof="0">
            <a:solidFill>
              <a:schemeClr val="tx1"/>
            </a:solidFill>
            <a:effectLst/>
            <a:latin typeface="Century Gothic" panose="020B0502020202020204" pitchFamily="34" charset="0"/>
            <a:ea typeface="+mn-ea"/>
            <a:cs typeface="+mn-cs"/>
          </a:endParaRPr>
        </a:p>
      </xdr:txBody>
    </xdr:sp>
    <xdr:clientData/>
  </xdr:twoCellAnchor>
  <xdr:twoCellAnchor editAs="oneCell">
    <xdr:from>
      <xdr:col>2</xdr:col>
      <xdr:colOff>22860</xdr:colOff>
      <xdr:row>4</xdr:row>
      <xdr:rowOff>39744</xdr:rowOff>
    </xdr:from>
    <xdr:to>
      <xdr:col>5</xdr:col>
      <xdr:colOff>30480</xdr:colOff>
      <xdr:row>7</xdr:row>
      <xdr:rowOff>175260</xdr:rowOff>
    </xdr:to>
    <xdr:pic>
      <xdr:nvPicPr>
        <xdr:cNvPr id="3" name="Picture 2" descr="Climate Policy Initiative - expertise ...">
          <a:extLst>
            <a:ext uri="{FF2B5EF4-FFF2-40B4-BE49-F238E27FC236}">
              <a16:creationId xmlns:a16="http://schemas.microsoft.com/office/drawing/2014/main" id="{52344312-160B-3956-A0C8-6B9864B0E793}"/>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30580" y="588384"/>
          <a:ext cx="1836420" cy="68415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281940</xdr:colOff>
      <xdr:row>5</xdr:row>
      <xdr:rowOff>7820</xdr:rowOff>
    </xdr:from>
    <xdr:to>
      <xdr:col>8</xdr:col>
      <xdr:colOff>373380</xdr:colOff>
      <xdr:row>7</xdr:row>
      <xdr:rowOff>175260</xdr:rowOff>
    </xdr:to>
    <xdr:pic>
      <xdr:nvPicPr>
        <xdr:cNvPr id="4" name="Picture 3" descr="Our people - GreenCape">
          <a:extLst>
            <a:ext uri="{FF2B5EF4-FFF2-40B4-BE49-F238E27FC236}">
              <a16:creationId xmlns:a16="http://schemas.microsoft.com/office/drawing/2014/main" id="{7B5D6EAA-FA6C-8A67-7056-16676C774F46}"/>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918460" y="739340"/>
          <a:ext cx="1920240" cy="5332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236219</xdr:colOff>
      <xdr:row>5</xdr:row>
      <xdr:rowOff>33704</xdr:rowOff>
    </xdr:from>
    <xdr:to>
      <xdr:col>12</xdr:col>
      <xdr:colOff>594226</xdr:colOff>
      <xdr:row>7</xdr:row>
      <xdr:rowOff>68580</xdr:rowOff>
    </xdr:to>
    <xdr:pic>
      <xdr:nvPicPr>
        <xdr:cNvPr id="5" name="Picture 4">
          <a:extLst>
            <a:ext uri="{FF2B5EF4-FFF2-40B4-BE49-F238E27FC236}">
              <a16:creationId xmlns:a16="http://schemas.microsoft.com/office/drawing/2014/main" id="{79339F10-B980-A32B-1857-CCAED0824133}"/>
            </a:ext>
          </a:extLst>
        </xdr:cNvPr>
        <xdr:cNvPicPr>
          <a:picLocks noChangeAspect="1"/>
        </xdr:cNvPicPr>
      </xdr:nvPicPr>
      <xdr:blipFill>
        <a:blip xmlns:r="http://schemas.openxmlformats.org/officeDocument/2006/relationships" r:embed="rId3"/>
        <a:stretch>
          <a:fillRect/>
        </a:stretch>
      </xdr:blipFill>
      <xdr:spPr>
        <a:xfrm>
          <a:off x="5311139" y="765224"/>
          <a:ext cx="2186807" cy="400636"/>
        </a:xfrm>
        <a:prstGeom prst="rect">
          <a:avLst/>
        </a:prstGeom>
      </xdr:spPr>
    </xdr:pic>
    <xdr:clientData/>
  </xdr:twoCellAnchor>
  <xdr:twoCellAnchor>
    <xdr:from>
      <xdr:col>2</xdr:col>
      <xdr:colOff>0</xdr:colOff>
      <xdr:row>40</xdr:row>
      <xdr:rowOff>7775</xdr:rowOff>
    </xdr:from>
    <xdr:to>
      <xdr:col>24</xdr:col>
      <xdr:colOff>88485</xdr:colOff>
      <xdr:row>53</xdr:row>
      <xdr:rowOff>77755</xdr:rowOff>
    </xdr:to>
    <xdr:sp macro="" textlink="">
      <xdr:nvSpPr>
        <xdr:cNvPr id="6" name="TextBox 5">
          <a:extLst>
            <a:ext uri="{FF2B5EF4-FFF2-40B4-BE49-F238E27FC236}">
              <a16:creationId xmlns:a16="http://schemas.microsoft.com/office/drawing/2014/main" id="{107F4FEC-E698-4D60-B0DF-CCF8CCFAFA4D}"/>
            </a:ext>
          </a:extLst>
        </xdr:cNvPr>
        <xdr:cNvSpPr txBox="1"/>
      </xdr:nvSpPr>
      <xdr:spPr>
        <a:xfrm>
          <a:off x="808182" y="7212139"/>
          <a:ext cx="13550485" cy="2471434"/>
        </a:xfrm>
        <a:prstGeom prst="rect">
          <a:avLst/>
        </a:prstGeom>
        <a:solidFill>
          <a:schemeClr val="accent2">
            <a:lumMod val="20000"/>
            <a:lumOff val="80000"/>
          </a:schemeClr>
        </a:solidFill>
        <a:ln w="12700" cmpd="sng">
          <a:solidFill>
            <a:srgbClr val="21275D"/>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lang="en-US" sz="900" b="0" baseline="0" noProof="0">
            <a:solidFill>
              <a:schemeClr val="tx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ZA" sz="900" b="1" baseline="0">
              <a:solidFill>
                <a:srgbClr val="21275D"/>
              </a:solidFill>
              <a:effectLst/>
              <a:latin typeface="Century Gothic" panose="020B0502020202020204" pitchFamily="34" charset="0"/>
              <a:ea typeface="+mn-ea"/>
              <a:cs typeface="+mn-cs"/>
            </a:rPr>
            <a:t>DISCLAIMER</a:t>
          </a:r>
        </a:p>
        <a:p>
          <a:pPr marL="0" marR="0" lvl="0" indent="0" defTabSz="914400" eaLnBrk="1" fontAlgn="auto" latinLnBrk="0" hangingPunct="1">
            <a:lnSpc>
              <a:spcPct val="100000"/>
            </a:lnSpc>
            <a:spcBef>
              <a:spcPts val="0"/>
            </a:spcBef>
            <a:spcAft>
              <a:spcPts val="0"/>
            </a:spcAft>
            <a:buClrTx/>
            <a:buSzTx/>
            <a:buFontTx/>
            <a:buNone/>
            <a:tabLst/>
            <a:defRPr/>
          </a:pPr>
          <a:endParaRPr lang="en-ZA" sz="900" b="1" baseline="0">
            <a:solidFill>
              <a:srgbClr val="F1562A"/>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ZA" sz="900" b="0" baseline="0">
              <a:solidFill>
                <a:schemeClr val="tx1"/>
              </a:solidFill>
              <a:effectLst/>
              <a:latin typeface="Century Gothic" panose="020B0502020202020204" pitchFamily="34" charset="0"/>
              <a:ea typeface="+mn-ea"/>
              <a:cs typeface="+mn-cs"/>
            </a:rPr>
            <a:t>The project team developed this toolkit (“Deliverable”) competently using its relevant expertise. While reasonable steps have been taken to ensure the accuracy of the Deliverable, this Deliverable is subject to the accuracy and completeness of data inputs and information that the project team was able to collect. As a result, it is not possible to ensure complete accuracy of this Deliverable and all results and conclusions should be reviewed and challenged prior to any reliance by you. </a:t>
          </a:r>
        </a:p>
        <a:p>
          <a:pPr marL="0" marR="0" lvl="0" indent="0" defTabSz="914400" eaLnBrk="1" fontAlgn="auto" latinLnBrk="0" hangingPunct="1">
            <a:lnSpc>
              <a:spcPct val="100000"/>
            </a:lnSpc>
            <a:spcBef>
              <a:spcPts val="0"/>
            </a:spcBef>
            <a:spcAft>
              <a:spcPts val="0"/>
            </a:spcAft>
            <a:buClrTx/>
            <a:buSzTx/>
            <a:buFontTx/>
            <a:buNone/>
            <a:tabLst/>
            <a:defRPr/>
          </a:pPr>
          <a:endParaRPr lang="en-ZA" sz="900" b="0" baseline="0">
            <a:solidFill>
              <a:schemeClr val="tx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ZA" sz="900" b="0" baseline="0">
              <a:solidFill>
                <a:schemeClr val="tx1"/>
              </a:solidFill>
              <a:effectLst/>
              <a:latin typeface="Century Gothic" panose="020B0502020202020204" pitchFamily="34" charset="0"/>
              <a:ea typeface="+mn-ea"/>
              <a:cs typeface="+mn-cs"/>
            </a:rPr>
            <a:t>The project makes no representation, warranty, assurance, and no undertaking (express or implied) is or will be made, and no responsibility or liability is or will be accepted by the project team, the National treasury and UK Pact, or by any of their respective officers, employees or agents in relation to the adequacy, accuracy, completeness or reasonableness of this Deliverable or of any information or results derived from it. </a:t>
          </a:r>
        </a:p>
        <a:p>
          <a:pPr marL="0" marR="0" lvl="0" indent="0" defTabSz="914400" eaLnBrk="1" fontAlgn="auto" latinLnBrk="0" hangingPunct="1">
            <a:lnSpc>
              <a:spcPct val="100000"/>
            </a:lnSpc>
            <a:spcBef>
              <a:spcPts val="0"/>
            </a:spcBef>
            <a:spcAft>
              <a:spcPts val="0"/>
            </a:spcAft>
            <a:buClrTx/>
            <a:buSzTx/>
            <a:buFontTx/>
            <a:buNone/>
            <a:tabLst/>
            <a:defRPr/>
          </a:pPr>
          <a:endParaRPr lang="en-ZA" sz="900" b="0" baseline="0">
            <a:solidFill>
              <a:schemeClr val="tx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ZA" sz="900" b="0" baseline="0">
              <a:solidFill>
                <a:schemeClr val="tx1"/>
              </a:solidFill>
              <a:effectLst/>
              <a:latin typeface="Century Gothic" panose="020B0502020202020204" pitchFamily="34" charset="0"/>
              <a:ea typeface="+mn-ea"/>
              <a:cs typeface="+mn-cs"/>
            </a:rPr>
            <a:t>The project team to the fullest extent possible disclaim all liability to you or to any third parties to whom the Deliverables may be provided, howsoever caused in respect of, or in connection with, any toolkit and / or the provision of the associated provision of services.</a:t>
          </a:r>
        </a:p>
        <a:p>
          <a:pPr marL="0" marR="0" lvl="0" indent="0" defTabSz="914400" eaLnBrk="1" fontAlgn="auto" latinLnBrk="0" hangingPunct="1">
            <a:lnSpc>
              <a:spcPct val="100000"/>
            </a:lnSpc>
            <a:spcBef>
              <a:spcPts val="0"/>
            </a:spcBef>
            <a:spcAft>
              <a:spcPts val="0"/>
            </a:spcAft>
            <a:buClrTx/>
            <a:buSzTx/>
            <a:buFontTx/>
            <a:buNone/>
            <a:tabLst/>
            <a:defRPr/>
          </a:pPr>
          <a:endParaRPr lang="en-ZA" sz="900" b="0" baseline="0">
            <a:solidFill>
              <a:schemeClr val="tx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US" sz="900" b="0" baseline="0">
              <a:solidFill>
                <a:schemeClr val="tx1"/>
              </a:solidFill>
              <a:effectLst/>
              <a:latin typeface="Century Gothic" panose="020B0502020202020204" pitchFamily="34" charset="0"/>
              <a:ea typeface="+mn-ea"/>
              <a:cs typeface="+mn-cs"/>
            </a:rPr>
            <a:t>The analysis and recommendations presented, while developed in consultation with and incorporating inputs from National Treasury, do not represent its official policy, endorsement, or final decisions. </a:t>
          </a:r>
          <a:endParaRPr lang="en-ZA" sz="900" b="0" baseline="0">
            <a:solidFill>
              <a:schemeClr val="tx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lang="en-ZA" sz="900" b="0" baseline="0">
            <a:solidFill>
              <a:schemeClr val="tx1"/>
            </a:solidFill>
            <a:effectLst/>
            <a:latin typeface="Century Gothic" panose="020B0502020202020204" pitchFamily="34" charset="0"/>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en-ZA" sz="900" b="0" baseline="0">
              <a:solidFill>
                <a:schemeClr val="tx1"/>
              </a:solidFill>
              <a:effectLst/>
              <a:latin typeface="Century Gothic" panose="020B0502020202020204" pitchFamily="34" charset="0"/>
              <a:ea typeface="+mn-ea"/>
              <a:cs typeface="+mn-cs"/>
            </a:rPr>
            <a:t>Any use of this toolkit indicates your acceptance of the terms set out in this disclaimer</a:t>
          </a:r>
          <a:r>
            <a:rPr lang="en-ZA" sz="900" b="0" baseline="0">
              <a:solidFill>
                <a:schemeClr val="dk1"/>
              </a:solidFill>
              <a:effectLst/>
              <a:latin typeface="Century Gothic" panose="020B0502020202020204" pitchFamily="34" charset="0"/>
              <a:ea typeface="+mn-ea"/>
              <a:cs typeface="+mn-cs"/>
            </a:rPr>
            <a:t>.</a:t>
          </a:r>
          <a:endParaRPr lang="en-ZA" sz="900" b="0">
            <a:solidFill>
              <a:schemeClr val="dk1"/>
            </a:solidFill>
            <a:effectLst/>
            <a:latin typeface="Century Gothic" panose="020B0502020202020204" pitchFamily="34" charset="0"/>
            <a:ea typeface="+mn-ea"/>
            <a:cs typeface="+mn-cs"/>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0</xdr:colOff>
      <xdr:row>4</xdr:row>
      <xdr:rowOff>68580</xdr:rowOff>
    </xdr:from>
    <xdr:to>
      <xdr:col>19</xdr:col>
      <xdr:colOff>53008</xdr:colOff>
      <xdr:row>13</xdr:row>
      <xdr:rowOff>125896</xdr:rowOff>
    </xdr:to>
    <xdr:sp macro="" textlink="">
      <xdr:nvSpPr>
        <xdr:cNvPr id="68" name="TextBox 67">
          <a:extLst>
            <a:ext uri="{FF2B5EF4-FFF2-40B4-BE49-F238E27FC236}">
              <a16:creationId xmlns:a16="http://schemas.microsoft.com/office/drawing/2014/main" id="{055D5926-9078-494D-8AA9-41ED925CB414}"/>
            </a:ext>
          </a:extLst>
        </xdr:cNvPr>
        <xdr:cNvSpPr txBox="1"/>
      </xdr:nvSpPr>
      <xdr:spPr>
        <a:xfrm>
          <a:off x="801757" y="857084"/>
          <a:ext cx="10416208" cy="1727090"/>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just">
            <a:lnSpc>
              <a:spcPct val="150000"/>
            </a:lnSpc>
            <a:spcAft>
              <a:spcPts val="800"/>
            </a:spcAft>
          </a:pPr>
          <a:r>
            <a:rPr lang="en-ZA" sz="800" kern="0">
              <a:solidFill>
                <a:schemeClr val="tx1"/>
              </a:solidFill>
              <a:effectLst/>
              <a:latin typeface="Century Gothic" panose="020B0502020202020204" pitchFamily="34" charset="0"/>
              <a:ea typeface="Aptos" panose="020B0004020202020204" pitchFamily="34" charset="0"/>
              <a:cs typeface="Galano-Grotesque-Regular"/>
            </a:rPr>
            <a:t>TSC-based taxonomies list eligible activities aligned with each taxonomy's objectives, but differences in economic classification systems and decarbonisation pathways across jurisdictions hinder direct comparability, even when similar design approaches and methodologies are used. To address this, a Microsoft Excel tool was developed to manage data on environmental objectives, eligible activities, and TSC across taxonomies, enabling direct comparison of the SA GFT's structural elements, such as ambition levels, metrics, and thresholds. The MSC comparison enables users to:</a:t>
          </a:r>
          <a:endParaRPr lang="en-ZA" sz="800" kern="100">
            <a:solidFill>
              <a:schemeClr val="tx1"/>
            </a:solidFill>
            <a:effectLst/>
            <a:latin typeface="Century Gothic" panose="020B0502020202020204" pitchFamily="34" charset="0"/>
            <a:ea typeface="Aptos" panose="020B0004020202020204" pitchFamily="34" charset="0"/>
            <a:cs typeface="Times New Roman" panose="02020603050405020304" pitchFamily="18" charset="0"/>
          </a:endParaRPr>
        </a:p>
        <a:p>
          <a:pPr marL="342900" lvl="0" indent="-342900" algn="just">
            <a:lnSpc>
              <a:spcPct val="150000"/>
            </a:lnSpc>
            <a:buFont typeface="Symbol" panose="05050102010706020507" pitchFamily="18" charset="2"/>
            <a:buChar char=""/>
          </a:pPr>
          <a:r>
            <a:rPr lang="en-ZA" sz="800" kern="0">
              <a:solidFill>
                <a:schemeClr val="tx1"/>
              </a:solidFill>
              <a:effectLst/>
              <a:latin typeface="Century Gothic" panose="020B0502020202020204" pitchFamily="34" charset="0"/>
              <a:ea typeface="Aptos" panose="020B0004020202020204" pitchFamily="34" charset="0"/>
              <a:cs typeface="Galano-Grotesque-Regular"/>
            </a:rPr>
            <a:t>Understand MSC pillar compliance, including alignment pathways, TSC metrics, thresholds, and applicable standards for each economic activity and taxonomy objective.</a:t>
          </a:r>
          <a:endParaRPr lang="en-ZA" sz="800" kern="100">
            <a:solidFill>
              <a:schemeClr val="tx1"/>
            </a:solidFill>
            <a:effectLst/>
            <a:latin typeface="Century Gothic" panose="020B0502020202020204" pitchFamily="34" charset="0"/>
            <a:ea typeface="Aptos" panose="020B0004020202020204" pitchFamily="34" charset="0"/>
            <a:cs typeface="Times New Roman" panose="02020603050405020304" pitchFamily="18" charset="0"/>
          </a:endParaRPr>
        </a:p>
        <a:p>
          <a:pPr marL="342900" lvl="0" indent="-342900" algn="just">
            <a:lnSpc>
              <a:spcPct val="150000"/>
            </a:lnSpc>
            <a:buFont typeface="Symbol" panose="05050102010706020507" pitchFamily="18" charset="2"/>
            <a:buChar char=""/>
          </a:pPr>
          <a:r>
            <a:rPr lang="en-ZA" sz="800" kern="0">
              <a:solidFill>
                <a:schemeClr val="tx1"/>
              </a:solidFill>
              <a:effectLst/>
              <a:latin typeface="Century Gothic" panose="020B0502020202020204" pitchFamily="34" charset="0"/>
              <a:ea typeface="Aptos" panose="020B0004020202020204" pitchFamily="34" charset="0"/>
              <a:cs typeface="Galano-Grotesque-Regular"/>
            </a:rPr>
            <a:t>Assess TSC compliance burdens across jurisdictions, comparing the SA GFT with international taxonomies.</a:t>
          </a:r>
          <a:endParaRPr lang="en-ZA" sz="800" kern="100">
            <a:solidFill>
              <a:schemeClr val="tx1"/>
            </a:solidFill>
            <a:effectLst/>
            <a:latin typeface="Century Gothic" panose="020B0502020202020204" pitchFamily="34" charset="0"/>
            <a:ea typeface="Aptos" panose="020B0004020202020204" pitchFamily="34" charset="0"/>
            <a:cs typeface="Times New Roman" panose="02020603050405020304" pitchFamily="18" charset="0"/>
          </a:endParaRPr>
        </a:p>
        <a:p>
          <a:pPr marL="342900" lvl="0" indent="-342900" algn="just">
            <a:lnSpc>
              <a:spcPct val="150000"/>
            </a:lnSpc>
            <a:buFont typeface="Symbol" panose="05050102010706020507" pitchFamily="18" charset="2"/>
            <a:buChar char=""/>
          </a:pPr>
          <a:r>
            <a:rPr lang="en-ZA" sz="800" kern="0">
              <a:solidFill>
                <a:schemeClr val="tx1"/>
              </a:solidFill>
              <a:effectLst/>
              <a:latin typeface="Century Gothic" panose="020B0502020202020204" pitchFamily="34" charset="0"/>
              <a:ea typeface="Aptos" panose="020B0004020202020204" pitchFamily="34" charset="0"/>
              <a:cs typeface="Galano-Grotesque-Regular"/>
            </a:rPr>
            <a:t>Benchmark the SA GFT's ambition level against international peers, aiding taxonomy developers, policymakers, and implementing entities.</a:t>
          </a:r>
          <a:endParaRPr lang="en-ZA" sz="800" kern="100">
            <a:solidFill>
              <a:schemeClr val="tx1"/>
            </a:solidFill>
            <a:effectLst/>
            <a:latin typeface="Century Gothic" panose="020B0502020202020204" pitchFamily="34" charset="0"/>
            <a:ea typeface="Aptos" panose="020B0004020202020204" pitchFamily="34" charset="0"/>
            <a:cs typeface="Times New Roman" panose="02020603050405020304" pitchFamily="18" charset="0"/>
          </a:endParaRPr>
        </a:p>
        <a:p>
          <a:pPr marL="342900" lvl="0" indent="-342900" algn="just">
            <a:lnSpc>
              <a:spcPct val="150000"/>
            </a:lnSpc>
            <a:spcAft>
              <a:spcPts val="800"/>
            </a:spcAft>
            <a:buFont typeface="Symbol" panose="05050102010706020507" pitchFamily="18" charset="2"/>
            <a:buChar char=""/>
          </a:pPr>
          <a:r>
            <a:rPr lang="en-ZA" sz="800" kern="0">
              <a:solidFill>
                <a:schemeClr val="tx1"/>
              </a:solidFill>
              <a:effectLst/>
              <a:latin typeface="Century Gothic" panose="020B0502020202020204" pitchFamily="34" charset="0"/>
              <a:ea typeface="Aptos" panose="020B0004020202020204" pitchFamily="34" charset="0"/>
              <a:cs typeface="Galano-Grotesque-Regular"/>
            </a:rPr>
            <a:t>Enhance global cooperation and coordination in TSC development to reduce market fragmentation.</a:t>
          </a:r>
          <a:endParaRPr lang="en-ZA" sz="800" kern="100">
            <a:solidFill>
              <a:schemeClr val="tx1"/>
            </a:solidFill>
            <a:effectLst/>
            <a:latin typeface="Century Gothic" panose="020B0502020202020204" pitchFamily="34" charset="0"/>
            <a:ea typeface="Aptos" panose="020B0004020202020204" pitchFamily="34" charset="0"/>
            <a:cs typeface="Times New Roman" panose="02020603050405020304" pitchFamily="18" charset="0"/>
          </a:endParaRPr>
        </a:p>
        <a:p>
          <a:endParaRPr lang="en-US" sz="800" b="0"/>
        </a:p>
      </xdr:txBody>
    </xdr:sp>
    <xdr:clientData/>
  </xdr:twoCellAnchor>
  <xdr:twoCellAnchor>
    <xdr:from>
      <xdr:col>1</xdr:col>
      <xdr:colOff>609601</xdr:colOff>
      <xdr:row>30</xdr:row>
      <xdr:rowOff>38100</xdr:rowOff>
    </xdr:from>
    <xdr:to>
      <xdr:col>19</xdr:col>
      <xdr:colOff>265044</xdr:colOff>
      <xdr:row>45</xdr:row>
      <xdr:rowOff>13252</xdr:rowOff>
    </xdr:to>
    <xdr:sp macro="" textlink="">
      <xdr:nvSpPr>
        <xdr:cNvPr id="69" name="TextBox 68">
          <a:extLst>
            <a:ext uri="{FF2B5EF4-FFF2-40B4-BE49-F238E27FC236}">
              <a16:creationId xmlns:a16="http://schemas.microsoft.com/office/drawing/2014/main" id="{7785FD65-3D48-49EC-BFD8-29C52EDE975B}"/>
            </a:ext>
          </a:extLst>
        </xdr:cNvPr>
        <xdr:cNvSpPr txBox="1"/>
      </xdr:nvSpPr>
      <xdr:spPr>
        <a:xfrm>
          <a:off x="768627" y="6995491"/>
          <a:ext cx="10634869" cy="2758109"/>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kern="0">
              <a:solidFill>
                <a:schemeClr val="tx1"/>
              </a:solidFill>
              <a:effectLst/>
              <a:latin typeface="Century Gothic" panose="020B0502020202020204" pitchFamily="34" charset="0"/>
              <a:ea typeface="Aptos" panose="020B0004020202020204" pitchFamily="34" charset="0"/>
              <a:cs typeface="Galano-Grotesque-Regular"/>
            </a:rPr>
            <a:t>The MSC Tool displays key parameters of the technical screening criteria (TSC)—which are essential requirements under the South African Green Finance Taxonomy (SA GFT)—for determining an activity's eligibility to Make a Substantial Contribution (MSC) towards the taxonomy objectives: </a:t>
          </a:r>
          <a:r>
            <a:rPr lang="en-US" sz="800" b="1" kern="0">
              <a:solidFill>
                <a:schemeClr val="tx1"/>
              </a:solidFill>
              <a:effectLst/>
              <a:latin typeface="Century Gothic" panose="020B0502020202020204" pitchFamily="34" charset="0"/>
              <a:ea typeface="Aptos" panose="020B0004020202020204" pitchFamily="34" charset="0"/>
              <a:cs typeface="Galano-Grotesque-Regular"/>
            </a:rPr>
            <a:t>Climate Change Mitigation </a:t>
          </a:r>
          <a:r>
            <a:rPr lang="en-US" sz="800" kern="0">
              <a:solidFill>
                <a:schemeClr val="tx1"/>
              </a:solidFill>
              <a:effectLst/>
              <a:latin typeface="Century Gothic" panose="020B0502020202020204" pitchFamily="34" charset="0"/>
              <a:ea typeface="Aptos" panose="020B0004020202020204" pitchFamily="34" charset="0"/>
              <a:cs typeface="Galano-Grotesque-Regular"/>
            </a:rPr>
            <a:t>and/or </a:t>
          </a:r>
          <a:r>
            <a:rPr lang="en-US" sz="800" b="1" kern="0">
              <a:solidFill>
                <a:schemeClr val="tx1"/>
              </a:solidFill>
              <a:effectLst/>
              <a:latin typeface="Century Gothic" panose="020B0502020202020204" pitchFamily="34" charset="0"/>
              <a:ea typeface="Aptos" panose="020B0004020202020204" pitchFamily="34" charset="0"/>
              <a:cs typeface="Galano-Grotesque-Regular"/>
            </a:rPr>
            <a:t>Climate Change Adaptation</a:t>
          </a:r>
          <a:r>
            <a:rPr lang="en-US" sz="800" kern="0">
              <a:solidFill>
                <a:schemeClr val="tx1"/>
              </a:solidFill>
              <a:effectLst/>
              <a:latin typeface="Century Gothic" panose="020B0502020202020204" pitchFamily="34" charset="0"/>
              <a:ea typeface="Aptos" panose="020B0004020202020204" pitchFamily="34" charset="0"/>
              <a:cs typeface="Galano-Grotesque-Regular"/>
            </a:rPr>
            <a:t>.</a:t>
          </a:r>
        </a:p>
        <a:p>
          <a:endParaRPr lang="en-US" sz="800" kern="0">
            <a:solidFill>
              <a:schemeClr val="tx1"/>
            </a:solidFill>
            <a:effectLst/>
            <a:latin typeface="Century Gothic" panose="020B0502020202020204" pitchFamily="34" charset="0"/>
            <a:ea typeface="Aptos" panose="020B0004020202020204" pitchFamily="34" charset="0"/>
            <a:cs typeface="Galano-Grotesque-Regular"/>
          </a:endParaRPr>
        </a:p>
        <a:p>
          <a:r>
            <a:rPr lang="en-US" sz="800" kern="0">
              <a:solidFill>
                <a:schemeClr val="tx1"/>
              </a:solidFill>
              <a:effectLst/>
              <a:latin typeface="Century Gothic" panose="020B0502020202020204" pitchFamily="34" charset="0"/>
              <a:ea typeface="Aptos" panose="020B0004020202020204" pitchFamily="34" charset="0"/>
              <a:cs typeface="Galano-Grotesque-Regular"/>
            </a:rPr>
            <a:t>To enhance clarity, the project team categorised the main elements of the technical screening criteria into five distinct TSC Parameters:</a:t>
          </a:r>
        </a:p>
        <a:p>
          <a:endParaRPr lang="en-US" sz="800" b="1" kern="0">
            <a:solidFill>
              <a:schemeClr val="tx1"/>
            </a:solidFill>
            <a:effectLst/>
            <a:latin typeface="Century Gothic" panose="020B0502020202020204" pitchFamily="34" charset="0"/>
            <a:ea typeface="Aptos" panose="020B0004020202020204" pitchFamily="34" charset="0"/>
            <a:cs typeface="Galano-Grotesque-Regular"/>
          </a:endParaRPr>
        </a:p>
        <a:p>
          <a:pPr>
            <a:buFontTx/>
            <a:buNone/>
          </a:pPr>
          <a:r>
            <a:rPr lang="en-US" sz="800" b="1" kern="0">
              <a:solidFill>
                <a:schemeClr val="tx1"/>
              </a:solidFill>
              <a:effectLst/>
              <a:latin typeface="Century Gothic" panose="020B0502020202020204" pitchFamily="34" charset="0"/>
              <a:ea typeface="Aptos" panose="020B0004020202020204" pitchFamily="34" charset="0"/>
              <a:cs typeface="Galano-Grotesque-Regular"/>
            </a:rPr>
            <a:t>i.The main parameter:- </a:t>
          </a:r>
          <a:r>
            <a:rPr lang="en-US" sz="800" kern="0">
              <a:solidFill>
                <a:schemeClr val="tx1"/>
              </a:solidFill>
              <a:effectLst/>
              <a:latin typeface="Century Gothic" panose="020B0502020202020204" pitchFamily="34" charset="0"/>
              <a:ea typeface="Aptos" panose="020B0004020202020204" pitchFamily="34" charset="0"/>
              <a:cs typeface="Galano-Grotesque-Regular"/>
            </a:rPr>
            <a:t>refers to the core sustainability outcome that an economic activity must achieve to be considered as making a substantial contribution (MSC) under the SA GFT.</a:t>
          </a:r>
          <a:r>
            <a:rPr lang="en-US" sz="800" kern="0" baseline="0">
              <a:solidFill>
                <a:schemeClr val="tx1"/>
              </a:solidFill>
              <a:effectLst/>
              <a:latin typeface="Century Gothic" panose="020B0502020202020204" pitchFamily="34" charset="0"/>
              <a:ea typeface="Aptos" panose="020B0004020202020204" pitchFamily="34" charset="0"/>
              <a:cs typeface="Galano-Grotesque-Regular"/>
            </a:rPr>
            <a:t> </a:t>
          </a:r>
        </a:p>
        <a:p>
          <a:pPr marL="0" indent="0">
            <a:buFontTx/>
            <a:buNone/>
          </a:pPr>
          <a:r>
            <a:rPr lang="en-US" sz="800" kern="0" baseline="0">
              <a:solidFill>
                <a:schemeClr val="tx1"/>
              </a:solidFill>
              <a:effectLst/>
              <a:latin typeface="Century Gothic" panose="020B0502020202020204" pitchFamily="34" charset="0"/>
              <a:ea typeface="Aptos" panose="020B0004020202020204" pitchFamily="34" charset="0"/>
              <a:cs typeface="Galano-Grotesque-Regular"/>
            </a:rPr>
            <a:t>           </a:t>
          </a:r>
          <a:r>
            <a:rPr lang="en-US" sz="800" b="1" kern="0" baseline="0">
              <a:solidFill>
                <a:schemeClr val="tx1"/>
              </a:solidFill>
              <a:effectLst/>
              <a:latin typeface="Century Gothic" panose="020B0502020202020204" pitchFamily="34" charset="0"/>
              <a:ea typeface="Aptos" panose="020B0004020202020204" pitchFamily="34" charset="0"/>
              <a:cs typeface="Galano-Grotesque-Regular"/>
            </a:rPr>
            <a:t>For insatnce, </a:t>
          </a:r>
          <a:r>
            <a:rPr lang="en-US" sz="800" kern="0" baseline="0">
              <a:solidFill>
                <a:schemeClr val="tx1"/>
              </a:solidFill>
              <a:effectLst/>
              <a:latin typeface="Century Gothic" panose="020B0502020202020204" pitchFamily="34" charset="0"/>
              <a:ea typeface="Aptos" panose="020B0004020202020204" pitchFamily="34" charset="0"/>
              <a:cs typeface="Galano-Grotesque-Regular"/>
            </a:rPr>
            <a:t>a</a:t>
          </a:r>
          <a:r>
            <a:rPr lang="en-US" sz="800" kern="0">
              <a:solidFill>
                <a:schemeClr val="tx1"/>
              </a:solidFill>
              <a:effectLst/>
              <a:latin typeface="Century Gothic" panose="020B0502020202020204" pitchFamily="34" charset="0"/>
              <a:ea typeface="Aptos" panose="020B0004020202020204" pitchFamily="34" charset="0"/>
              <a:cs typeface="Galano-Grotesque-Regular"/>
            </a:rPr>
            <a:t>n activity may be assessed based on its potential to reduce greenhouse gas (GHG) emissions, such as in line with the 1.5 degrees celsius temperature reduction target.</a:t>
          </a:r>
        </a:p>
        <a:p>
          <a:pPr marL="0" indent="0">
            <a:buFontTx/>
            <a:buNone/>
          </a:pPr>
          <a:endParaRPr lang="en-US" sz="800" b="1" kern="0">
            <a:solidFill>
              <a:schemeClr val="tx1"/>
            </a:solidFill>
            <a:effectLst/>
            <a:latin typeface="Century Gothic" panose="020B0502020202020204" pitchFamily="34" charset="0"/>
            <a:ea typeface="Aptos" panose="020B0004020202020204" pitchFamily="34" charset="0"/>
            <a:cs typeface="Galano-Grotesque-Regular"/>
          </a:endParaRPr>
        </a:p>
        <a:p>
          <a:pPr marL="0" indent="0">
            <a:buFontTx/>
            <a:buNone/>
          </a:pPr>
          <a:r>
            <a:rPr lang="en-US" sz="800" b="1" kern="0">
              <a:solidFill>
                <a:schemeClr val="tx1"/>
              </a:solidFill>
              <a:effectLst/>
              <a:latin typeface="Century Gothic" panose="020B0502020202020204" pitchFamily="34" charset="0"/>
              <a:ea typeface="Aptos" panose="020B0004020202020204" pitchFamily="34" charset="0"/>
              <a:cs typeface="Galano-Grotesque-Regular"/>
            </a:rPr>
            <a:t>ii. TSC Metric:- </a:t>
          </a:r>
          <a:r>
            <a:rPr lang="en-US" sz="800" kern="0">
              <a:solidFill>
                <a:schemeClr val="tx1"/>
              </a:solidFill>
              <a:effectLst/>
              <a:latin typeface="Century Gothic" panose="020B0502020202020204" pitchFamily="34" charset="0"/>
              <a:ea typeface="Aptos" panose="020B0004020202020204" pitchFamily="34" charset="0"/>
              <a:cs typeface="Galano-Grotesque-Regular"/>
            </a:rPr>
            <a:t>refers to the specific measurement unit or indicator used to assess whether an activity meets the technical screening criteria (TSC).</a:t>
          </a:r>
          <a:r>
            <a:rPr lang="en-US" sz="800" kern="0" baseline="0">
              <a:solidFill>
                <a:schemeClr val="tx1"/>
              </a:solidFill>
              <a:effectLst/>
              <a:latin typeface="Century Gothic" panose="020B0502020202020204" pitchFamily="34" charset="0"/>
              <a:ea typeface="Aptos" panose="020B0004020202020204" pitchFamily="34" charset="0"/>
              <a:cs typeface="Galano-Grotesque-Regular"/>
            </a:rPr>
            <a:t> </a:t>
          </a:r>
        </a:p>
        <a:p>
          <a:pPr marL="0" indent="0">
            <a:buFontTx/>
            <a:buNone/>
          </a:pPr>
          <a:r>
            <a:rPr lang="en-US" sz="800" b="1" kern="0" baseline="0">
              <a:solidFill>
                <a:schemeClr val="tx1"/>
              </a:solidFill>
              <a:effectLst/>
              <a:latin typeface="Century Gothic" panose="020B0502020202020204" pitchFamily="34" charset="0"/>
              <a:ea typeface="Aptos" panose="020B0004020202020204" pitchFamily="34" charset="0"/>
              <a:cs typeface="Galano-Grotesque-Regular"/>
            </a:rPr>
            <a:t>          </a:t>
          </a:r>
          <a:r>
            <a:rPr lang="en-US" sz="800" b="1" kern="0">
              <a:solidFill>
                <a:schemeClr val="tx1"/>
              </a:solidFill>
              <a:effectLst/>
              <a:latin typeface="Century Gothic" panose="020B0502020202020204" pitchFamily="34" charset="0"/>
              <a:ea typeface="Aptos" panose="020B0004020202020204" pitchFamily="34" charset="0"/>
              <a:cs typeface="Galano-Grotesque-Regular"/>
            </a:rPr>
            <a:t>Example: </a:t>
          </a:r>
          <a:r>
            <a:rPr lang="en-US" sz="800" kern="0">
              <a:solidFill>
                <a:schemeClr val="tx1"/>
              </a:solidFill>
              <a:effectLst/>
              <a:latin typeface="Century Gothic" panose="020B0502020202020204" pitchFamily="34" charset="0"/>
              <a:ea typeface="Aptos" panose="020B0004020202020204" pitchFamily="34" charset="0"/>
              <a:cs typeface="Galano-Grotesque-Regular"/>
            </a:rPr>
            <a:t>Kilograms of carbon dioxide equivalent  per megawatt-hour  (kg CO₂e per MWh) emissions for energy production.</a:t>
          </a:r>
        </a:p>
        <a:p>
          <a:pPr marL="0" indent="0">
            <a:buFontTx/>
            <a:buNone/>
          </a:pPr>
          <a:endParaRPr lang="en-US" sz="800" kern="0">
            <a:solidFill>
              <a:schemeClr val="tx1"/>
            </a:solidFill>
            <a:effectLst/>
            <a:latin typeface="Century Gothic" panose="020B0502020202020204" pitchFamily="34" charset="0"/>
            <a:ea typeface="Aptos" panose="020B0004020202020204" pitchFamily="34" charset="0"/>
            <a:cs typeface="Galano-Grotesque-Regular"/>
          </a:endParaRPr>
        </a:p>
        <a:p>
          <a:pPr marL="0" indent="0">
            <a:buFontTx/>
            <a:buNone/>
          </a:pPr>
          <a:r>
            <a:rPr lang="en-US" sz="800" b="1" kern="0">
              <a:solidFill>
                <a:schemeClr val="tx1"/>
              </a:solidFill>
              <a:effectLst/>
              <a:latin typeface="Century Gothic" panose="020B0502020202020204" pitchFamily="34" charset="0"/>
              <a:ea typeface="Aptos" panose="020B0004020202020204" pitchFamily="34" charset="0"/>
              <a:cs typeface="Galano-Grotesque-Regular"/>
            </a:rPr>
            <a:t>iii.TSC: Quantitative threshold/s:-</a:t>
          </a:r>
          <a:r>
            <a:rPr lang="en-US" sz="800" kern="0">
              <a:solidFill>
                <a:schemeClr val="tx1"/>
              </a:solidFill>
              <a:effectLst/>
              <a:latin typeface="Century Gothic" panose="020B0502020202020204" pitchFamily="34" charset="0"/>
              <a:ea typeface="Aptos" panose="020B0004020202020204" pitchFamily="34" charset="0"/>
              <a:cs typeface="Galano-Grotesque-Regular"/>
            </a:rPr>
            <a:t>these are numerical limits or benchmarks that an activity must meet to qualify as green under the taxonomy.</a:t>
          </a:r>
          <a:r>
            <a:rPr lang="en-US" sz="800" kern="0" baseline="0">
              <a:solidFill>
                <a:schemeClr val="tx1"/>
              </a:solidFill>
              <a:effectLst/>
              <a:latin typeface="Century Gothic" panose="020B0502020202020204" pitchFamily="34" charset="0"/>
              <a:ea typeface="Aptos" panose="020B0004020202020204" pitchFamily="34" charset="0"/>
              <a:cs typeface="Galano-Grotesque-Regular"/>
            </a:rPr>
            <a:t> </a:t>
          </a:r>
        </a:p>
        <a:p>
          <a:pPr marL="0" indent="0">
            <a:buFontTx/>
            <a:buNone/>
          </a:pPr>
          <a:r>
            <a:rPr lang="en-US" sz="800" b="0" kern="0" baseline="0">
              <a:solidFill>
                <a:schemeClr val="tx1"/>
              </a:solidFill>
              <a:effectLst/>
              <a:latin typeface="Century Gothic" panose="020B0502020202020204" pitchFamily="34" charset="0"/>
              <a:ea typeface="Aptos" panose="020B0004020202020204" pitchFamily="34" charset="0"/>
              <a:cs typeface="Galano-Grotesque-Regular"/>
            </a:rPr>
            <a:t>          </a:t>
          </a:r>
          <a:r>
            <a:rPr lang="en-US" sz="800" b="1" kern="0">
              <a:solidFill>
                <a:schemeClr val="tx1"/>
              </a:solidFill>
              <a:effectLst/>
              <a:latin typeface="Century Gothic" panose="020B0502020202020204" pitchFamily="34" charset="0"/>
              <a:ea typeface="Aptos" panose="020B0004020202020204" pitchFamily="34" charset="0"/>
              <a:cs typeface="Galano-Grotesque-Regular"/>
            </a:rPr>
            <a:t>Example: </a:t>
          </a:r>
          <a:r>
            <a:rPr lang="en-US" sz="800" kern="0">
              <a:solidFill>
                <a:schemeClr val="tx1"/>
              </a:solidFill>
              <a:effectLst/>
              <a:latin typeface="Century Gothic" panose="020B0502020202020204" pitchFamily="34" charset="0"/>
              <a:ea typeface="Aptos" panose="020B0004020202020204" pitchFamily="34" charset="0"/>
              <a:cs typeface="Galano-Grotesque-Regular"/>
            </a:rPr>
            <a:t>A power plant may need to emit less than 100g CO₂e per kWh to be aligned with the SA GFT’s climate mitigation criteria.</a:t>
          </a:r>
        </a:p>
        <a:p>
          <a:pPr marL="0" indent="0">
            <a:buFontTx/>
            <a:buNone/>
          </a:pPr>
          <a:endParaRPr lang="en-US" sz="800" kern="0">
            <a:solidFill>
              <a:schemeClr val="tx1"/>
            </a:solidFill>
            <a:effectLst/>
            <a:latin typeface="Century Gothic" panose="020B0502020202020204" pitchFamily="34" charset="0"/>
            <a:ea typeface="Aptos" panose="020B0004020202020204" pitchFamily="34" charset="0"/>
            <a:cs typeface="Galano-Grotesque-Regular"/>
          </a:endParaRPr>
        </a:p>
        <a:p>
          <a:pPr marL="0" indent="0">
            <a:buFontTx/>
            <a:buNone/>
          </a:pPr>
          <a:r>
            <a:rPr lang="en-US" sz="800" b="1" kern="0">
              <a:solidFill>
                <a:schemeClr val="tx1"/>
              </a:solidFill>
              <a:effectLst/>
              <a:latin typeface="Century Gothic" panose="020B0502020202020204" pitchFamily="34" charset="0"/>
              <a:ea typeface="Aptos" panose="020B0004020202020204" pitchFamily="34" charset="0"/>
              <a:cs typeface="Galano-Grotesque-Regular"/>
            </a:rPr>
            <a:t>iv. TSC: Other applicable or Generic criteria:- </a:t>
          </a:r>
          <a:r>
            <a:rPr lang="en-US" sz="800" kern="0">
              <a:solidFill>
                <a:schemeClr val="tx1"/>
              </a:solidFill>
              <a:effectLst/>
              <a:latin typeface="Century Gothic" panose="020B0502020202020204" pitchFamily="34" charset="0"/>
              <a:ea typeface="Aptos" panose="020B0004020202020204" pitchFamily="34" charset="0"/>
              <a:cs typeface="Galano-Grotesque-Regular"/>
            </a:rPr>
            <a:t>refers to additional qualitative or context-specific requirements that an activity must fulfill beyond the quantitative thresholds.</a:t>
          </a:r>
        </a:p>
        <a:p>
          <a:pPr marL="0" indent="0">
            <a:buFontTx/>
            <a:buNone/>
          </a:pPr>
          <a:endParaRPr lang="en-US" sz="800" kern="0">
            <a:solidFill>
              <a:schemeClr val="tx1"/>
            </a:solidFill>
            <a:effectLst/>
            <a:latin typeface="Century Gothic" panose="020B0502020202020204" pitchFamily="34" charset="0"/>
            <a:ea typeface="Aptos" panose="020B0004020202020204" pitchFamily="34" charset="0"/>
            <a:cs typeface="Galano-Grotesque-Regular"/>
          </a:endParaRPr>
        </a:p>
        <a:p>
          <a:pPr marL="0" indent="0">
            <a:buFontTx/>
            <a:buNone/>
          </a:pPr>
          <a:r>
            <a:rPr lang="en-US" sz="800" b="1" kern="0">
              <a:solidFill>
                <a:schemeClr val="tx1"/>
              </a:solidFill>
              <a:effectLst/>
              <a:latin typeface="Century Gothic" panose="020B0502020202020204" pitchFamily="34" charset="0"/>
              <a:ea typeface="Aptos" panose="020B0004020202020204" pitchFamily="34" charset="0"/>
              <a:cs typeface="Galano-Grotesque-Regular"/>
            </a:rPr>
            <a:t>v. Any applicable standards:-</a:t>
          </a:r>
          <a:r>
            <a:rPr lang="en-US" sz="800" kern="0">
              <a:solidFill>
                <a:schemeClr val="tx1"/>
              </a:solidFill>
              <a:effectLst/>
              <a:latin typeface="Century Gothic" panose="020B0502020202020204" pitchFamily="34" charset="0"/>
              <a:ea typeface="Aptos" panose="020B0004020202020204" pitchFamily="34" charset="0"/>
              <a:cs typeface="Galano-Grotesque-Regular"/>
            </a:rPr>
            <a:t>these refer to international, national, or industry-specific guidelines that the activity must adhere to for compliance with the taxonomy.</a:t>
          </a:r>
          <a:r>
            <a:rPr lang="en-US" sz="800" kern="0" baseline="0">
              <a:solidFill>
                <a:schemeClr val="tx1"/>
              </a:solidFill>
              <a:effectLst/>
              <a:latin typeface="Century Gothic" panose="020B0502020202020204" pitchFamily="34" charset="0"/>
              <a:ea typeface="Aptos" panose="020B0004020202020204" pitchFamily="34" charset="0"/>
              <a:cs typeface="Galano-Grotesque-Regular"/>
            </a:rPr>
            <a:t> </a:t>
          </a:r>
        </a:p>
        <a:p>
          <a:pPr marL="0" indent="0">
            <a:buFontTx/>
            <a:buNone/>
          </a:pPr>
          <a:r>
            <a:rPr lang="en-US" sz="800" b="1" kern="0">
              <a:solidFill>
                <a:schemeClr val="tx1"/>
              </a:solidFill>
              <a:effectLst/>
              <a:latin typeface="Century Gothic" panose="020B0502020202020204" pitchFamily="34" charset="0"/>
              <a:ea typeface="Aptos" panose="020B0004020202020204" pitchFamily="34" charset="0"/>
              <a:cs typeface="Galano-Grotesque-Regular"/>
            </a:rPr>
            <a:t>          Example</a:t>
          </a:r>
          <a:r>
            <a:rPr lang="en-US" sz="800" kern="0">
              <a:solidFill>
                <a:schemeClr val="tx1"/>
              </a:solidFill>
              <a:effectLst/>
              <a:latin typeface="Century Gothic" panose="020B0502020202020204" pitchFamily="34" charset="0"/>
              <a:ea typeface="Aptos" panose="020B0004020202020204" pitchFamily="34" charset="0"/>
              <a:cs typeface="Galano-Grotesque-Regular"/>
            </a:rPr>
            <a:t>: Compliance with ISO 14001 (Environmental Management Systems)</a:t>
          </a:r>
        </a:p>
        <a:p>
          <a:pPr marL="285750" indent="-285750">
            <a:buFont typeface="+mj-lt"/>
            <a:buAutoNum type="romanLcPeriod"/>
          </a:pPr>
          <a:endParaRPr lang="en-US" sz="800" kern="0">
            <a:solidFill>
              <a:schemeClr val="tx1"/>
            </a:solidFill>
            <a:effectLst/>
            <a:latin typeface="Century Gothic" panose="020B0502020202020204" pitchFamily="34" charset="0"/>
            <a:ea typeface="Aptos" panose="020B0004020202020204" pitchFamily="34" charset="0"/>
            <a:cs typeface="Galano-Grotesque-Regular"/>
          </a:endParaRPr>
        </a:p>
        <a:p>
          <a:r>
            <a:rPr lang="en-US" sz="800" kern="0">
              <a:solidFill>
                <a:schemeClr val="tx1"/>
              </a:solidFill>
              <a:effectLst/>
              <a:latin typeface="Century Gothic" panose="020B0502020202020204" pitchFamily="34" charset="0"/>
              <a:ea typeface="Aptos" panose="020B0004020202020204" pitchFamily="34" charset="0"/>
              <a:cs typeface="Galano-Grotesque-Regular"/>
            </a:rPr>
            <a:t>The MSC tool displays the results of the TSC parameters of the South Africa Green Finance Taxonomy (SA GFT) compared to those of other applicable taxonomies covred in the nalaysis, namely the EU, ASEAN,SIngapore, Mexico and Indonesia. </a:t>
          </a:r>
        </a:p>
      </xdr:txBody>
    </xdr:sp>
    <xdr:clientData/>
  </xdr:twoCellAnchor>
  <xdr:twoCellAnchor>
    <xdr:from>
      <xdr:col>2</xdr:col>
      <xdr:colOff>0</xdr:colOff>
      <xdr:row>47</xdr:row>
      <xdr:rowOff>175261</xdr:rowOff>
    </xdr:from>
    <xdr:to>
      <xdr:col>19</xdr:col>
      <xdr:colOff>271669</xdr:colOff>
      <xdr:row>57</xdr:row>
      <xdr:rowOff>139148</xdr:rowOff>
    </xdr:to>
    <xdr:sp macro="" textlink="">
      <xdr:nvSpPr>
        <xdr:cNvPr id="70" name="TextBox 69">
          <a:extLst>
            <a:ext uri="{FF2B5EF4-FFF2-40B4-BE49-F238E27FC236}">
              <a16:creationId xmlns:a16="http://schemas.microsoft.com/office/drawing/2014/main" id="{7E2D72CB-4915-48D6-AF42-AF8171BE5DD1}"/>
            </a:ext>
          </a:extLst>
        </xdr:cNvPr>
        <xdr:cNvSpPr txBox="1"/>
      </xdr:nvSpPr>
      <xdr:spPr>
        <a:xfrm>
          <a:off x="801757" y="10147522"/>
          <a:ext cx="10634869" cy="1819191"/>
        </a:xfrm>
        <a:prstGeom prst="rect">
          <a:avLst/>
        </a:prstGeom>
        <a:solidFill>
          <a:schemeClr val="tx2">
            <a:lumMod val="10000"/>
            <a:lumOff val="9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indent="0" algn="just">
            <a:lnSpc>
              <a:spcPct val="150000"/>
            </a:lnSpc>
            <a:spcAft>
              <a:spcPts val="800"/>
            </a:spcAft>
          </a:pPr>
          <a:r>
            <a:rPr lang="en-ZA" sz="800" kern="0">
              <a:solidFill>
                <a:schemeClr val="tx1"/>
              </a:solidFill>
              <a:effectLst/>
              <a:latin typeface="Century Gothic" panose="020B0502020202020204" pitchFamily="34" charset="0"/>
              <a:ea typeface="Aptos" panose="020B0004020202020204" pitchFamily="34" charset="0"/>
              <a:cs typeface="Galano-Grotesque-Regular"/>
            </a:rPr>
            <a:t>Limitations of the data handling tool: Although the MS Excel tool facilitates quicker, robust, and consistent mapping of economic activities across multiple taxonomies, it has the following limitations: </a:t>
          </a:r>
        </a:p>
        <a:p>
          <a:pPr marL="171450" indent="-171450" algn="just">
            <a:lnSpc>
              <a:spcPct val="150000"/>
            </a:lnSpc>
            <a:spcAft>
              <a:spcPts val="800"/>
            </a:spcAft>
            <a:buFont typeface="Arial" panose="020B0604020202020204" pitchFamily="34" charset="0"/>
            <a:buChar char="•"/>
          </a:pPr>
          <a:r>
            <a:rPr lang="en-ZA" sz="800" b="1" kern="0">
              <a:solidFill>
                <a:schemeClr val="tx1"/>
              </a:solidFill>
              <a:effectLst/>
              <a:latin typeface="Century Gothic" panose="020B0502020202020204" pitchFamily="34" charset="0"/>
              <a:ea typeface="Aptos" panose="020B0004020202020204" pitchFamily="34" charset="0"/>
              <a:cs typeface="Galano-Grotesque-Regular"/>
            </a:rPr>
            <a:t>Data integrity dependency: </a:t>
          </a:r>
          <a:r>
            <a:rPr lang="en-ZA" sz="800" kern="0">
              <a:solidFill>
                <a:schemeClr val="tx1"/>
              </a:solidFill>
              <a:effectLst/>
              <a:latin typeface="Century Gothic" panose="020B0502020202020204" pitchFamily="34" charset="0"/>
              <a:ea typeface="Aptos" panose="020B0004020202020204" pitchFamily="34" charset="0"/>
              <a:cs typeface="Galano-Grotesque-Regular"/>
            </a:rPr>
            <a:t>The accuracy of the tool’s output depends heavily on the quality and integrity of the data being collected and input. Any errors or inconsistencies in the source data can significantly affect results, leading to incorrect assessments of alignment and interoperability.</a:t>
          </a:r>
        </a:p>
        <a:p>
          <a:pPr marL="171450" indent="-171450" algn="just">
            <a:lnSpc>
              <a:spcPct val="150000"/>
            </a:lnSpc>
            <a:spcAft>
              <a:spcPts val="800"/>
            </a:spcAft>
            <a:buFont typeface="Arial" panose="020B0604020202020204" pitchFamily="34" charset="0"/>
            <a:buChar char="•"/>
          </a:pPr>
          <a:r>
            <a:rPr lang="en-ZA" sz="800" b="1" kern="0">
              <a:solidFill>
                <a:schemeClr val="tx1"/>
              </a:solidFill>
              <a:effectLst/>
              <a:latin typeface="Century Gothic" panose="020B0502020202020204" pitchFamily="34" charset="0"/>
              <a:ea typeface="Aptos" panose="020B0004020202020204" pitchFamily="34" charset="0"/>
              <a:cs typeface="Galano-Grotesque-Regular"/>
            </a:rPr>
            <a:t>Manual evaluation requirement: </a:t>
          </a:r>
          <a:r>
            <a:rPr lang="en-ZA" sz="800" kern="0">
              <a:solidFill>
                <a:schemeClr val="tx1"/>
              </a:solidFill>
              <a:effectLst/>
              <a:latin typeface="Century Gothic" panose="020B0502020202020204" pitchFamily="34" charset="0"/>
              <a:ea typeface="Aptos" panose="020B0004020202020204" pitchFamily="34" charset="0"/>
              <a:cs typeface="Galano-Grotesque-Regular"/>
            </a:rPr>
            <a:t>The tool does not perform automatic evaluations of alignment and interoperability for the SA GFT. Instead, it serves as a platform to efficiently map and compare different structural taxonomic elements, enabling a streamlined assessment. This requires users to conduct manual analysis to determine the actual alignment and interoperability of the taxonomies.</a:t>
          </a:r>
        </a:p>
        <a:p>
          <a:pPr marL="171450" indent="-171450">
            <a:buFont typeface="Arial" panose="020B0604020202020204" pitchFamily="34" charset="0"/>
            <a:buChar char="•"/>
          </a:pPr>
          <a:r>
            <a:rPr lang="en-ZA" sz="800" b="1" kern="0">
              <a:solidFill>
                <a:schemeClr val="tx1"/>
              </a:solidFill>
              <a:effectLst/>
              <a:latin typeface="Century Gothic" panose="020B0502020202020204" pitchFamily="34" charset="0"/>
              <a:ea typeface="Aptos" panose="020B0004020202020204" pitchFamily="34" charset="0"/>
              <a:cs typeface="Galano-Grotesque-Regular"/>
            </a:rPr>
            <a:t>Compatibility issues: </a:t>
          </a:r>
          <a:r>
            <a:rPr lang="en-ZA" sz="800" kern="0">
              <a:solidFill>
                <a:schemeClr val="tx1"/>
              </a:solidFill>
              <a:effectLst/>
              <a:latin typeface="Century Gothic" panose="020B0502020202020204" pitchFamily="34" charset="0"/>
              <a:ea typeface="Aptos" panose="020B0004020202020204" pitchFamily="34" charset="0"/>
              <a:cs typeface="Galano-Grotesque-Regular"/>
            </a:rPr>
            <a:t>The MSC tool is designed using the 365 version of MS Excel and incorporates dynamic array functions. This may lead to compatibility issues with older versions of Excel, limiting accessibility for users who do use the latest version of the program</a:t>
          </a:r>
          <a:endParaRPr lang="en-US" sz="800" kern="0">
            <a:solidFill>
              <a:schemeClr val="tx1"/>
            </a:solidFill>
            <a:effectLst/>
            <a:latin typeface="Century Gothic" panose="020B0502020202020204" pitchFamily="34" charset="0"/>
            <a:ea typeface="Aptos" panose="020B0004020202020204" pitchFamily="34" charset="0"/>
            <a:cs typeface="Galano-Grotesque-Regular"/>
          </a:endParaRPr>
        </a:p>
      </xdr:txBody>
    </xdr:sp>
    <xdr:clientData/>
  </xdr:twoCellAnchor>
  <xdr:twoCellAnchor>
    <xdr:from>
      <xdr:col>4</xdr:col>
      <xdr:colOff>7620</xdr:colOff>
      <xdr:row>15</xdr:row>
      <xdr:rowOff>388620</xdr:rowOff>
    </xdr:from>
    <xdr:to>
      <xdr:col>19</xdr:col>
      <xdr:colOff>274320</xdr:colOff>
      <xdr:row>26</xdr:row>
      <xdr:rowOff>178453</xdr:rowOff>
    </xdr:to>
    <xdr:grpSp>
      <xdr:nvGrpSpPr>
        <xdr:cNvPr id="72" name="Group 71">
          <a:extLst>
            <a:ext uri="{FF2B5EF4-FFF2-40B4-BE49-F238E27FC236}">
              <a16:creationId xmlns:a16="http://schemas.microsoft.com/office/drawing/2014/main" id="{BB22D1E6-1FFD-4BEC-9C70-2469AF2908A7}"/>
            </a:ext>
          </a:extLst>
        </xdr:cNvPr>
        <xdr:cNvGrpSpPr/>
      </xdr:nvGrpSpPr>
      <xdr:grpSpPr>
        <a:xfrm>
          <a:off x="2034540" y="3329940"/>
          <a:ext cx="9410700" cy="3020713"/>
          <a:chOff x="3131820" y="342900"/>
          <a:chExt cx="9410700" cy="3020713"/>
        </a:xfrm>
      </xdr:grpSpPr>
      <xdr:grpSp>
        <xdr:nvGrpSpPr>
          <xdr:cNvPr id="73" name="Group 72">
            <a:extLst>
              <a:ext uri="{FF2B5EF4-FFF2-40B4-BE49-F238E27FC236}">
                <a16:creationId xmlns:a16="http://schemas.microsoft.com/office/drawing/2014/main" id="{29B16676-8D8B-DD78-F4D1-BD4BBDC806AB}"/>
              </a:ext>
            </a:extLst>
          </xdr:cNvPr>
          <xdr:cNvGrpSpPr/>
        </xdr:nvGrpSpPr>
        <xdr:grpSpPr>
          <a:xfrm>
            <a:off x="3131820" y="342900"/>
            <a:ext cx="9410700" cy="3020713"/>
            <a:chOff x="876300" y="525780"/>
            <a:chExt cx="9410700" cy="3020713"/>
          </a:xfrm>
        </xdr:grpSpPr>
        <xdr:grpSp>
          <xdr:nvGrpSpPr>
            <xdr:cNvPr id="75" name="Group 74">
              <a:extLst>
                <a:ext uri="{FF2B5EF4-FFF2-40B4-BE49-F238E27FC236}">
                  <a16:creationId xmlns:a16="http://schemas.microsoft.com/office/drawing/2014/main" id="{D5245C5B-2D60-6477-638D-965587F51009}"/>
                </a:ext>
              </a:extLst>
            </xdr:cNvPr>
            <xdr:cNvGrpSpPr/>
          </xdr:nvGrpSpPr>
          <xdr:grpSpPr>
            <a:xfrm>
              <a:off x="889635" y="525780"/>
              <a:ext cx="7406853" cy="716845"/>
              <a:chOff x="889635" y="525780"/>
              <a:chExt cx="7406853" cy="716845"/>
            </a:xfrm>
          </xdr:grpSpPr>
          <xdr:cxnSp macro="">
            <xdr:nvCxnSpPr>
              <xdr:cNvPr id="129" name="Straight Arrow Connector 128">
                <a:extLst>
                  <a:ext uri="{FF2B5EF4-FFF2-40B4-BE49-F238E27FC236}">
                    <a16:creationId xmlns:a16="http://schemas.microsoft.com/office/drawing/2014/main" id="{5756ADCE-47A9-3311-56E4-38A6A99B5629}"/>
                  </a:ext>
                </a:extLst>
              </xdr:cNvPr>
              <xdr:cNvCxnSpPr/>
            </xdr:nvCxnSpPr>
            <xdr:spPr>
              <a:xfrm flipH="1" flipV="1">
                <a:off x="6362700" y="830580"/>
                <a:ext cx="468000" cy="0"/>
              </a:xfrm>
              <a:prstGeom prst="straightConnector1">
                <a:avLst/>
              </a:prstGeom>
              <a:noFill/>
              <a:ln w="19050" cap="flat" cmpd="sng" algn="ctr">
                <a:solidFill>
                  <a:schemeClr val="tx1"/>
                </a:solidFill>
                <a:prstDash val="solid"/>
                <a:miter lim="800000"/>
                <a:tailEnd type="triangle"/>
              </a:ln>
              <a:effectLst/>
            </xdr:spPr>
          </xdr:cxnSp>
          <xdr:grpSp>
            <xdr:nvGrpSpPr>
              <xdr:cNvPr id="130" name="Group 129">
                <a:extLst>
                  <a:ext uri="{FF2B5EF4-FFF2-40B4-BE49-F238E27FC236}">
                    <a16:creationId xmlns:a16="http://schemas.microsoft.com/office/drawing/2014/main" id="{9569B88E-7E2A-95C0-5326-E032B4CF2433}"/>
                  </a:ext>
                </a:extLst>
              </xdr:cNvPr>
              <xdr:cNvGrpSpPr/>
            </xdr:nvGrpSpPr>
            <xdr:grpSpPr>
              <a:xfrm>
                <a:off x="6888480" y="548640"/>
                <a:ext cx="1408008" cy="693985"/>
                <a:chOff x="5737860" y="1211580"/>
                <a:chExt cx="1408008" cy="693985"/>
              </a:xfrm>
            </xdr:grpSpPr>
            <xdr:sp macro="" textlink="">
              <xdr:nvSpPr>
                <xdr:cNvPr id="169" name="TextBox 168">
                  <a:extLst>
                    <a:ext uri="{FF2B5EF4-FFF2-40B4-BE49-F238E27FC236}">
                      <a16:creationId xmlns:a16="http://schemas.microsoft.com/office/drawing/2014/main" id="{F8376495-3462-FB2D-B267-D642E83F19D4}"/>
                    </a:ext>
                  </a:extLst>
                </xdr:cNvPr>
                <xdr:cNvSpPr txBox="1"/>
              </xdr:nvSpPr>
              <xdr:spPr>
                <a:xfrm>
                  <a:off x="5836920" y="1249680"/>
                  <a:ext cx="1308948" cy="655885"/>
                </a:xfrm>
                <a:prstGeom prst="rect">
                  <a:avLst/>
                </a:prstGeom>
                <a:noFill/>
                <a:ln>
                  <a:solidFill>
                    <a:schemeClr val="tx1"/>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ZA" sz="900" b="1" i="0" u="sng" strike="noStrike" kern="0" cap="none" spc="0" normalizeH="0" baseline="0" noProof="0">
                      <a:ln>
                        <a:noFill/>
                      </a:ln>
                      <a:solidFill>
                        <a:sysClr val="windowText" lastClr="000000"/>
                      </a:solidFill>
                      <a:effectLst/>
                      <a:uLnTx/>
                      <a:uFillTx/>
                      <a:latin typeface="Aptos Narrow" panose="02110004020202020204"/>
                      <a:ea typeface="+mn-ea"/>
                      <a:cs typeface="+mn-cs"/>
                    </a:rPr>
                    <a:t>Use drop down to filter: </a:t>
                  </a:r>
                  <a:endParaRPr kumimoji="0" lang="en-ZA" sz="9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100" b="0" i="0" u="none" strike="noStrike" kern="0" cap="none" spc="0" normalizeH="0" baseline="0" noProof="0">
                      <a:ln>
                        <a:noFill/>
                      </a:ln>
                      <a:solidFill>
                        <a:sysClr val="windowText" lastClr="000000"/>
                      </a:solidFill>
                      <a:effectLst/>
                      <a:uLnTx/>
                      <a:uFillTx/>
                      <a:latin typeface="Aptos Narrow" panose="02110004020202020204"/>
                      <a:ea typeface="+mn-ea"/>
                      <a:cs typeface="+mn-cs"/>
                    </a:rPr>
                    <a:t> </a:t>
                  </a: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Sector economic section;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division </a:t>
                  </a:r>
                  <a:r>
                    <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 </a:t>
                  </a: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group &amp;  activity</a:t>
                  </a:r>
                  <a:endPar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sp macro="" textlink="">
              <xdr:nvSpPr>
                <xdr:cNvPr id="170" name="Oval 169">
                  <a:extLst>
                    <a:ext uri="{FF2B5EF4-FFF2-40B4-BE49-F238E27FC236}">
                      <a16:creationId xmlns:a16="http://schemas.microsoft.com/office/drawing/2014/main" id="{910EA843-D3C1-0B38-DC94-B329E1235BFD}"/>
                    </a:ext>
                  </a:extLst>
                </xdr:cNvPr>
                <xdr:cNvSpPr/>
              </xdr:nvSpPr>
              <xdr:spPr>
                <a:xfrm>
                  <a:off x="5737860" y="1211580"/>
                  <a:ext cx="180000" cy="180000"/>
                </a:xfrm>
                <a:prstGeom prst="ellipse">
                  <a:avLst/>
                </a:prstGeom>
                <a:solidFill>
                  <a:srgbClr val="92D050"/>
                </a:solidFill>
                <a:ln w="190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 lastClr="FFFFFF"/>
                      </a:solidFill>
                      <a:effectLst/>
                      <a:uLnTx/>
                      <a:uFillTx/>
                      <a:latin typeface="Aptos Narrow" panose="02110004020202020204"/>
                      <a:ea typeface="+mn-ea"/>
                      <a:cs typeface="+mn-cs"/>
                    </a:rPr>
                    <a:t>1</a:t>
                  </a:r>
                </a:p>
              </xdr:txBody>
            </xdr:sp>
          </xdr:grpSp>
          <xdr:grpSp>
            <xdr:nvGrpSpPr>
              <xdr:cNvPr id="131" name="Group 130">
                <a:extLst>
                  <a:ext uri="{FF2B5EF4-FFF2-40B4-BE49-F238E27FC236}">
                    <a16:creationId xmlns:a16="http://schemas.microsoft.com/office/drawing/2014/main" id="{1AFBB36A-4E91-1A3D-FE59-0A68E8990970}"/>
                  </a:ext>
                </a:extLst>
              </xdr:cNvPr>
              <xdr:cNvGrpSpPr/>
            </xdr:nvGrpSpPr>
            <xdr:grpSpPr>
              <a:xfrm>
                <a:off x="889635" y="525780"/>
                <a:ext cx="5406315" cy="716820"/>
                <a:chOff x="889635" y="525780"/>
                <a:chExt cx="5406315" cy="716820"/>
              </a:xfrm>
            </xdr:grpSpPr>
            <xdr:grpSp>
              <xdr:nvGrpSpPr>
                <xdr:cNvPr id="133" name="Group 132">
                  <a:extLst>
                    <a:ext uri="{FF2B5EF4-FFF2-40B4-BE49-F238E27FC236}">
                      <a16:creationId xmlns:a16="http://schemas.microsoft.com/office/drawing/2014/main" id="{E415DA4C-FFE6-BA58-E088-8CD8DC5BE50A}"/>
                    </a:ext>
                  </a:extLst>
                </xdr:cNvPr>
                <xdr:cNvGrpSpPr/>
              </xdr:nvGrpSpPr>
              <xdr:grpSpPr>
                <a:xfrm>
                  <a:off x="889635" y="525780"/>
                  <a:ext cx="5406315" cy="716820"/>
                  <a:chOff x="889635" y="525780"/>
                  <a:chExt cx="5406315" cy="716820"/>
                </a:xfrm>
              </xdr:grpSpPr>
              <xdr:grpSp>
                <xdr:nvGrpSpPr>
                  <xdr:cNvPr id="148" name="Group 147">
                    <a:extLst>
                      <a:ext uri="{FF2B5EF4-FFF2-40B4-BE49-F238E27FC236}">
                        <a16:creationId xmlns:a16="http://schemas.microsoft.com/office/drawing/2014/main" id="{48B41FE9-7C73-681B-5FC1-E29633F6123B}"/>
                      </a:ext>
                    </a:extLst>
                  </xdr:cNvPr>
                  <xdr:cNvGrpSpPr/>
                </xdr:nvGrpSpPr>
                <xdr:grpSpPr>
                  <a:xfrm>
                    <a:off x="3257550" y="525780"/>
                    <a:ext cx="3038400" cy="708660"/>
                    <a:chOff x="674370" y="274320"/>
                    <a:chExt cx="1260000" cy="708660"/>
                  </a:xfrm>
                  <a:solidFill>
                    <a:srgbClr val="E97132">
                      <a:lumMod val="20000"/>
                      <a:lumOff val="80000"/>
                    </a:srgbClr>
                  </a:solidFill>
                </xdr:grpSpPr>
                <xdr:sp macro="" textlink="">
                  <xdr:nvSpPr>
                    <xdr:cNvPr id="164" name="Rectangle 163">
                      <a:extLst>
                        <a:ext uri="{FF2B5EF4-FFF2-40B4-BE49-F238E27FC236}">
                          <a16:creationId xmlns:a16="http://schemas.microsoft.com/office/drawing/2014/main" id="{2F65DF4B-A391-7FE7-F30B-253884E823F6}"/>
                        </a:ext>
                      </a:extLst>
                    </xdr:cNvPr>
                    <xdr:cNvSpPr/>
                  </xdr:nvSpPr>
                  <xdr:spPr>
                    <a:xfrm>
                      <a:off x="674370" y="274320"/>
                      <a:ext cx="1260000" cy="137160"/>
                    </a:xfrm>
                    <a:prstGeom prst="rect">
                      <a:avLst/>
                    </a:prstGeom>
                    <a:solidFill>
                      <a:srgbClr val="20275E"/>
                    </a:solid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1"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Select activity from list drop down</a:t>
                      </a:r>
                    </a:p>
                  </xdr:txBody>
                </xdr:sp>
                <xdr:sp macro="" textlink="">
                  <xdr:nvSpPr>
                    <xdr:cNvPr id="165" name="Rectangle 164">
                      <a:extLst>
                        <a:ext uri="{FF2B5EF4-FFF2-40B4-BE49-F238E27FC236}">
                          <a16:creationId xmlns:a16="http://schemas.microsoft.com/office/drawing/2014/main" id="{EF08180D-8D81-5ED0-57A0-756F47378A1C}"/>
                        </a:ext>
                      </a:extLst>
                    </xdr:cNvPr>
                    <xdr:cNvSpPr/>
                  </xdr:nvSpPr>
                  <xdr:spPr>
                    <a:xfrm>
                      <a:off x="674370" y="417195"/>
                      <a:ext cx="1260000" cy="137160"/>
                    </a:xfrm>
                    <a:prstGeom prst="rect">
                      <a:avLst/>
                    </a:prstGeom>
                    <a:grpFill/>
                    <a:ln w="6350" cap="flat" cmpd="sng" algn="ctr">
                      <a:solidFill>
                        <a:schemeClr val="tx1"/>
                      </a:solidFill>
                      <a:prstDash val="sysDash"/>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Agriculture, forestry and fishing</a:t>
                      </a:r>
                    </a:p>
                  </xdr:txBody>
                </xdr:sp>
                <xdr:sp macro="" textlink="">
                  <xdr:nvSpPr>
                    <xdr:cNvPr id="166" name="Rectangle 165">
                      <a:extLst>
                        <a:ext uri="{FF2B5EF4-FFF2-40B4-BE49-F238E27FC236}">
                          <a16:creationId xmlns:a16="http://schemas.microsoft.com/office/drawing/2014/main" id="{90F5BD17-528A-39CE-8056-959E6CF6713A}"/>
                        </a:ext>
                      </a:extLst>
                    </xdr:cNvPr>
                    <xdr:cNvSpPr/>
                  </xdr:nvSpPr>
                  <xdr:spPr>
                    <a:xfrm>
                      <a:off x="674370" y="560070"/>
                      <a:ext cx="1260000" cy="137160"/>
                    </a:xfrm>
                    <a:prstGeom prst="rect">
                      <a:avLst/>
                    </a:prstGeom>
                    <a:grpFill/>
                    <a:ln w="6350" cap="flat" cmpd="sng" algn="ctr">
                      <a:solidFill>
                        <a:schemeClr val="tx1"/>
                      </a:solidFill>
                      <a:prstDash val="sysDash"/>
                      <a:miter lim="800000"/>
                    </a:ln>
                    <a:effectLst/>
                  </xdr:spPr>
                  <xdr:txBody>
                    <a:bodyPr vertOverflow="clip" horzOverflow="clip" rtlCol="0" anchor="ctr"/>
                    <a:lstStyle/>
                    <a:p>
                      <a:pPr marL="0" marR="0" lvl="0" indent="0"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Forestry and logging</a:t>
                      </a:r>
                    </a:p>
                  </xdr:txBody>
                </xdr:sp>
                <xdr:sp macro="" textlink="">
                  <xdr:nvSpPr>
                    <xdr:cNvPr id="167" name="Rectangle 166">
                      <a:extLst>
                        <a:ext uri="{FF2B5EF4-FFF2-40B4-BE49-F238E27FC236}">
                          <a16:creationId xmlns:a16="http://schemas.microsoft.com/office/drawing/2014/main" id="{B07CAB7E-E390-6BF0-F52C-0C1181C39229}"/>
                        </a:ext>
                      </a:extLst>
                    </xdr:cNvPr>
                    <xdr:cNvSpPr/>
                  </xdr:nvSpPr>
                  <xdr:spPr>
                    <a:xfrm>
                      <a:off x="674370" y="702945"/>
                      <a:ext cx="1260000" cy="137160"/>
                    </a:xfrm>
                    <a:prstGeom prst="rect">
                      <a:avLst/>
                    </a:prstGeom>
                    <a:grp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Support services to forestry</a:t>
                      </a:r>
                    </a:p>
                  </xdr:txBody>
                </xdr:sp>
                <xdr:sp macro="" textlink="">
                  <xdr:nvSpPr>
                    <xdr:cNvPr id="168" name="Rectangle 167">
                      <a:extLst>
                        <a:ext uri="{FF2B5EF4-FFF2-40B4-BE49-F238E27FC236}">
                          <a16:creationId xmlns:a16="http://schemas.microsoft.com/office/drawing/2014/main" id="{23653F74-BE08-B986-22AF-765F9C1B3B24}"/>
                        </a:ext>
                      </a:extLst>
                    </xdr:cNvPr>
                    <xdr:cNvSpPr/>
                  </xdr:nvSpPr>
                  <xdr:spPr>
                    <a:xfrm>
                      <a:off x="674370" y="845820"/>
                      <a:ext cx="1260000" cy="137160"/>
                    </a:xfrm>
                    <a:prstGeom prst="rect">
                      <a:avLst/>
                    </a:prstGeom>
                    <a:grp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Conservation forestry</a:t>
                      </a:r>
                    </a:p>
                  </xdr:txBody>
                </xdr:sp>
              </xdr:grpSp>
              <xdr:grpSp>
                <xdr:nvGrpSpPr>
                  <xdr:cNvPr id="149" name="Group 148">
                    <a:extLst>
                      <a:ext uri="{FF2B5EF4-FFF2-40B4-BE49-F238E27FC236}">
                        <a16:creationId xmlns:a16="http://schemas.microsoft.com/office/drawing/2014/main" id="{5F3738C3-B971-07EC-64D4-E3F325279EBF}"/>
                      </a:ext>
                    </a:extLst>
                  </xdr:cNvPr>
                  <xdr:cNvGrpSpPr/>
                </xdr:nvGrpSpPr>
                <xdr:grpSpPr>
                  <a:xfrm>
                    <a:off x="889635" y="525780"/>
                    <a:ext cx="2378625" cy="716820"/>
                    <a:chOff x="889635" y="525780"/>
                    <a:chExt cx="2378625" cy="716820"/>
                  </a:xfrm>
                </xdr:grpSpPr>
                <xdr:grpSp>
                  <xdr:nvGrpSpPr>
                    <xdr:cNvPr id="150" name="Group 149">
                      <a:extLst>
                        <a:ext uri="{FF2B5EF4-FFF2-40B4-BE49-F238E27FC236}">
                          <a16:creationId xmlns:a16="http://schemas.microsoft.com/office/drawing/2014/main" id="{B9CC69D7-928A-FF95-C024-F297637C3293}"/>
                        </a:ext>
                      </a:extLst>
                    </xdr:cNvPr>
                    <xdr:cNvGrpSpPr/>
                  </xdr:nvGrpSpPr>
                  <xdr:grpSpPr>
                    <a:xfrm>
                      <a:off x="889635" y="525780"/>
                      <a:ext cx="1426846" cy="716820"/>
                      <a:chOff x="523874" y="1242060"/>
                      <a:chExt cx="1432681" cy="716820"/>
                    </a:xfrm>
                  </xdr:grpSpPr>
                  <xdr:sp macro="" textlink="">
                    <xdr:nvSpPr>
                      <xdr:cNvPr id="157" name="Rectangle 156">
                        <a:extLst>
                          <a:ext uri="{FF2B5EF4-FFF2-40B4-BE49-F238E27FC236}">
                            <a16:creationId xmlns:a16="http://schemas.microsoft.com/office/drawing/2014/main" id="{35801652-167D-A0FF-2E11-463779D1572C}"/>
                          </a:ext>
                        </a:extLst>
                      </xdr:cNvPr>
                      <xdr:cNvSpPr/>
                    </xdr:nvSpPr>
                    <xdr:spPr>
                      <a:xfrm>
                        <a:off x="523874" y="1249680"/>
                        <a:ext cx="1192858" cy="709200"/>
                      </a:xfrm>
                      <a:prstGeom prst="rect">
                        <a:avLst/>
                      </a:prstGeom>
                      <a:solidFill>
                        <a:srgbClr val="002060"/>
                      </a:solidFill>
                      <a:ln w="6350" cap="flat" cmpd="sng" algn="ctr">
                        <a:solidFill>
                          <a:schemeClr val="tx1"/>
                        </a:solidFill>
                        <a:prstDash val="sysDash"/>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endParaRPr>
                      </a:p>
                    </xdr:txBody>
                  </xdr:sp>
                  <xdr:grpSp>
                    <xdr:nvGrpSpPr>
                      <xdr:cNvPr id="158" name="Group 157">
                        <a:extLst>
                          <a:ext uri="{FF2B5EF4-FFF2-40B4-BE49-F238E27FC236}">
                            <a16:creationId xmlns:a16="http://schemas.microsoft.com/office/drawing/2014/main" id="{47DEE3AE-40CF-F920-366F-309963EB0CA9}"/>
                          </a:ext>
                        </a:extLst>
                      </xdr:cNvPr>
                      <xdr:cNvGrpSpPr/>
                    </xdr:nvGrpSpPr>
                    <xdr:grpSpPr>
                      <a:xfrm>
                        <a:off x="523995" y="1242060"/>
                        <a:ext cx="1432560" cy="708660"/>
                        <a:chOff x="674370" y="274320"/>
                        <a:chExt cx="1432560" cy="708660"/>
                      </a:xfrm>
                    </xdr:grpSpPr>
                    <xdr:sp macro="" textlink="">
                      <xdr:nvSpPr>
                        <xdr:cNvPr id="159" name="Rectangle 158">
                          <a:extLst>
                            <a:ext uri="{FF2B5EF4-FFF2-40B4-BE49-F238E27FC236}">
                              <a16:creationId xmlns:a16="http://schemas.microsoft.com/office/drawing/2014/main" id="{27027D9B-B335-CF8B-160E-8783AB9E7CB3}"/>
                            </a:ext>
                          </a:extLst>
                        </xdr:cNvPr>
                        <xdr:cNvSpPr/>
                      </xdr:nvSpPr>
                      <xdr:spPr>
                        <a:xfrm>
                          <a:off x="674370" y="274320"/>
                          <a:ext cx="1188000" cy="137160"/>
                        </a:xfrm>
                        <a:prstGeom prst="rect">
                          <a:avLst/>
                        </a:prstGeom>
                        <a:solidFill>
                          <a:srgbClr val="20275E"/>
                        </a:solid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1" i="0" u="none" strike="noStrike" kern="0" cap="none" spc="0" normalizeH="0" baseline="0" noProof="0">
                              <a:ln>
                                <a:noFill/>
                              </a:ln>
                              <a:solidFill>
                                <a:schemeClr val="bg1"/>
                              </a:solidFill>
                              <a:effectLst/>
                              <a:uLnTx/>
                              <a:uFillTx/>
                              <a:latin typeface="Century Gothic" panose="020B0502020202020204" pitchFamily="34" charset="0"/>
                              <a:ea typeface="+mn-ea"/>
                              <a:cs typeface="+mn-cs"/>
                            </a:rPr>
                            <a:t>Level</a:t>
                          </a:r>
                        </a:p>
                      </xdr:txBody>
                    </xdr:sp>
                    <xdr:sp macro="" textlink="">
                      <xdr:nvSpPr>
                        <xdr:cNvPr id="160" name="Rectangle 159">
                          <a:extLst>
                            <a:ext uri="{FF2B5EF4-FFF2-40B4-BE49-F238E27FC236}">
                              <a16:creationId xmlns:a16="http://schemas.microsoft.com/office/drawing/2014/main" id="{6E0FC12B-0ACC-6EA4-17A7-6FCB7694D564}"/>
                            </a:ext>
                          </a:extLst>
                        </xdr:cNvPr>
                        <xdr:cNvSpPr/>
                      </xdr:nvSpPr>
                      <xdr:spPr>
                        <a:xfrm>
                          <a:off x="674370" y="417195"/>
                          <a:ext cx="1296000" cy="137160"/>
                        </a:xfrm>
                        <a:prstGeom prst="rect">
                          <a:avLst/>
                        </a:prstGeom>
                        <a:no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Section</a:t>
                          </a:r>
                        </a:p>
                      </xdr:txBody>
                    </xdr:sp>
                    <xdr:sp macro="" textlink="">
                      <xdr:nvSpPr>
                        <xdr:cNvPr id="161" name="Rectangle 160">
                          <a:extLst>
                            <a:ext uri="{FF2B5EF4-FFF2-40B4-BE49-F238E27FC236}">
                              <a16:creationId xmlns:a16="http://schemas.microsoft.com/office/drawing/2014/main" id="{564D0060-C3DD-ACF5-420C-AA1BE7911142}"/>
                            </a:ext>
                          </a:extLst>
                        </xdr:cNvPr>
                        <xdr:cNvSpPr/>
                      </xdr:nvSpPr>
                      <xdr:spPr>
                        <a:xfrm>
                          <a:off x="674370" y="560070"/>
                          <a:ext cx="1432560" cy="137160"/>
                        </a:xfrm>
                        <a:prstGeom prst="rect">
                          <a:avLst/>
                        </a:prstGeom>
                        <a:no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Division</a:t>
                          </a:r>
                        </a:p>
                      </xdr:txBody>
                    </xdr:sp>
                    <xdr:sp macro="" textlink="">
                      <xdr:nvSpPr>
                        <xdr:cNvPr id="162" name="Rectangle 161">
                          <a:extLst>
                            <a:ext uri="{FF2B5EF4-FFF2-40B4-BE49-F238E27FC236}">
                              <a16:creationId xmlns:a16="http://schemas.microsoft.com/office/drawing/2014/main" id="{E6FDE6AC-AE93-59DE-9040-5557C2E3372F}"/>
                            </a:ext>
                          </a:extLst>
                        </xdr:cNvPr>
                        <xdr:cNvSpPr/>
                      </xdr:nvSpPr>
                      <xdr:spPr>
                        <a:xfrm>
                          <a:off x="674370" y="702945"/>
                          <a:ext cx="1404000" cy="137160"/>
                        </a:xfrm>
                        <a:prstGeom prst="rect">
                          <a:avLst/>
                        </a:prstGeom>
                        <a:no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Group</a:t>
                          </a:r>
                        </a:p>
                      </xdr:txBody>
                    </xdr:sp>
                    <xdr:sp macro="" textlink="">
                      <xdr:nvSpPr>
                        <xdr:cNvPr id="163" name="Rectangle 162">
                          <a:extLst>
                            <a:ext uri="{FF2B5EF4-FFF2-40B4-BE49-F238E27FC236}">
                              <a16:creationId xmlns:a16="http://schemas.microsoft.com/office/drawing/2014/main" id="{22E4C331-7D16-02D0-1C9B-E35652F90809}"/>
                            </a:ext>
                          </a:extLst>
                        </xdr:cNvPr>
                        <xdr:cNvSpPr/>
                      </xdr:nvSpPr>
                      <xdr:spPr>
                        <a:xfrm>
                          <a:off x="674370" y="845820"/>
                          <a:ext cx="1432560" cy="137160"/>
                        </a:xfrm>
                        <a:prstGeom prst="rect">
                          <a:avLst/>
                        </a:prstGeom>
                        <a:no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Activity</a:t>
                          </a:r>
                        </a:p>
                      </xdr:txBody>
                    </xdr:sp>
                  </xdr:grpSp>
                </xdr:grpSp>
                <xdr:grpSp>
                  <xdr:nvGrpSpPr>
                    <xdr:cNvPr id="151" name="Group 150">
                      <a:extLst>
                        <a:ext uri="{FF2B5EF4-FFF2-40B4-BE49-F238E27FC236}">
                          <a16:creationId xmlns:a16="http://schemas.microsoft.com/office/drawing/2014/main" id="{12D2E0AC-02B3-B06D-602C-92CE71FCA338}"/>
                        </a:ext>
                      </a:extLst>
                    </xdr:cNvPr>
                    <xdr:cNvGrpSpPr/>
                  </xdr:nvGrpSpPr>
                  <xdr:grpSpPr>
                    <a:xfrm>
                      <a:off x="2080260" y="525780"/>
                      <a:ext cx="1188000" cy="708660"/>
                      <a:chOff x="674370" y="274320"/>
                      <a:chExt cx="1260000" cy="708660"/>
                    </a:xfrm>
                  </xdr:grpSpPr>
                  <xdr:sp macro="" textlink="">
                    <xdr:nvSpPr>
                      <xdr:cNvPr id="152" name="Rectangle 151">
                        <a:extLst>
                          <a:ext uri="{FF2B5EF4-FFF2-40B4-BE49-F238E27FC236}">
                            <a16:creationId xmlns:a16="http://schemas.microsoft.com/office/drawing/2014/main" id="{114EA7A8-C3E8-2335-9F96-CD36905D1A54}"/>
                          </a:ext>
                        </a:extLst>
                      </xdr:cNvPr>
                      <xdr:cNvSpPr/>
                    </xdr:nvSpPr>
                    <xdr:spPr>
                      <a:xfrm>
                        <a:off x="674370" y="274320"/>
                        <a:ext cx="1260000" cy="137160"/>
                      </a:xfrm>
                      <a:prstGeom prst="rect">
                        <a:avLst/>
                      </a:prstGeom>
                      <a:solidFill>
                        <a:srgbClr val="20275E"/>
                      </a:solid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1"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Industry</a:t>
                        </a:r>
                      </a:p>
                    </xdr:txBody>
                  </xdr:sp>
                  <xdr:sp macro="" textlink="">
                    <xdr:nvSpPr>
                      <xdr:cNvPr id="153" name="Rectangle 152">
                        <a:extLst>
                          <a:ext uri="{FF2B5EF4-FFF2-40B4-BE49-F238E27FC236}">
                            <a16:creationId xmlns:a16="http://schemas.microsoft.com/office/drawing/2014/main" id="{F3290326-72FF-E468-ECA5-B6DB8181C2B0}"/>
                          </a:ext>
                        </a:extLst>
                      </xdr:cNvPr>
                      <xdr:cNvSpPr/>
                    </xdr:nvSpPr>
                    <xdr:spPr>
                      <a:xfrm>
                        <a:off x="674370" y="417195"/>
                        <a:ext cx="1260000" cy="137160"/>
                      </a:xfrm>
                      <a:prstGeom prst="rect">
                        <a:avLst/>
                      </a:prstGeom>
                      <a:solidFill>
                        <a:srgbClr val="E97132">
                          <a:lumMod val="60000"/>
                          <a:lumOff val="40000"/>
                        </a:srgbClr>
                      </a:solid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A</a:t>
                        </a:r>
                      </a:p>
                    </xdr:txBody>
                  </xdr:sp>
                  <xdr:sp macro="" textlink="">
                    <xdr:nvSpPr>
                      <xdr:cNvPr id="154" name="Rectangle 153">
                        <a:extLst>
                          <a:ext uri="{FF2B5EF4-FFF2-40B4-BE49-F238E27FC236}">
                            <a16:creationId xmlns:a16="http://schemas.microsoft.com/office/drawing/2014/main" id="{CC1D3EB0-40B2-49FA-C56A-07EBD9100DED}"/>
                          </a:ext>
                        </a:extLst>
                      </xdr:cNvPr>
                      <xdr:cNvSpPr/>
                    </xdr:nvSpPr>
                    <xdr:spPr>
                      <a:xfrm>
                        <a:off x="674370" y="560070"/>
                        <a:ext cx="1260000" cy="137160"/>
                      </a:xfrm>
                      <a:prstGeom prst="rect">
                        <a:avLst/>
                      </a:prstGeom>
                      <a:solidFill>
                        <a:srgbClr val="E97132">
                          <a:lumMod val="60000"/>
                          <a:lumOff val="40000"/>
                        </a:srgbClr>
                      </a:solid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02</a:t>
                        </a:r>
                      </a:p>
                    </xdr:txBody>
                  </xdr:sp>
                  <xdr:sp macro="" textlink="">
                    <xdr:nvSpPr>
                      <xdr:cNvPr id="155" name="Rectangle 154">
                        <a:extLst>
                          <a:ext uri="{FF2B5EF4-FFF2-40B4-BE49-F238E27FC236}">
                            <a16:creationId xmlns:a16="http://schemas.microsoft.com/office/drawing/2014/main" id="{EF5E0A18-AFF4-2155-E3F0-BC2FA9BD9C21}"/>
                          </a:ext>
                        </a:extLst>
                      </xdr:cNvPr>
                      <xdr:cNvSpPr/>
                    </xdr:nvSpPr>
                    <xdr:spPr>
                      <a:xfrm>
                        <a:off x="674370" y="702945"/>
                        <a:ext cx="1260000" cy="137160"/>
                      </a:xfrm>
                      <a:prstGeom prst="rect">
                        <a:avLst/>
                      </a:prstGeom>
                      <a:solidFill>
                        <a:srgbClr val="E97132">
                          <a:lumMod val="60000"/>
                          <a:lumOff val="40000"/>
                        </a:srgbClr>
                      </a:solid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024</a:t>
                        </a:r>
                      </a:p>
                    </xdr:txBody>
                  </xdr:sp>
                  <xdr:sp macro="" textlink="">
                    <xdr:nvSpPr>
                      <xdr:cNvPr id="156" name="Rectangle 155">
                        <a:extLst>
                          <a:ext uri="{FF2B5EF4-FFF2-40B4-BE49-F238E27FC236}">
                            <a16:creationId xmlns:a16="http://schemas.microsoft.com/office/drawing/2014/main" id="{5C898157-8F9F-5F60-8DFA-5EA050AD1C26}"/>
                          </a:ext>
                        </a:extLst>
                      </xdr:cNvPr>
                      <xdr:cNvSpPr/>
                    </xdr:nvSpPr>
                    <xdr:spPr>
                      <a:xfrm>
                        <a:off x="674370" y="845820"/>
                        <a:ext cx="1260000" cy="137160"/>
                      </a:xfrm>
                      <a:prstGeom prst="rect">
                        <a:avLst/>
                      </a:prstGeom>
                      <a:solidFill>
                        <a:srgbClr val="E97132">
                          <a:lumMod val="60000"/>
                          <a:lumOff val="40000"/>
                        </a:srgbClr>
                      </a:solidFill>
                      <a:ln w="6350" cap="flat" cmpd="sng" algn="ctr">
                        <a:solidFill>
                          <a:schemeClr val="tx1"/>
                        </a:solidFill>
                        <a:prstDash val="sysDash"/>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Century Gothic" panose="020B0502020202020204" pitchFamily="34" charset="0"/>
                            <a:ea typeface="+mn-ea"/>
                            <a:cs typeface="+mn-cs"/>
                          </a:rPr>
                          <a:t>024[011]</a:t>
                        </a:r>
                      </a:p>
                    </xdr:txBody>
                  </xdr:sp>
                </xdr:grpSp>
              </xdr:grpSp>
            </xdr:grpSp>
            <xdr:grpSp>
              <xdr:nvGrpSpPr>
                <xdr:cNvPr id="134" name="Group 133">
                  <a:extLst>
                    <a:ext uri="{FF2B5EF4-FFF2-40B4-BE49-F238E27FC236}">
                      <a16:creationId xmlns:a16="http://schemas.microsoft.com/office/drawing/2014/main" id="{50AF6BED-0AE1-C129-6CF0-FF712AA0A345}"/>
                    </a:ext>
                  </a:extLst>
                </xdr:cNvPr>
                <xdr:cNvGrpSpPr/>
              </xdr:nvGrpSpPr>
              <xdr:grpSpPr>
                <a:xfrm>
                  <a:off x="6096000" y="678180"/>
                  <a:ext cx="180000" cy="542340"/>
                  <a:chOff x="7818120" y="274320"/>
                  <a:chExt cx="180000" cy="542340"/>
                </a:xfrm>
              </xdr:grpSpPr>
              <xdr:grpSp>
                <xdr:nvGrpSpPr>
                  <xdr:cNvPr id="135" name="Group 134">
                    <a:extLst>
                      <a:ext uri="{FF2B5EF4-FFF2-40B4-BE49-F238E27FC236}">
                        <a16:creationId xmlns:a16="http://schemas.microsoft.com/office/drawing/2014/main" id="{30FA8F1F-AA91-F78C-0343-FB89A192568E}"/>
                      </a:ext>
                    </a:extLst>
                  </xdr:cNvPr>
                  <xdr:cNvGrpSpPr/>
                </xdr:nvGrpSpPr>
                <xdr:grpSpPr>
                  <a:xfrm>
                    <a:off x="7818120" y="274320"/>
                    <a:ext cx="180000" cy="397560"/>
                    <a:chOff x="4785360" y="411480"/>
                    <a:chExt cx="180000" cy="397560"/>
                  </a:xfrm>
                </xdr:grpSpPr>
                <xdr:grpSp>
                  <xdr:nvGrpSpPr>
                    <xdr:cNvPr id="139" name="Group 138">
                      <a:extLst>
                        <a:ext uri="{FF2B5EF4-FFF2-40B4-BE49-F238E27FC236}">
                          <a16:creationId xmlns:a16="http://schemas.microsoft.com/office/drawing/2014/main" id="{ECF47EA5-08C2-5EDD-5F45-A9383564DA4C}"/>
                        </a:ext>
                      </a:extLst>
                    </xdr:cNvPr>
                    <xdr:cNvGrpSpPr/>
                  </xdr:nvGrpSpPr>
                  <xdr:grpSpPr>
                    <a:xfrm>
                      <a:off x="4785360" y="411480"/>
                      <a:ext cx="180000" cy="108000"/>
                      <a:chOff x="3032760" y="729488"/>
                      <a:chExt cx="180000" cy="122400"/>
                    </a:xfrm>
                  </xdr:grpSpPr>
                  <xdr:sp macro="" textlink="">
                    <xdr:nvSpPr>
                      <xdr:cNvPr id="146" name="Rectangle 145">
                        <a:extLst>
                          <a:ext uri="{FF2B5EF4-FFF2-40B4-BE49-F238E27FC236}">
                            <a16:creationId xmlns:a16="http://schemas.microsoft.com/office/drawing/2014/main" id="{4424EB69-0C2D-444A-79D2-594F2F134D20}"/>
                          </a:ext>
                        </a:extLst>
                      </xdr:cNvPr>
                      <xdr:cNvSpPr/>
                    </xdr:nvSpPr>
                    <xdr:spPr>
                      <a:xfrm>
                        <a:off x="3032760" y="729488"/>
                        <a:ext cx="180000" cy="12240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sp macro="" textlink="">
                    <xdr:nvSpPr>
                      <xdr:cNvPr id="147" name="Isosceles Triangle 146">
                        <a:extLst>
                          <a:ext uri="{FF2B5EF4-FFF2-40B4-BE49-F238E27FC236}">
                            <a16:creationId xmlns:a16="http://schemas.microsoft.com/office/drawing/2014/main" id="{1019F4FF-6AAC-33FD-FE69-0EBC94ADCAF9}"/>
                          </a:ext>
                        </a:extLst>
                      </xdr:cNvPr>
                      <xdr:cNvSpPr/>
                    </xdr:nvSpPr>
                    <xdr:spPr>
                      <a:xfrm flipV="1">
                        <a:off x="3068760" y="792480"/>
                        <a:ext cx="108000" cy="36000"/>
                      </a:xfrm>
                      <a:prstGeom prst="triangle">
                        <a:avLst/>
                      </a:prstGeom>
                      <a:solidFill>
                        <a:sysClr val="window" lastClr="FFFFFF">
                          <a:lumMod val="50000"/>
                        </a:sysClr>
                      </a:solidFill>
                      <a:ln w="190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grpSp>
                  <xdr:nvGrpSpPr>
                    <xdr:cNvPr id="140" name="Group 139">
                      <a:extLst>
                        <a:ext uri="{FF2B5EF4-FFF2-40B4-BE49-F238E27FC236}">
                          <a16:creationId xmlns:a16="http://schemas.microsoft.com/office/drawing/2014/main" id="{58E10DD2-CDCE-5E53-CC6B-C9DE3AFE5415}"/>
                        </a:ext>
                      </a:extLst>
                    </xdr:cNvPr>
                    <xdr:cNvGrpSpPr/>
                  </xdr:nvGrpSpPr>
                  <xdr:grpSpPr>
                    <a:xfrm>
                      <a:off x="4785360" y="556260"/>
                      <a:ext cx="180000" cy="108000"/>
                      <a:chOff x="3040380" y="746760"/>
                      <a:chExt cx="180000" cy="122400"/>
                    </a:xfrm>
                  </xdr:grpSpPr>
                  <xdr:sp macro="" textlink="">
                    <xdr:nvSpPr>
                      <xdr:cNvPr id="144" name="Rectangle 143">
                        <a:extLst>
                          <a:ext uri="{FF2B5EF4-FFF2-40B4-BE49-F238E27FC236}">
                            <a16:creationId xmlns:a16="http://schemas.microsoft.com/office/drawing/2014/main" id="{FA24A556-B01E-4406-C9AC-470E375C671B}"/>
                          </a:ext>
                        </a:extLst>
                      </xdr:cNvPr>
                      <xdr:cNvSpPr/>
                    </xdr:nvSpPr>
                    <xdr:spPr>
                      <a:xfrm>
                        <a:off x="3040380" y="746760"/>
                        <a:ext cx="180000" cy="12240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sp macro="" textlink="">
                    <xdr:nvSpPr>
                      <xdr:cNvPr id="145" name="Isosceles Triangle 144">
                        <a:extLst>
                          <a:ext uri="{FF2B5EF4-FFF2-40B4-BE49-F238E27FC236}">
                            <a16:creationId xmlns:a16="http://schemas.microsoft.com/office/drawing/2014/main" id="{A7C193FA-8E03-D422-6267-538C5E3008DD}"/>
                          </a:ext>
                        </a:extLst>
                      </xdr:cNvPr>
                      <xdr:cNvSpPr/>
                    </xdr:nvSpPr>
                    <xdr:spPr>
                      <a:xfrm flipV="1">
                        <a:off x="3068760" y="792480"/>
                        <a:ext cx="108000" cy="36000"/>
                      </a:xfrm>
                      <a:prstGeom prst="triangle">
                        <a:avLst/>
                      </a:prstGeom>
                      <a:solidFill>
                        <a:sysClr val="window" lastClr="FFFFFF">
                          <a:lumMod val="50000"/>
                        </a:sysClr>
                      </a:solidFill>
                      <a:ln w="190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grpSp>
                  <xdr:nvGrpSpPr>
                    <xdr:cNvPr id="141" name="Group 140">
                      <a:extLst>
                        <a:ext uri="{FF2B5EF4-FFF2-40B4-BE49-F238E27FC236}">
                          <a16:creationId xmlns:a16="http://schemas.microsoft.com/office/drawing/2014/main" id="{7C223509-0FD7-1A7B-357B-694129F4EAFB}"/>
                        </a:ext>
                      </a:extLst>
                    </xdr:cNvPr>
                    <xdr:cNvGrpSpPr/>
                  </xdr:nvGrpSpPr>
                  <xdr:grpSpPr>
                    <a:xfrm>
                      <a:off x="4785360" y="701040"/>
                      <a:ext cx="180000" cy="108000"/>
                      <a:chOff x="3032760" y="746753"/>
                      <a:chExt cx="180000" cy="122399"/>
                    </a:xfrm>
                  </xdr:grpSpPr>
                  <xdr:sp macro="" textlink="">
                    <xdr:nvSpPr>
                      <xdr:cNvPr id="142" name="Rectangle 141">
                        <a:extLst>
                          <a:ext uri="{FF2B5EF4-FFF2-40B4-BE49-F238E27FC236}">
                            <a16:creationId xmlns:a16="http://schemas.microsoft.com/office/drawing/2014/main" id="{19164FD4-547F-B716-E099-962172787A1F}"/>
                          </a:ext>
                        </a:extLst>
                      </xdr:cNvPr>
                      <xdr:cNvSpPr/>
                    </xdr:nvSpPr>
                    <xdr:spPr>
                      <a:xfrm>
                        <a:off x="3032760" y="746753"/>
                        <a:ext cx="180000" cy="122399"/>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sp macro="" textlink="">
                    <xdr:nvSpPr>
                      <xdr:cNvPr id="143" name="Isosceles Triangle 142">
                        <a:extLst>
                          <a:ext uri="{FF2B5EF4-FFF2-40B4-BE49-F238E27FC236}">
                            <a16:creationId xmlns:a16="http://schemas.microsoft.com/office/drawing/2014/main" id="{189DA9EF-9FD4-9310-EEB6-C519B033B5A3}"/>
                          </a:ext>
                        </a:extLst>
                      </xdr:cNvPr>
                      <xdr:cNvSpPr/>
                    </xdr:nvSpPr>
                    <xdr:spPr>
                      <a:xfrm flipV="1">
                        <a:off x="3068760" y="792480"/>
                        <a:ext cx="108000" cy="36000"/>
                      </a:xfrm>
                      <a:prstGeom prst="triangle">
                        <a:avLst/>
                      </a:prstGeom>
                      <a:solidFill>
                        <a:sysClr val="window" lastClr="FFFFFF">
                          <a:lumMod val="50000"/>
                        </a:sysClr>
                      </a:solidFill>
                      <a:ln w="190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grpSp>
              <xdr:grpSp>
                <xdr:nvGrpSpPr>
                  <xdr:cNvPr id="136" name="Group 135">
                    <a:extLst>
                      <a:ext uri="{FF2B5EF4-FFF2-40B4-BE49-F238E27FC236}">
                        <a16:creationId xmlns:a16="http://schemas.microsoft.com/office/drawing/2014/main" id="{38C3E115-8341-F516-888F-D22D0B31FE16}"/>
                      </a:ext>
                    </a:extLst>
                  </xdr:cNvPr>
                  <xdr:cNvGrpSpPr/>
                </xdr:nvGrpSpPr>
                <xdr:grpSpPr>
                  <a:xfrm>
                    <a:off x="7818120" y="708660"/>
                    <a:ext cx="180000" cy="108000"/>
                    <a:chOff x="3032760" y="746753"/>
                    <a:chExt cx="180000" cy="122399"/>
                  </a:xfrm>
                </xdr:grpSpPr>
                <xdr:sp macro="" textlink="">
                  <xdr:nvSpPr>
                    <xdr:cNvPr id="137" name="Rectangle 136">
                      <a:extLst>
                        <a:ext uri="{FF2B5EF4-FFF2-40B4-BE49-F238E27FC236}">
                          <a16:creationId xmlns:a16="http://schemas.microsoft.com/office/drawing/2014/main" id="{A939BB5A-114E-459A-B7C2-B884FA78815D}"/>
                        </a:ext>
                      </a:extLst>
                    </xdr:cNvPr>
                    <xdr:cNvSpPr/>
                  </xdr:nvSpPr>
                  <xdr:spPr>
                    <a:xfrm>
                      <a:off x="3032760" y="746753"/>
                      <a:ext cx="180000" cy="122399"/>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sp macro="" textlink="">
                  <xdr:nvSpPr>
                    <xdr:cNvPr id="138" name="Isosceles Triangle 137">
                      <a:extLst>
                        <a:ext uri="{FF2B5EF4-FFF2-40B4-BE49-F238E27FC236}">
                          <a16:creationId xmlns:a16="http://schemas.microsoft.com/office/drawing/2014/main" id="{4B0A949E-4174-4D96-C83A-737C2DFA144B}"/>
                        </a:ext>
                      </a:extLst>
                    </xdr:cNvPr>
                    <xdr:cNvSpPr/>
                  </xdr:nvSpPr>
                  <xdr:spPr>
                    <a:xfrm flipV="1">
                      <a:off x="3068760" y="792480"/>
                      <a:ext cx="108000" cy="36000"/>
                    </a:xfrm>
                    <a:prstGeom prst="triangle">
                      <a:avLst/>
                    </a:prstGeom>
                    <a:solidFill>
                      <a:sysClr val="window" lastClr="FFFFFF">
                        <a:lumMod val="50000"/>
                      </a:sysClr>
                    </a:solidFill>
                    <a:ln w="190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grpSp>
          </xdr:grpSp>
          <xdr:sp macro="" textlink="">
            <xdr:nvSpPr>
              <xdr:cNvPr id="132" name="Rectangle 131">
                <a:extLst>
                  <a:ext uri="{FF2B5EF4-FFF2-40B4-BE49-F238E27FC236}">
                    <a16:creationId xmlns:a16="http://schemas.microsoft.com/office/drawing/2014/main" id="{041B028E-FE19-C545-B27F-B0D9B191209C}"/>
                  </a:ext>
                </a:extLst>
              </xdr:cNvPr>
              <xdr:cNvSpPr/>
            </xdr:nvSpPr>
            <xdr:spPr>
              <a:xfrm>
                <a:off x="6012180" y="678180"/>
                <a:ext cx="335280" cy="563880"/>
              </a:xfrm>
              <a:prstGeom prst="rect">
                <a:avLst/>
              </a:prstGeom>
              <a:noFill/>
              <a:ln w="19050" cap="flat" cmpd="sng" algn="ctr">
                <a:solidFill>
                  <a:schemeClr val="tx1"/>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grpSp>
          <xdr:nvGrpSpPr>
            <xdr:cNvPr id="76" name="Group 75">
              <a:extLst>
                <a:ext uri="{FF2B5EF4-FFF2-40B4-BE49-F238E27FC236}">
                  <a16:creationId xmlns:a16="http://schemas.microsoft.com/office/drawing/2014/main" id="{C73F3726-6BB7-37E1-F95F-E9D39CB26D37}"/>
                </a:ext>
              </a:extLst>
            </xdr:cNvPr>
            <xdr:cNvGrpSpPr/>
          </xdr:nvGrpSpPr>
          <xdr:grpSpPr>
            <a:xfrm>
              <a:off x="876300" y="1310640"/>
              <a:ext cx="9410700" cy="2235853"/>
              <a:chOff x="876300" y="1310640"/>
              <a:chExt cx="9410700" cy="2235853"/>
            </a:xfrm>
          </xdr:grpSpPr>
          <xdr:grpSp>
            <xdr:nvGrpSpPr>
              <xdr:cNvPr id="77" name="Group 76">
                <a:extLst>
                  <a:ext uri="{FF2B5EF4-FFF2-40B4-BE49-F238E27FC236}">
                    <a16:creationId xmlns:a16="http://schemas.microsoft.com/office/drawing/2014/main" id="{A9F28F47-B890-C7FB-F34C-7ABBAB7A4280}"/>
                  </a:ext>
                </a:extLst>
              </xdr:cNvPr>
              <xdr:cNvGrpSpPr/>
            </xdr:nvGrpSpPr>
            <xdr:grpSpPr>
              <a:xfrm>
                <a:off x="3771900" y="2827020"/>
                <a:ext cx="1733103" cy="385200"/>
                <a:chOff x="6690360" y="1211580"/>
                <a:chExt cx="1733103" cy="385200"/>
              </a:xfrm>
            </xdr:grpSpPr>
            <xdr:sp macro="" textlink="">
              <xdr:nvSpPr>
                <xdr:cNvPr id="127" name="TextBox 126">
                  <a:extLst>
                    <a:ext uri="{FF2B5EF4-FFF2-40B4-BE49-F238E27FC236}">
                      <a16:creationId xmlns:a16="http://schemas.microsoft.com/office/drawing/2014/main" id="{DDE9BBF3-7A60-5ADC-991B-00ABEA4937FB}"/>
                    </a:ext>
                  </a:extLst>
                </xdr:cNvPr>
                <xdr:cNvSpPr txBox="1"/>
              </xdr:nvSpPr>
              <xdr:spPr>
                <a:xfrm>
                  <a:off x="6690360" y="1379220"/>
                  <a:ext cx="1733103" cy="217560"/>
                </a:xfrm>
                <a:prstGeom prst="rect">
                  <a:avLst/>
                </a:prstGeom>
                <a:noFill/>
                <a:ln>
                  <a:solidFill>
                    <a:schemeClr val="tx1"/>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Select TSC parameter from drop down</a:t>
                  </a:r>
                  <a:endPar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sp macro="" textlink="">
              <xdr:nvSpPr>
                <xdr:cNvPr id="128" name="Oval 127">
                  <a:extLst>
                    <a:ext uri="{FF2B5EF4-FFF2-40B4-BE49-F238E27FC236}">
                      <a16:creationId xmlns:a16="http://schemas.microsoft.com/office/drawing/2014/main" id="{02D15D90-F8A6-4056-D88E-4BC17CC9D69F}"/>
                    </a:ext>
                  </a:extLst>
                </xdr:cNvPr>
                <xdr:cNvSpPr/>
              </xdr:nvSpPr>
              <xdr:spPr>
                <a:xfrm>
                  <a:off x="6713220" y="1211580"/>
                  <a:ext cx="180000" cy="180000"/>
                </a:xfrm>
                <a:prstGeom prst="ellipse">
                  <a:avLst/>
                </a:prstGeom>
                <a:solidFill>
                  <a:srgbClr val="92D050"/>
                </a:solidFill>
                <a:ln w="190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 lastClr="FFFFFF"/>
                      </a:solidFill>
                      <a:effectLst/>
                      <a:uLnTx/>
                      <a:uFillTx/>
                      <a:latin typeface="Aptos Narrow" panose="02110004020202020204"/>
                      <a:ea typeface="+mn-ea"/>
                      <a:cs typeface="+mn-cs"/>
                    </a:rPr>
                    <a:t>4</a:t>
                  </a:r>
                </a:p>
              </xdr:txBody>
            </xdr:sp>
          </xdr:grpSp>
          <xdr:grpSp>
            <xdr:nvGrpSpPr>
              <xdr:cNvPr id="78" name="Group 77">
                <a:extLst>
                  <a:ext uri="{FF2B5EF4-FFF2-40B4-BE49-F238E27FC236}">
                    <a16:creationId xmlns:a16="http://schemas.microsoft.com/office/drawing/2014/main" id="{7143F3F9-AB5A-3F9E-5BC9-A2A3AF03381E}"/>
                  </a:ext>
                </a:extLst>
              </xdr:cNvPr>
              <xdr:cNvGrpSpPr/>
            </xdr:nvGrpSpPr>
            <xdr:grpSpPr>
              <a:xfrm>
                <a:off x="876300" y="1310640"/>
                <a:ext cx="9410700" cy="2235853"/>
                <a:chOff x="876300" y="1310640"/>
                <a:chExt cx="9410700" cy="2235853"/>
              </a:xfrm>
            </xdr:grpSpPr>
            <xdr:grpSp>
              <xdr:nvGrpSpPr>
                <xdr:cNvPr id="80" name="Group 79">
                  <a:extLst>
                    <a:ext uri="{FF2B5EF4-FFF2-40B4-BE49-F238E27FC236}">
                      <a16:creationId xmlns:a16="http://schemas.microsoft.com/office/drawing/2014/main" id="{CB49AE87-F202-C1DE-053E-74B4869E8A4E}"/>
                    </a:ext>
                  </a:extLst>
                </xdr:cNvPr>
                <xdr:cNvGrpSpPr/>
              </xdr:nvGrpSpPr>
              <xdr:grpSpPr>
                <a:xfrm>
                  <a:off x="952500" y="3078480"/>
                  <a:ext cx="976074" cy="468013"/>
                  <a:chOff x="6339840" y="922020"/>
                  <a:chExt cx="976074" cy="468013"/>
                </a:xfrm>
              </xdr:grpSpPr>
              <xdr:sp macro="" textlink="">
                <xdr:nvSpPr>
                  <xdr:cNvPr id="125" name="TextBox 124">
                    <a:extLst>
                      <a:ext uri="{FF2B5EF4-FFF2-40B4-BE49-F238E27FC236}">
                        <a16:creationId xmlns:a16="http://schemas.microsoft.com/office/drawing/2014/main" id="{73D91E76-F0A2-F5DF-5142-6F68F6792B13}"/>
                      </a:ext>
                    </a:extLst>
                  </xdr:cNvPr>
                  <xdr:cNvSpPr txBox="1"/>
                </xdr:nvSpPr>
                <xdr:spPr>
                  <a:xfrm>
                    <a:off x="6454140" y="922020"/>
                    <a:ext cx="861774" cy="468013"/>
                  </a:xfrm>
                  <a:prstGeom prst="rect">
                    <a:avLst/>
                  </a:prstGeom>
                  <a:noFill/>
                  <a:ln>
                    <a:solidFill>
                      <a:schemeClr val="tx1"/>
                    </a:solidFill>
                  </a:ln>
                  <a:effectLst/>
                </xdr:spPr>
                <xdr:txBody>
                  <a:bodyPr vertOverflow="clip" horzOverflow="clip" wrap="non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Select taxonomy</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 Objective from</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 drop down</a:t>
                    </a:r>
                    <a:endPar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sp macro="" textlink="">
                <xdr:nvSpPr>
                  <xdr:cNvPr id="126" name="Oval 125">
                    <a:extLst>
                      <a:ext uri="{FF2B5EF4-FFF2-40B4-BE49-F238E27FC236}">
                        <a16:creationId xmlns:a16="http://schemas.microsoft.com/office/drawing/2014/main" id="{6C7ABEDB-6DC6-D7C2-8FDA-E22352D662E0}"/>
                      </a:ext>
                    </a:extLst>
                  </xdr:cNvPr>
                  <xdr:cNvSpPr/>
                </xdr:nvSpPr>
                <xdr:spPr>
                  <a:xfrm>
                    <a:off x="6339840" y="1036320"/>
                    <a:ext cx="180000" cy="180000"/>
                  </a:xfrm>
                  <a:prstGeom prst="ellipse">
                    <a:avLst/>
                  </a:prstGeom>
                  <a:solidFill>
                    <a:srgbClr val="92D050"/>
                  </a:solidFill>
                  <a:ln w="190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 lastClr="FFFFFF"/>
                        </a:solidFill>
                        <a:effectLst/>
                        <a:uLnTx/>
                        <a:uFillTx/>
                        <a:latin typeface="Aptos Narrow" panose="02110004020202020204"/>
                        <a:ea typeface="+mn-ea"/>
                        <a:cs typeface="+mn-cs"/>
                      </a:rPr>
                      <a:t>3</a:t>
                    </a:r>
                  </a:p>
                </xdr:txBody>
              </xdr:sp>
            </xdr:grpSp>
            <xdr:grpSp>
              <xdr:nvGrpSpPr>
                <xdr:cNvPr id="81" name="Group 80">
                  <a:extLst>
                    <a:ext uri="{FF2B5EF4-FFF2-40B4-BE49-F238E27FC236}">
                      <a16:creationId xmlns:a16="http://schemas.microsoft.com/office/drawing/2014/main" id="{BD3D1F7E-E941-D421-2DF8-89A4234F7506}"/>
                    </a:ext>
                  </a:extLst>
                </xdr:cNvPr>
                <xdr:cNvGrpSpPr/>
              </xdr:nvGrpSpPr>
              <xdr:grpSpPr>
                <a:xfrm>
                  <a:off x="876300" y="1310640"/>
                  <a:ext cx="9410700" cy="2080314"/>
                  <a:chOff x="876300" y="1310640"/>
                  <a:chExt cx="9410700" cy="2080314"/>
                </a:xfrm>
              </xdr:grpSpPr>
              <xdr:grpSp>
                <xdr:nvGrpSpPr>
                  <xdr:cNvPr id="83" name="Group 82">
                    <a:extLst>
                      <a:ext uri="{FF2B5EF4-FFF2-40B4-BE49-F238E27FC236}">
                        <a16:creationId xmlns:a16="http://schemas.microsoft.com/office/drawing/2014/main" id="{0230A5E3-D159-B7D1-57F6-1C9ADFBEC9DA}"/>
                      </a:ext>
                    </a:extLst>
                  </xdr:cNvPr>
                  <xdr:cNvGrpSpPr/>
                </xdr:nvGrpSpPr>
                <xdr:grpSpPr>
                  <a:xfrm>
                    <a:off x="9425940" y="2186940"/>
                    <a:ext cx="861060" cy="840386"/>
                    <a:chOff x="5250180" y="1851660"/>
                    <a:chExt cx="861060" cy="840386"/>
                  </a:xfrm>
                </xdr:grpSpPr>
                <xdr:sp macro="" textlink="">
                  <xdr:nvSpPr>
                    <xdr:cNvPr id="123" name="TextBox 122">
                      <a:extLst>
                        <a:ext uri="{FF2B5EF4-FFF2-40B4-BE49-F238E27FC236}">
                          <a16:creationId xmlns:a16="http://schemas.microsoft.com/office/drawing/2014/main" id="{6E872713-7798-4715-6721-2D8F85B22B63}"/>
                        </a:ext>
                      </a:extLst>
                    </xdr:cNvPr>
                    <xdr:cNvSpPr txBox="1"/>
                  </xdr:nvSpPr>
                  <xdr:spPr>
                    <a:xfrm>
                      <a:off x="5250180" y="1973580"/>
                      <a:ext cx="861060" cy="718466"/>
                    </a:xfrm>
                    <a:prstGeom prst="rect">
                      <a:avLst/>
                    </a:prstGeom>
                    <a:noFill/>
                    <a:ln>
                      <a:solidFill>
                        <a:schemeClr val="tx1"/>
                      </a:solid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Select the country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from dropdown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to compare</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 with SA GFT</a:t>
                      </a:r>
                      <a:endPar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sp macro="" textlink="">
                  <xdr:nvSpPr>
                    <xdr:cNvPr id="124" name="Oval 123">
                      <a:extLst>
                        <a:ext uri="{FF2B5EF4-FFF2-40B4-BE49-F238E27FC236}">
                          <a16:creationId xmlns:a16="http://schemas.microsoft.com/office/drawing/2014/main" id="{E0970607-4C3B-AF49-8451-33B185F4A75F}"/>
                        </a:ext>
                      </a:extLst>
                    </xdr:cNvPr>
                    <xdr:cNvSpPr/>
                  </xdr:nvSpPr>
                  <xdr:spPr>
                    <a:xfrm>
                      <a:off x="5532120" y="1851660"/>
                      <a:ext cx="180000" cy="180000"/>
                    </a:xfrm>
                    <a:prstGeom prst="ellipse">
                      <a:avLst/>
                    </a:prstGeom>
                    <a:solidFill>
                      <a:srgbClr val="156082"/>
                    </a:solidFill>
                    <a:ln w="19050" cap="flat" cmpd="sng" algn="ctr">
                      <a:solidFill>
                        <a:schemeClr val="tx1"/>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 lastClr="FFFFFF"/>
                          </a:solidFill>
                          <a:effectLst/>
                          <a:uLnTx/>
                          <a:uFillTx/>
                          <a:latin typeface="Aptos Narrow" panose="02110004020202020204"/>
                          <a:ea typeface="+mn-ea"/>
                          <a:cs typeface="+mn-cs"/>
                        </a:rPr>
                        <a:t>2</a:t>
                      </a:r>
                    </a:p>
                  </xdr:txBody>
                </xdr:sp>
              </xdr:grpSp>
              <xdr:grpSp>
                <xdr:nvGrpSpPr>
                  <xdr:cNvPr id="84" name="Group 83">
                    <a:extLst>
                      <a:ext uri="{FF2B5EF4-FFF2-40B4-BE49-F238E27FC236}">
                        <a16:creationId xmlns:a16="http://schemas.microsoft.com/office/drawing/2014/main" id="{A90311D4-E8F0-0B5F-5568-B3E7244FB2EA}"/>
                      </a:ext>
                    </a:extLst>
                  </xdr:cNvPr>
                  <xdr:cNvGrpSpPr/>
                </xdr:nvGrpSpPr>
                <xdr:grpSpPr>
                  <a:xfrm>
                    <a:off x="876300" y="1310640"/>
                    <a:ext cx="9105953" cy="2080314"/>
                    <a:chOff x="876300" y="1310640"/>
                    <a:chExt cx="9105953" cy="2080314"/>
                  </a:xfrm>
                </xdr:grpSpPr>
                <xdr:grpSp>
                  <xdr:nvGrpSpPr>
                    <xdr:cNvPr id="86" name="Group 85">
                      <a:extLst>
                        <a:ext uri="{FF2B5EF4-FFF2-40B4-BE49-F238E27FC236}">
                          <a16:creationId xmlns:a16="http://schemas.microsoft.com/office/drawing/2014/main" id="{A138A60B-44FD-D2C0-D345-C61E1AAF1541}"/>
                        </a:ext>
                      </a:extLst>
                    </xdr:cNvPr>
                    <xdr:cNvGrpSpPr/>
                  </xdr:nvGrpSpPr>
                  <xdr:grpSpPr>
                    <a:xfrm>
                      <a:off x="876300" y="1310640"/>
                      <a:ext cx="8503921" cy="2080314"/>
                      <a:chOff x="876300" y="1310640"/>
                      <a:chExt cx="8503921" cy="2080314"/>
                    </a:xfrm>
                  </xdr:grpSpPr>
                  <xdr:grpSp>
                    <xdr:nvGrpSpPr>
                      <xdr:cNvPr id="88" name="Group 87">
                        <a:extLst>
                          <a:ext uri="{FF2B5EF4-FFF2-40B4-BE49-F238E27FC236}">
                            <a16:creationId xmlns:a16="http://schemas.microsoft.com/office/drawing/2014/main" id="{6A564C6E-195E-DB8B-BB5E-D3F345F65DBA}"/>
                          </a:ext>
                        </a:extLst>
                      </xdr:cNvPr>
                      <xdr:cNvGrpSpPr/>
                    </xdr:nvGrpSpPr>
                    <xdr:grpSpPr>
                      <a:xfrm>
                        <a:off x="899160" y="1310640"/>
                        <a:ext cx="8481061" cy="2080314"/>
                        <a:chOff x="899160" y="1310640"/>
                        <a:chExt cx="8481061" cy="2080314"/>
                      </a:xfrm>
                    </xdr:grpSpPr>
                    <xdr:grpSp>
                      <xdr:nvGrpSpPr>
                        <xdr:cNvPr id="93" name="Group 92">
                          <a:extLst>
                            <a:ext uri="{FF2B5EF4-FFF2-40B4-BE49-F238E27FC236}">
                              <a16:creationId xmlns:a16="http://schemas.microsoft.com/office/drawing/2014/main" id="{97136871-2709-1DE9-C0DE-DD0C7C66CC95}"/>
                            </a:ext>
                          </a:extLst>
                        </xdr:cNvPr>
                        <xdr:cNvGrpSpPr/>
                      </xdr:nvGrpSpPr>
                      <xdr:grpSpPr>
                        <a:xfrm>
                          <a:off x="899160" y="1310640"/>
                          <a:ext cx="8481061" cy="1463100"/>
                          <a:chOff x="777240" y="1463040"/>
                          <a:chExt cx="8481061" cy="1463100"/>
                        </a:xfrm>
                      </xdr:grpSpPr>
                      <xdr:grpSp>
                        <xdr:nvGrpSpPr>
                          <xdr:cNvPr id="99" name="Group 98">
                            <a:extLst>
                              <a:ext uri="{FF2B5EF4-FFF2-40B4-BE49-F238E27FC236}">
                                <a16:creationId xmlns:a16="http://schemas.microsoft.com/office/drawing/2014/main" id="{569E3BD2-4E1D-BCF7-58A0-13959D3ED8FE}"/>
                              </a:ext>
                            </a:extLst>
                          </xdr:cNvPr>
                          <xdr:cNvGrpSpPr/>
                        </xdr:nvGrpSpPr>
                        <xdr:grpSpPr>
                          <a:xfrm>
                            <a:off x="777240" y="1463040"/>
                            <a:ext cx="8481060" cy="1463100"/>
                            <a:chOff x="899160" y="1287780"/>
                            <a:chExt cx="8481060" cy="1463100"/>
                          </a:xfrm>
                        </xdr:grpSpPr>
                        <xdr:grpSp>
                          <xdr:nvGrpSpPr>
                            <xdr:cNvPr id="101" name="Group 100">
                              <a:extLst>
                                <a:ext uri="{FF2B5EF4-FFF2-40B4-BE49-F238E27FC236}">
                                  <a16:creationId xmlns:a16="http://schemas.microsoft.com/office/drawing/2014/main" id="{45DD10A4-E4D6-6AF7-F26A-F1918A46E475}"/>
                                </a:ext>
                              </a:extLst>
                            </xdr:cNvPr>
                            <xdr:cNvGrpSpPr/>
                          </xdr:nvGrpSpPr>
                          <xdr:grpSpPr>
                            <a:xfrm>
                              <a:off x="914400" y="1444271"/>
                              <a:ext cx="8465820" cy="1306609"/>
                              <a:chOff x="944880" y="1528091"/>
                              <a:chExt cx="8465820" cy="1306609"/>
                            </a:xfrm>
                          </xdr:grpSpPr>
                          <xdr:grpSp>
                            <xdr:nvGrpSpPr>
                              <xdr:cNvPr id="105" name="Group 104">
                                <a:extLst>
                                  <a:ext uri="{FF2B5EF4-FFF2-40B4-BE49-F238E27FC236}">
                                    <a16:creationId xmlns:a16="http://schemas.microsoft.com/office/drawing/2014/main" id="{9C7A77BB-BBBC-BFEE-58F8-A94A4EE18058}"/>
                                  </a:ext>
                                </a:extLst>
                              </xdr:cNvPr>
                              <xdr:cNvGrpSpPr/>
                            </xdr:nvGrpSpPr>
                            <xdr:grpSpPr>
                              <a:xfrm>
                                <a:off x="3337562" y="1528091"/>
                                <a:ext cx="6073138" cy="1301090"/>
                                <a:chOff x="3337562" y="1528091"/>
                                <a:chExt cx="6073138" cy="1301090"/>
                              </a:xfrm>
                            </xdr:grpSpPr>
                            <xdr:grpSp>
                              <xdr:nvGrpSpPr>
                                <xdr:cNvPr id="112" name="Group 111">
                                  <a:extLst>
                                    <a:ext uri="{FF2B5EF4-FFF2-40B4-BE49-F238E27FC236}">
                                      <a16:creationId xmlns:a16="http://schemas.microsoft.com/office/drawing/2014/main" id="{00591987-8DC2-08DE-4D5E-E41E4431BF7C}"/>
                                    </a:ext>
                                  </a:extLst>
                                </xdr:cNvPr>
                                <xdr:cNvGrpSpPr/>
                              </xdr:nvGrpSpPr>
                              <xdr:grpSpPr>
                                <a:xfrm>
                                  <a:off x="3337562" y="1528091"/>
                                  <a:ext cx="6073138" cy="1301090"/>
                                  <a:chOff x="1554480" y="1668780"/>
                                  <a:chExt cx="4099560" cy="1267080"/>
                                </a:xfrm>
                              </xdr:grpSpPr>
                              <xdr:sp macro="" textlink="">
                                <xdr:nvSpPr>
                                  <xdr:cNvPr id="116" name="Rectangle 115">
                                    <a:extLst>
                                      <a:ext uri="{FF2B5EF4-FFF2-40B4-BE49-F238E27FC236}">
                                        <a16:creationId xmlns:a16="http://schemas.microsoft.com/office/drawing/2014/main" id="{71231067-FEE4-ECA3-C41B-FC97D14F72C9}"/>
                                      </a:ext>
                                    </a:extLst>
                                  </xdr:cNvPr>
                                  <xdr:cNvSpPr/>
                                </xdr:nvSpPr>
                                <xdr:spPr>
                                  <a:xfrm>
                                    <a:off x="3604260" y="1798320"/>
                                    <a:ext cx="2049780" cy="13716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Sustainable forest management</a:t>
                                    </a:r>
                                  </a:p>
                                </xdr:txBody>
                              </xdr:sp>
                              <xdr:grpSp>
                                <xdr:nvGrpSpPr>
                                  <xdr:cNvPr id="117" name="Group 116">
                                    <a:extLst>
                                      <a:ext uri="{FF2B5EF4-FFF2-40B4-BE49-F238E27FC236}">
                                        <a16:creationId xmlns:a16="http://schemas.microsoft.com/office/drawing/2014/main" id="{545139C4-3B17-FD7B-DFD3-1446F1BEFEA7}"/>
                                      </a:ext>
                                    </a:extLst>
                                  </xdr:cNvPr>
                                  <xdr:cNvGrpSpPr/>
                                </xdr:nvGrpSpPr>
                                <xdr:grpSpPr>
                                  <a:xfrm>
                                    <a:off x="1554480" y="1798320"/>
                                    <a:ext cx="4099560" cy="1137540"/>
                                    <a:chOff x="1554480" y="1798320"/>
                                    <a:chExt cx="4099560" cy="1137540"/>
                                  </a:xfrm>
                                </xdr:grpSpPr>
                                <xdr:sp macro="" textlink="">
                                  <xdr:nvSpPr>
                                    <xdr:cNvPr id="120" name="Rectangle 119">
                                      <a:extLst>
                                        <a:ext uri="{FF2B5EF4-FFF2-40B4-BE49-F238E27FC236}">
                                          <a16:creationId xmlns:a16="http://schemas.microsoft.com/office/drawing/2014/main" id="{CFAAF5D4-0A0B-93A4-EC45-DC07678D69CC}"/>
                                        </a:ext>
                                      </a:extLst>
                                    </xdr:cNvPr>
                                    <xdr:cNvSpPr/>
                                  </xdr:nvSpPr>
                                  <xdr:spPr>
                                    <a:xfrm>
                                      <a:off x="1554480" y="1798320"/>
                                      <a:ext cx="2049780" cy="13716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Conservation forestry</a:t>
                                      </a:r>
                                    </a:p>
                                  </xdr:txBody>
                                </xdr:sp>
                                <xdr:sp macro="" textlink="">
                                  <xdr:nvSpPr>
                                    <xdr:cNvPr id="121" name="Rectangle 120">
                                      <a:extLst>
                                        <a:ext uri="{FF2B5EF4-FFF2-40B4-BE49-F238E27FC236}">
                                          <a16:creationId xmlns:a16="http://schemas.microsoft.com/office/drawing/2014/main" id="{847CA906-78A5-ECE1-9B0C-9D9F3087C82D}"/>
                                        </a:ext>
                                      </a:extLst>
                                    </xdr:cNvPr>
                                    <xdr:cNvSpPr/>
                                  </xdr:nvSpPr>
                                  <xdr:spPr>
                                    <a:xfrm>
                                      <a:off x="1554480" y="1927860"/>
                                      <a:ext cx="2049780" cy="100800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rPr>
                                        <a:t>None specified</a:t>
                                      </a:r>
                                    </a:p>
                                  </xdr:txBody>
                                </xdr:sp>
                                <xdr:sp macro="" textlink="">
                                  <xdr:nvSpPr>
                                    <xdr:cNvPr id="122" name="Rectangle 121">
                                      <a:extLst>
                                        <a:ext uri="{FF2B5EF4-FFF2-40B4-BE49-F238E27FC236}">
                                          <a16:creationId xmlns:a16="http://schemas.microsoft.com/office/drawing/2014/main" id="{3ED3DE1C-6D22-3CBC-779A-2F29CCAF6198}"/>
                                        </a:ext>
                                      </a:extLst>
                                    </xdr:cNvPr>
                                    <xdr:cNvSpPr/>
                                  </xdr:nvSpPr>
                                  <xdr:spPr>
                                    <a:xfrm>
                                      <a:off x="3604260" y="1927860"/>
                                      <a:ext cx="2049780" cy="100800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800" b="0" i="0" u="none" strike="noStrike" kern="0" cap="none" spc="0" normalizeH="0" baseline="0" noProof="0">
                                        <a:ln>
                                          <a:noFill/>
                                        </a:ln>
                                        <a:solidFill>
                                          <a:sysClr val="windowText" lastClr="000000"/>
                                        </a:solidFill>
                                        <a:effectLst/>
                                        <a:uLnTx/>
                                        <a:uFillTx/>
                                        <a:latin typeface="Aptos Narrow" panose="02110004020202020204"/>
                                        <a:ea typeface="+mn-ea"/>
                                        <a:cs typeface="+mn-cs"/>
                                      </a:endParaRPr>
                                    </a:p>
                                  </xdr:txBody>
                                </xdr:sp>
                              </xdr:grpSp>
                              <xdr:sp macro="" textlink="">
                                <xdr:nvSpPr>
                                  <xdr:cNvPr id="118" name="Rectangle 117">
                                    <a:extLst>
                                      <a:ext uri="{FF2B5EF4-FFF2-40B4-BE49-F238E27FC236}">
                                        <a16:creationId xmlns:a16="http://schemas.microsoft.com/office/drawing/2014/main" id="{983A40F8-537E-AB98-EB95-E5120230180C}"/>
                                      </a:ext>
                                    </a:extLst>
                                  </xdr:cNvPr>
                                  <xdr:cNvSpPr/>
                                </xdr:nvSpPr>
                                <xdr:spPr>
                                  <a:xfrm>
                                    <a:off x="3604260" y="1668780"/>
                                    <a:ext cx="2049780" cy="137160"/>
                                  </a:xfrm>
                                  <a:prstGeom prst="rect">
                                    <a:avLst/>
                                  </a:prstGeom>
                                  <a:solidFill>
                                    <a:srgbClr val="002060"/>
                                  </a:solidFill>
                                  <a:ln w="6350" cap="flat" cmpd="sng" algn="ctr">
                                    <a:solidFill>
                                      <a:schemeClr val="tx1"/>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800" b="1" i="0" u="none" strike="noStrike" kern="0" cap="none" spc="0" normalizeH="0" baseline="0" noProof="0">
                                        <a:ln>
                                          <a:noFill/>
                                        </a:ln>
                                        <a:solidFill>
                                          <a:sysClr val="window" lastClr="FFFFFF"/>
                                        </a:solidFill>
                                        <a:effectLst/>
                                        <a:uLnTx/>
                                        <a:uFillTx/>
                                        <a:latin typeface="Aptos Narrow" panose="02110004020202020204"/>
                                        <a:ea typeface="+mn-ea"/>
                                        <a:cs typeface="+mn-cs"/>
                                      </a:rPr>
                                      <a:t>Singapore</a:t>
                                    </a:r>
                                  </a:p>
                                </xdr:txBody>
                              </xdr:sp>
                              <xdr:sp macro="" textlink="">
                                <xdr:nvSpPr>
                                  <xdr:cNvPr id="119" name="Rectangle 118">
                                    <a:extLst>
                                      <a:ext uri="{FF2B5EF4-FFF2-40B4-BE49-F238E27FC236}">
                                        <a16:creationId xmlns:a16="http://schemas.microsoft.com/office/drawing/2014/main" id="{BC7E7684-4D34-DBF7-AC9D-9CA07A208F3F}"/>
                                      </a:ext>
                                    </a:extLst>
                                  </xdr:cNvPr>
                                  <xdr:cNvSpPr/>
                                </xdr:nvSpPr>
                                <xdr:spPr>
                                  <a:xfrm>
                                    <a:off x="1554480" y="1668780"/>
                                    <a:ext cx="2049780" cy="137160"/>
                                  </a:xfrm>
                                  <a:prstGeom prst="rect">
                                    <a:avLst/>
                                  </a:prstGeom>
                                  <a:solidFill>
                                    <a:srgbClr val="002060"/>
                                  </a:solidFill>
                                  <a:ln w="6350" cap="flat" cmpd="sng" algn="ctr">
                                    <a:solidFill>
                                      <a:schemeClr val="tx1"/>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800" b="1" i="0" u="none" strike="noStrike" kern="0" cap="none" spc="0" normalizeH="0" baseline="0" noProof="0">
                                        <a:ln>
                                          <a:noFill/>
                                        </a:ln>
                                        <a:solidFill>
                                          <a:sysClr val="window" lastClr="FFFFFF"/>
                                        </a:solidFill>
                                        <a:effectLst/>
                                        <a:uLnTx/>
                                        <a:uFillTx/>
                                        <a:latin typeface="Aptos Narrow" panose="02110004020202020204"/>
                                        <a:ea typeface="+mn-ea"/>
                                        <a:cs typeface="+mn-cs"/>
                                      </a:rPr>
                                      <a:t>South Africa</a:t>
                                    </a:r>
                                  </a:p>
                                </xdr:txBody>
                              </xdr:sp>
                            </xdr:grpSp>
                            <xdr:grpSp>
                              <xdr:nvGrpSpPr>
                                <xdr:cNvPr id="113" name="Group 112">
                                  <a:extLst>
                                    <a:ext uri="{FF2B5EF4-FFF2-40B4-BE49-F238E27FC236}">
                                      <a16:creationId xmlns:a16="http://schemas.microsoft.com/office/drawing/2014/main" id="{1027FF69-E43C-1102-4655-06BAEE77D2F1}"/>
                                    </a:ext>
                                  </a:extLst>
                                </xdr:cNvPr>
                                <xdr:cNvGrpSpPr/>
                              </xdr:nvGrpSpPr>
                              <xdr:grpSpPr>
                                <a:xfrm>
                                  <a:off x="9184684" y="1543944"/>
                                  <a:ext cx="213323" cy="110899"/>
                                  <a:chOff x="3040380" y="746760"/>
                                  <a:chExt cx="180000" cy="122400"/>
                                </a:xfrm>
                              </xdr:grpSpPr>
                              <xdr:sp macro="" textlink="">
                                <xdr:nvSpPr>
                                  <xdr:cNvPr id="114" name="Rectangle 113">
                                    <a:extLst>
                                      <a:ext uri="{FF2B5EF4-FFF2-40B4-BE49-F238E27FC236}">
                                        <a16:creationId xmlns:a16="http://schemas.microsoft.com/office/drawing/2014/main" id="{30CF75C3-F9AD-993A-BA30-9CF10BA21AED}"/>
                                      </a:ext>
                                    </a:extLst>
                                  </xdr:cNvPr>
                                  <xdr:cNvSpPr/>
                                </xdr:nvSpPr>
                                <xdr:spPr>
                                  <a:xfrm>
                                    <a:off x="3040380" y="746760"/>
                                    <a:ext cx="180000" cy="12240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sp macro="" textlink="">
                                <xdr:nvSpPr>
                                  <xdr:cNvPr id="115" name="Isosceles Triangle 114">
                                    <a:extLst>
                                      <a:ext uri="{FF2B5EF4-FFF2-40B4-BE49-F238E27FC236}">
                                        <a16:creationId xmlns:a16="http://schemas.microsoft.com/office/drawing/2014/main" id="{B23E8B8E-EF94-03B2-3998-BFD93BBCA5C1}"/>
                                      </a:ext>
                                    </a:extLst>
                                  </xdr:cNvPr>
                                  <xdr:cNvSpPr/>
                                </xdr:nvSpPr>
                                <xdr:spPr>
                                  <a:xfrm flipV="1">
                                    <a:off x="3068760" y="792480"/>
                                    <a:ext cx="108000" cy="36000"/>
                                  </a:xfrm>
                                  <a:prstGeom prst="triangle">
                                    <a:avLst/>
                                  </a:prstGeom>
                                  <a:solidFill>
                                    <a:sysClr val="window" lastClr="FFFFFF">
                                      <a:lumMod val="50000"/>
                                    </a:sysClr>
                                  </a:solidFill>
                                  <a:ln w="190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grpSp>
                          <xdr:grpSp>
                            <xdr:nvGrpSpPr>
                              <xdr:cNvPr id="106" name="Group 105">
                                <a:extLst>
                                  <a:ext uri="{FF2B5EF4-FFF2-40B4-BE49-F238E27FC236}">
                                    <a16:creationId xmlns:a16="http://schemas.microsoft.com/office/drawing/2014/main" id="{982F6F99-2BFB-E830-F019-9875933289E2}"/>
                                  </a:ext>
                                </a:extLst>
                              </xdr:cNvPr>
                              <xdr:cNvGrpSpPr/>
                            </xdr:nvGrpSpPr>
                            <xdr:grpSpPr>
                              <a:xfrm>
                                <a:off x="944880" y="1645920"/>
                                <a:ext cx="2384340" cy="1188780"/>
                                <a:chOff x="944880" y="1645920"/>
                                <a:chExt cx="2384340" cy="1188780"/>
                              </a:xfrm>
                            </xdr:grpSpPr>
                            <xdr:sp macro="" textlink="">
                              <xdr:nvSpPr>
                                <xdr:cNvPr id="107" name="Rectangle 106">
                                  <a:extLst>
                                    <a:ext uri="{FF2B5EF4-FFF2-40B4-BE49-F238E27FC236}">
                                      <a16:creationId xmlns:a16="http://schemas.microsoft.com/office/drawing/2014/main" id="{A36518D0-C1CC-B107-7CE8-31989868BA50}"/>
                                    </a:ext>
                                  </a:extLst>
                                </xdr:cNvPr>
                                <xdr:cNvSpPr/>
                              </xdr:nvSpPr>
                              <xdr:spPr>
                                <a:xfrm>
                                  <a:off x="944880" y="1775460"/>
                                  <a:ext cx="1188000" cy="1044000"/>
                                </a:xfrm>
                                <a:prstGeom prst="rect">
                                  <a:avLst/>
                                </a:prstGeom>
                                <a:solidFill>
                                  <a:srgbClr val="0070C0"/>
                                </a:solidFill>
                                <a:ln w="19050" cap="flat" cmpd="sng" algn="ctr">
                                  <a:solidFill>
                                    <a:schemeClr val="tx1"/>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Climate change mitigation</a:t>
                                  </a:r>
                                </a:p>
                              </xdr:txBody>
                            </xdr:sp>
                            <xdr:grpSp>
                              <xdr:nvGrpSpPr>
                                <xdr:cNvPr id="108" name="Group 107">
                                  <a:extLst>
                                    <a:ext uri="{FF2B5EF4-FFF2-40B4-BE49-F238E27FC236}">
                                      <a16:creationId xmlns:a16="http://schemas.microsoft.com/office/drawing/2014/main" id="{DE9AD649-37BF-6325-E31F-1AE270355219}"/>
                                    </a:ext>
                                  </a:extLst>
                                </xdr:cNvPr>
                                <xdr:cNvGrpSpPr/>
                              </xdr:nvGrpSpPr>
                              <xdr:grpSpPr>
                                <a:xfrm>
                                  <a:off x="944880" y="1645920"/>
                                  <a:ext cx="2384340" cy="136800"/>
                                  <a:chOff x="944880" y="2065020"/>
                                  <a:chExt cx="2384340" cy="136800"/>
                                </a:xfrm>
                                <a:solidFill>
                                  <a:srgbClr val="002060"/>
                                </a:solidFill>
                              </xdr:grpSpPr>
                              <xdr:sp macro="" textlink="">
                                <xdr:nvSpPr>
                                  <xdr:cNvPr id="110" name="Rectangle 109">
                                    <a:extLst>
                                      <a:ext uri="{FF2B5EF4-FFF2-40B4-BE49-F238E27FC236}">
                                        <a16:creationId xmlns:a16="http://schemas.microsoft.com/office/drawing/2014/main" id="{1B9FBAE3-E246-7132-A684-72BD2ED2BAF3}"/>
                                      </a:ext>
                                    </a:extLst>
                                  </xdr:cNvPr>
                                  <xdr:cNvSpPr/>
                                </xdr:nvSpPr>
                                <xdr:spPr>
                                  <a:xfrm>
                                    <a:off x="944880" y="2065020"/>
                                    <a:ext cx="1188000" cy="136800"/>
                                  </a:xfrm>
                                  <a:prstGeom prst="rect">
                                    <a:avLst/>
                                  </a:prstGeom>
                                  <a:grpFill/>
                                  <a:ln w="6350" cap="flat" cmpd="sng" algn="ctr">
                                    <a:solidFill>
                                      <a:schemeClr val="tx1"/>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Taxonomy objective</a:t>
                                    </a:r>
                                  </a:p>
                                </xdr:txBody>
                              </xdr:sp>
                              <xdr:sp macro="" textlink="">
                                <xdr:nvSpPr>
                                  <xdr:cNvPr id="111" name="Rectangle 110">
                                    <a:extLst>
                                      <a:ext uri="{FF2B5EF4-FFF2-40B4-BE49-F238E27FC236}">
                                        <a16:creationId xmlns:a16="http://schemas.microsoft.com/office/drawing/2014/main" id="{4DAA3E0B-0BB7-B195-6569-83E7BE7D73D4}"/>
                                      </a:ext>
                                    </a:extLst>
                                  </xdr:cNvPr>
                                  <xdr:cNvSpPr/>
                                </xdr:nvSpPr>
                                <xdr:spPr>
                                  <a:xfrm>
                                    <a:off x="2141220" y="2065020"/>
                                    <a:ext cx="1188000" cy="136800"/>
                                  </a:xfrm>
                                  <a:prstGeom prst="rect">
                                    <a:avLst/>
                                  </a:prstGeom>
                                  <a:grpFill/>
                                  <a:ln w="6350" cap="flat" cmpd="sng" algn="ctr">
                                    <a:solidFill>
                                      <a:schemeClr val="tx1"/>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8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TSC Parameters</a:t>
                                    </a:r>
                                  </a:p>
                                </xdr:txBody>
                              </xdr:sp>
                            </xdr:grpSp>
                            <xdr:sp macro="" textlink="">
                              <xdr:nvSpPr>
                                <xdr:cNvPr id="109" name="Rectangle 108">
                                  <a:extLst>
                                    <a:ext uri="{FF2B5EF4-FFF2-40B4-BE49-F238E27FC236}">
                                      <a16:creationId xmlns:a16="http://schemas.microsoft.com/office/drawing/2014/main" id="{5C87C707-7CD5-98BD-0468-2E3EA4E68C40}"/>
                                    </a:ext>
                                  </a:extLst>
                                </xdr:cNvPr>
                                <xdr:cNvSpPr/>
                              </xdr:nvSpPr>
                              <xdr:spPr>
                                <a:xfrm>
                                  <a:off x="2141220" y="1790700"/>
                                  <a:ext cx="1188000" cy="1044000"/>
                                </a:xfrm>
                                <a:prstGeom prst="rect">
                                  <a:avLst/>
                                </a:prstGeom>
                                <a:solidFill>
                                  <a:srgbClr val="0070C0"/>
                                </a:solidFill>
                                <a:ln w="19050" cap="flat" cmpd="sng" algn="ctr">
                                  <a:solidFill>
                                    <a:schemeClr val="tx1"/>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 lastClr="FFFFFF"/>
                                      </a:solidFill>
                                      <a:effectLst/>
                                      <a:uLnTx/>
                                      <a:uFillTx/>
                                      <a:latin typeface="Century Gothic" panose="020B0502020202020204" pitchFamily="34" charset="0"/>
                                      <a:ea typeface="+mn-ea"/>
                                      <a:cs typeface="+mn-cs"/>
                                    </a:rPr>
                                    <a:t>TSC: quantitative threshold</a:t>
                                  </a:r>
                                </a:p>
                              </xdr:txBody>
                            </xdr:sp>
                          </xdr:grpSp>
                        </xdr:grpSp>
                        <xdr:grpSp>
                          <xdr:nvGrpSpPr>
                            <xdr:cNvPr id="102" name="Group 101">
                              <a:extLst>
                                <a:ext uri="{FF2B5EF4-FFF2-40B4-BE49-F238E27FC236}">
                                  <a16:creationId xmlns:a16="http://schemas.microsoft.com/office/drawing/2014/main" id="{7FC0A8AD-DDD5-8584-4149-49AF842179DF}"/>
                                </a:ext>
                              </a:extLst>
                            </xdr:cNvPr>
                            <xdr:cNvGrpSpPr/>
                          </xdr:nvGrpSpPr>
                          <xdr:grpSpPr>
                            <a:xfrm>
                              <a:off x="899160" y="1287780"/>
                              <a:ext cx="8471160" cy="144000"/>
                              <a:chOff x="929640" y="1287780"/>
                              <a:chExt cx="8471160" cy="144000"/>
                            </a:xfrm>
                          </xdr:grpSpPr>
                          <xdr:sp macro="" textlink="">
                            <xdr:nvSpPr>
                              <xdr:cNvPr id="103" name="Rectangle 102">
                                <a:extLst>
                                  <a:ext uri="{FF2B5EF4-FFF2-40B4-BE49-F238E27FC236}">
                                    <a16:creationId xmlns:a16="http://schemas.microsoft.com/office/drawing/2014/main" id="{C65B743D-5C42-6E30-39FF-D93F0167C6CF}"/>
                                  </a:ext>
                                </a:extLst>
                              </xdr:cNvPr>
                              <xdr:cNvSpPr/>
                            </xdr:nvSpPr>
                            <xdr:spPr>
                              <a:xfrm>
                                <a:off x="929640" y="1287780"/>
                                <a:ext cx="2412000" cy="144000"/>
                              </a:xfrm>
                              <a:prstGeom prst="rect">
                                <a:avLst/>
                              </a:prstGeom>
                              <a:solidFill>
                                <a:sysClr val="window" lastClr="FFFFFF">
                                  <a:lumMod val="85000"/>
                                </a:sysClr>
                              </a:solidFill>
                              <a:ln w="6350" cap="flat" cmpd="sng" algn="ctr">
                                <a:solidFill>
                                  <a:schemeClr val="tx1"/>
                                </a:solidFill>
                                <a:prstDash val="solid"/>
                                <a:miter lim="800000"/>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0" lang="en-ZA" sz="800" b="1" i="0" u="none" strike="noStrike" kern="0" cap="none" spc="0" normalizeH="0" baseline="0" noProof="0">
                                    <a:ln>
                                      <a:noFill/>
                                    </a:ln>
                                    <a:solidFill>
                                      <a:sysClr val="windowText" lastClr="000000"/>
                                    </a:solidFill>
                                    <a:effectLst/>
                                    <a:uLnTx/>
                                    <a:uFillTx/>
                                    <a:latin typeface="Aptos Narrow" panose="02110004020202020204"/>
                                    <a:ea typeface="+mn-ea"/>
                                    <a:cs typeface="+mn-cs"/>
                                  </a:rPr>
                                  <a:t>2. Screening elements filter</a:t>
                                </a:r>
                              </a:p>
                            </xdr:txBody>
                          </xdr:sp>
                          <xdr:sp macro="" textlink="">
                            <xdr:nvSpPr>
                              <xdr:cNvPr id="104" name="Rectangle 103">
                                <a:extLst>
                                  <a:ext uri="{FF2B5EF4-FFF2-40B4-BE49-F238E27FC236}">
                                    <a16:creationId xmlns:a16="http://schemas.microsoft.com/office/drawing/2014/main" id="{A2238FDA-D6C1-6D20-3B2E-7E123CC96F99}"/>
                                  </a:ext>
                                </a:extLst>
                              </xdr:cNvPr>
                              <xdr:cNvSpPr/>
                            </xdr:nvSpPr>
                            <xdr:spPr>
                              <a:xfrm>
                                <a:off x="3352800" y="1287780"/>
                                <a:ext cx="6048000" cy="144000"/>
                              </a:xfrm>
                              <a:prstGeom prst="rect">
                                <a:avLst/>
                              </a:prstGeom>
                              <a:solidFill>
                                <a:sysClr val="window" lastClr="FFFFFF">
                                  <a:lumMod val="85000"/>
                                </a:sysClr>
                              </a:solidFill>
                              <a:ln w="6350" cap="flat" cmpd="sng" algn="ctr">
                                <a:solidFill>
                                  <a:schemeClr val="tx1"/>
                                </a:solid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800" b="1" i="0" u="none" strike="noStrike" kern="0" cap="none" spc="0" normalizeH="0" baseline="0" noProof="0">
                                    <a:ln>
                                      <a:noFill/>
                                    </a:ln>
                                    <a:solidFill>
                                      <a:sysClr val="windowText" lastClr="000000"/>
                                    </a:solidFill>
                                    <a:effectLst/>
                                    <a:uLnTx/>
                                    <a:uFillTx/>
                                    <a:latin typeface="Aptos Narrow" panose="02110004020202020204"/>
                                    <a:ea typeface="+mn-ea"/>
                                    <a:cs typeface="+mn-cs"/>
                                  </a:rPr>
                                  <a:t>3. Technical screening criteria</a:t>
                                </a:r>
                              </a:p>
                            </xdr:txBody>
                          </xdr:sp>
                        </xdr:grpSp>
                      </xdr:grpSp>
                      <xdr:pic>
                        <xdr:nvPicPr>
                          <xdr:cNvPr id="100" name="Picture 99" descr="A white background with black text&#10;&#10;AI-generated content may be incorrect.">
                            <a:extLst>
                              <a:ext uri="{FF2B5EF4-FFF2-40B4-BE49-F238E27FC236}">
                                <a16:creationId xmlns:a16="http://schemas.microsoft.com/office/drawing/2014/main" id="{64AA0175-D96E-984F-820C-3FAE33F8EE35}"/>
                              </a:ext>
                            </a:extLst>
                          </xdr:cNvPr>
                          <xdr:cNvPicPr>
                            <a:picLocks noChangeAspect="1"/>
                          </xdr:cNvPicPr>
                        </xdr:nvPicPr>
                        <xdr:blipFill>
                          <a:blip xmlns:r="http://schemas.openxmlformats.org/officeDocument/2006/relationships" r:embed="rId1"/>
                          <a:stretch>
                            <a:fillRect/>
                          </a:stretch>
                        </xdr:blipFill>
                        <xdr:spPr>
                          <a:xfrm>
                            <a:off x="6256021" y="1912620"/>
                            <a:ext cx="3002280" cy="990600"/>
                          </a:xfrm>
                          <a:prstGeom prst="rect">
                            <a:avLst/>
                          </a:prstGeom>
                          <a:ln>
                            <a:solidFill>
                              <a:schemeClr val="tx1"/>
                            </a:solidFill>
                          </a:ln>
                        </xdr:spPr>
                      </xdr:pic>
                    </xdr:grpSp>
                    <xdr:grpSp>
                      <xdr:nvGrpSpPr>
                        <xdr:cNvPr id="94" name="Group 93">
                          <a:extLst>
                            <a:ext uri="{FF2B5EF4-FFF2-40B4-BE49-F238E27FC236}">
                              <a16:creationId xmlns:a16="http://schemas.microsoft.com/office/drawing/2014/main" id="{AD405895-8D49-E53F-9748-9F5B82031B23}"/>
                            </a:ext>
                          </a:extLst>
                        </xdr:cNvPr>
                        <xdr:cNvGrpSpPr/>
                      </xdr:nvGrpSpPr>
                      <xdr:grpSpPr>
                        <a:xfrm>
                          <a:off x="2095501" y="2651760"/>
                          <a:ext cx="1368719" cy="739194"/>
                          <a:chOff x="2095501" y="2651760"/>
                          <a:chExt cx="1368719" cy="739194"/>
                        </a:xfrm>
                      </xdr:grpSpPr>
                      <xdr:pic>
                        <xdr:nvPicPr>
                          <xdr:cNvPr id="95" name="Picture 94" descr="A screenshot of a computer&#10;&#10;AI-generated content may be incorrect.">
                            <a:extLst>
                              <a:ext uri="{FF2B5EF4-FFF2-40B4-BE49-F238E27FC236}">
                                <a16:creationId xmlns:a16="http://schemas.microsoft.com/office/drawing/2014/main" id="{16FA0819-4A9A-3A9F-F6E3-04ACB0418C61}"/>
                              </a:ext>
                            </a:extLst>
                          </xdr:cNvPr>
                          <xdr:cNvPicPr>
                            <a:picLocks noChangeAspect="1"/>
                          </xdr:cNvPicPr>
                        </xdr:nvPicPr>
                        <xdr:blipFill>
                          <a:blip xmlns:r="http://schemas.openxmlformats.org/officeDocument/2006/relationships" r:embed="rId2"/>
                          <a:stretch>
                            <a:fillRect/>
                          </a:stretch>
                        </xdr:blipFill>
                        <xdr:spPr>
                          <a:xfrm>
                            <a:off x="2095501" y="2766060"/>
                            <a:ext cx="1188719" cy="624894"/>
                          </a:xfrm>
                          <a:prstGeom prst="rect">
                            <a:avLst/>
                          </a:prstGeom>
                          <a:ln>
                            <a:solidFill>
                              <a:schemeClr val="tx1"/>
                            </a:solidFill>
                          </a:ln>
                        </xdr:spPr>
                      </xdr:pic>
                      <xdr:grpSp>
                        <xdr:nvGrpSpPr>
                          <xdr:cNvPr id="96" name="Group 95">
                            <a:extLst>
                              <a:ext uri="{FF2B5EF4-FFF2-40B4-BE49-F238E27FC236}">
                                <a16:creationId xmlns:a16="http://schemas.microsoft.com/office/drawing/2014/main" id="{907853CA-BA35-6327-BFC9-24CF48A2A235}"/>
                              </a:ext>
                            </a:extLst>
                          </xdr:cNvPr>
                          <xdr:cNvGrpSpPr/>
                        </xdr:nvGrpSpPr>
                        <xdr:grpSpPr>
                          <a:xfrm>
                            <a:off x="3284220" y="2651760"/>
                            <a:ext cx="180000" cy="108000"/>
                            <a:chOff x="3040380" y="746760"/>
                            <a:chExt cx="180000" cy="122400"/>
                          </a:xfrm>
                        </xdr:grpSpPr>
                        <xdr:sp macro="" textlink="">
                          <xdr:nvSpPr>
                            <xdr:cNvPr id="97" name="Rectangle 96">
                              <a:extLst>
                                <a:ext uri="{FF2B5EF4-FFF2-40B4-BE49-F238E27FC236}">
                                  <a16:creationId xmlns:a16="http://schemas.microsoft.com/office/drawing/2014/main" id="{F054B49E-F322-FB1E-3364-ADD61C7FC0EC}"/>
                                </a:ext>
                              </a:extLst>
                            </xdr:cNvPr>
                            <xdr:cNvSpPr/>
                          </xdr:nvSpPr>
                          <xdr:spPr>
                            <a:xfrm>
                              <a:off x="3040380" y="746760"/>
                              <a:ext cx="180000" cy="12240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sp macro="" textlink="">
                          <xdr:nvSpPr>
                            <xdr:cNvPr id="98" name="Isosceles Triangle 97">
                              <a:extLst>
                                <a:ext uri="{FF2B5EF4-FFF2-40B4-BE49-F238E27FC236}">
                                  <a16:creationId xmlns:a16="http://schemas.microsoft.com/office/drawing/2014/main" id="{DF00C413-515D-8419-1467-A2F0E4629863}"/>
                                </a:ext>
                              </a:extLst>
                            </xdr:cNvPr>
                            <xdr:cNvSpPr/>
                          </xdr:nvSpPr>
                          <xdr:spPr>
                            <a:xfrm flipV="1">
                              <a:off x="3068760" y="792480"/>
                              <a:ext cx="108000" cy="36000"/>
                            </a:xfrm>
                            <a:prstGeom prst="triangle">
                              <a:avLst/>
                            </a:prstGeom>
                            <a:solidFill>
                              <a:sysClr val="window" lastClr="FFFFFF">
                                <a:lumMod val="50000"/>
                              </a:sysClr>
                            </a:solidFill>
                            <a:ln w="190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grpSp>
                  </xdr:grpSp>
                  <xdr:pic>
                    <xdr:nvPicPr>
                      <xdr:cNvPr id="89" name="Picture 88" descr="A close up of a text&#10;&#10;AI-generated content may be incorrect.">
                        <a:extLst>
                          <a:ext uri="{FF2B5EF4-FFF2-40B4-BE49-F238E27FC236}">
                            <a16:creationId xmlns:a16="http://schemas.microsoft.com/office/drawing/2014/main" id="{5B240113-DF79-A26F-855E-2B4F0CD000FE}"/>
                          </a:ext>
                        </a:extLst>
                      </xdr:cNvPr>
                      <xdr:cNvPicPr>
                        <a:picLocks noChangeAspect="1"/>
                      </xdr:cNvPicPr>
                    </xdr:nvPicPr>
                    <xdr:blipFill>
                      <a:blip xmlns:r="http://schemas.openxmlformats.org/officeDocument/2006/relationships" r:embed="rId3"/>
                      <a:stretch>
                        <a:fillRect/>
                      </a:stretch>
                    </xdr:blipFill>
                    <xdr:spPr>
                      <a:xfrm>
                        <a:off x="876300" y="2743200"/>
                        <a:ext cx="1219306" cy="396274"/>
                      </a:xfrm>
                      <a:prstGeom prst="rect">
                        <a:avLst/>
                      </a:prstGeom>
                      <a:ln>
                        <a:solidFill>
                          <a:schemeClr val="tx1"/>
                        </a:solidFill>
                      </a:ln>
                    </xdr:spPr>
                  </xdr:pic>
                  <xdr:grpSp>
                    <xdr:nvGrpSpPr>
                      <xdr:cNvPr id="90" name="Group 89">
                        <a:extLst>
                          <a:ext uri="{FF2B5EF4-FFF2-40B4-BE49-F238E27FC236}">
                            <a16:creationId xmlns:a16="http://schemas.microsoft.com/office/drawing/2014/main" id="{61BADE31-4022-8866-88EC-313AA6E0FA9C}"/>
                          </a:ext>
                        </a:extLst>
                      </xdr:cNvPr>
                      <xdr:cNvGrpSpPr/>
                    </xdr:nvGrpSpPr>
                    <xdr:grpSpPr>
                      <a:xfrm>
                        <a:off x="2087880" y="2644140"/>
                        <a:ext cx="180000" cy="108000"/>
                        <a:chOff x="3040380" y="746760"/>
                        <a:chExt cx="180000" cy="122400"/>
                      </a:xfrm>
                    </xdr:grpSpPr>
                    <xdr:sp macro="" textlink="">
                      <xdr:nvSpPr>
                        <xdr:cNvPr id="91" name="Rectangle 90">
                          <a:extLst>
                            <a:ext uri="{FF2B5EF4-FFF2-40B4-BE49-F238E27FC236}">
                              <a16:creationId xmlns:a16="http://schemas.microsoft.com/office/drawing/2014/main" id="{7789A264-4F2B-36CC-DF55-9FBF144D10E2}"/>
                            </a:ext>
                          </a:extLst>
                        </xdr:cNvPr>
                        <xdr:cNvSpPr/>
                      </xdr:nvSpPr>
                      <xdr:spPr>
                        <a:xfrm>
                          <a:off x="3040380" y="746760"/>
                          <a:ext cx="180000" cy="122400"/>
                        </a:xfrm>
                        <a:prstGeom prst="rect">
                          <a:avLst/>
                        </a:prstGeom>
                        <a:solidFill>
                          <a:sysClr val="window" lastClr="FFFFFF">
                            <a:lumMod val="95000"/>
                          </a:sysClr>
                        </a:solidFill>
                        <a:ln w="63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sp macro="" textlink="">
                      <xdr:nvSpPr>
                        <xdr:cNvPr id="92" name="Isosceles Triangle 91">
                          <a:extLst>
                            <a:ext uri="{FF2B5EF4-FFF2-40B4-BE49-F238E27FC236}">
                              <a16:creationId xmlns:a16="http://schemas.microsoft.com/office/drawing/2014/main" id="{797DCE72-180F-37A3-E606-28297D282231}"/>
                            </a:ext>
                          </a:extLst>
                        </xdr:cNvPr>
                        <xdr:cNvSpPr/>
                      </xdr:nvSpPr>
                      <xdr:spPr>
                        <a:xfrm flipV="1">
                          <a:off x="3068760" y="792480"/>
                          <a:ext cx="108000" cy="36000"/>
                        </a:xfrm>
                        <a:prstGeom prst="triangle">
                          <a:avLst/>
                        </a:prstGeom>
                        <a:solidFill>
                          <a:sysClr val="window" lastClr="FFFFFF">
                            <a:lumMod val="50000"/>
                          </a:sysClr>
                        </a:solidFill>
                        <a:ln w="19050" cap="flat" cmpd="sng" algn="ctr">
                          <a:solidFill>
                            <a:schemeClr val="tx1"/>
                          </a:solidFill>
                          <a:prstDash val="solid"/>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grpSp>
                <xdr:pic>
                  <xdr:nvPicPr>
                    <xdr:cNvPr id="87" name="Picture 86" descr="A screenshot of a computer&#10;&#10;AI-generated content may be incorrect.">
                      <a:extLst>
                        <a:ext uri="{FF2B5EF4-FFF2-40B4-BE49-F238E27FC236}">
                          <a16:creationId xmlns:a16="http://schemas.microsoft.com/office/drawing/2014/main" id="{046BB053-CCA1-8AE4-187D-FA8C51450D4E}"/>
                        </a:ext>
                      </a:extLst>
                    </xdr:cNvPr>
                    <xdr:cNvPicPr>
                      <a:picLocks noChangeAspect="1"/>
                    </xdr:cNvPicPr>
                  </xdr:nvPicPr>
                  <xdr:blipFill>
                    <a:blip xmlns:r="http://schemas.openxmlformats.org/officeDocument/2006/relationships" r:embed="rId4"/>
                    <a:stretch>
                      <a:fillRect/>
                    </a:stretch>
                  </xdr:blipFill>
                  <xdr:spPr>
                    <a:xfrm>
                      <a:off x="9364980" y="1478280"/>
                      <a:ext cx="617273" cy="533446"/>
                    </a:xfrm>
                    <a:prstGeom prst="rect">
                      <a:avLst/>
                    </a:prstGeom>
                    <a:ln>
                      <a:solidFill>
                        <a:schemeClr val="tx1"/>
                      </a:solidFill>
                    </a:ln>
                  </xdr:spPr>
                </xdr:pic>
              </xdr:grpSp>
              <xdr:sp macro="" textlink="">
                <xdr:nvSpPr>
                  <xdr:cNvPr id="85" name="Rectangle 84">
                    <a:extLst>
                      <a:ext uri="{FF2B5EF4-FFF2-40B4-BE49-F238E27FC236}">
                        <a16:creationId xmlns:a16="http://schemas.microsoft.com/office/drawing/2014/main" id="{062D804D-FAAB-1753-3D4E-02BC61E93411}"/>
                      </a:ext>
                    </a:extLst>
                  </xdr:cNvPr>
                  <xdr:cNvSpPr/>
                </xdr:nvSpPr>
                <xdr:spPr>
                  <a:xfrm>
                    <a:off x="9364980" y="1493520"/>
                    <a:ext cx="693420" cy="563880"/>
                  </a:xfrm>
                  <a:prstGeom prst="rect">
                    <a:avLst/>
                  </a:prstGeom>
                  <a:noFill/>
                  <a:ln w="19050" cap="flat" cmpd="sng" algn="ctr">
                    <a:solidFill>
                      <a:schemeClr val="tx1"/>
                    </a:solidFill>
                    <a:prstDash val="sysDot"/>
                    <a:miter lim="800000"/>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endParaRPr kumimoji="0" lang="en-ZA" sz="1100" b="0" i="0" u="none" strike="noStrike" kern="0" cap="none" spc="0" normalizeH="0" baseline="0" noProof="0">
                      <a:ln>
                        <a:noFill/>
                      </a:ln>
                      <a:solidFill>
                        <a:sysClr val="window" lastClr="FFFFFF"/>
                      </a:solidFill>
                      <a:effectLst/>
                      <a:uLnTx/>
                      <a:uFillTx/>
                      <a:latin typeface="Aptos Narrow" panose="02110004020202020204"/>
                      <a:ea typeface="+mn-ea"/>
                      <a:cs typeface="+mn-cs"/>
                    </a:endParaRPr>
                  </a:p>
                </xdr:txBody>
              </xdr:sp>
            </xdr:grpSp>
            <xdr:cxnSp macro="">
              <xdr:nvCxnSpPr>
                <xdr:cNvPr id="82" name="Straight Arrow Connector 81">
                  <a:extLst>
                    <a:ext uri="{FF2B5EF4-FFF2-40B4-BE49-F238E27FC236}">
                      <a16:creationId xmlns:a16="http://schemas.microsoft.com/office/drawing/2014/main" id="{8F099BF1-19D1-AD95-59B9-9C5C454EFBCB}"/>
                    </a:ext>
                  </a:extLst>
                </xdr:cNvPr>
                <xdr:cNvCxnSpPr/>
              </xdr:nvCxnSpPr>
              <xdr:spPr>
                <a:xfrm rot="5400000" flipH="1" flipV="1">
                  <a:off x="969720" y="3129840"/>
                  <a:ext cx="144000" cy="0"/>
                </a:xfrm>
                <a:prstGeom prst="straightConnector1">
                  <a:avLst/>
                </a:prstGeom>
                <a:noFill/>
                <a:ln w="19050" cap="flat" cmpd="sng" algn="ctr">
                  <a:solidFill>
                    <a:schemeClr val="tx1"/>
                  </a:solidFill>
                  <a:prstDash val="solid"/>
                  <a:miter lim="800000"/>
                  <a:tailEnd type="triangle"/>
                </a:ln>
                <a:effectLst/>
              </xdr:spPr>
            </xdr:cxnSp>
          </xdr:grpSp>
          <xdr:cxnSp macro="">
            <xdr:nvCxnSpPr>
              <xdr:cNvPr id="79" name="Straight Arrow Connector 78">
                <a:extLst>
                  <a:ext uri="{FF2B5EF4-FFF2-40B4-BE49-F238E27FC236}">
                    <a16:creationId xmlns:a16="http://schemas.microsoft.com/office/drawing/2014/main" id="{04CA49EF-51DC-CEC5-615A-56F3BF102270}"/>
                  </a:ext>
                </a:extLst>
              </xdr:cNvPr>
              <xdr:cNvCxnSpPr/>
            </xdr:nvCxnSpPr>
            <xdr:spPr>
              <a:xfrm flipH="1" flipV="1">
                <a:off x="3299460" y="3093720"/>
                <a:ext cx="468000" cy="0"/>
              </a:xfrm>
              <a:prstGeom prst="straightConnector1">
                <a:avLst/>
              </a:prstGeom>
              <a:noFill/>
              <a:ln w="19050" cap="flat" cmpd="sng" algn="ctr">
                <a:solidFill>
                  <a:schemeClr val="tx1"/>
                </a:solidFill>
                <a:prstDash val="solid"/>
                <a:miter lim="800000"/>
                <a:tailEnd type="triangle"/>
              </a:ln>
              <a:effectLst/>
            </xdr:spPr>
          </xdr:cxnSp>
        </xdr:grpSp>
      </xdr:grpSp>
      <xdr:cxnSp macro="">
        <xdr:nvCxnSpPr>
          <xdr:cNvPr id="74" name="Straight Arrow Connector 73">
            <a:extLst>
              <a:ext uri="{FF2B5EF4-FFF2-40B4-BE49-F238E27FC236}">
                <a16:creationId xmlns:a16="http://schemas.microsoft.com/office/drawing/2014/main" id="{FEBD41A1-B793-D189-AE37-B7142F93ED68}"/>
              </a:ext>
            </a:extLst>
          </xdr:cNvPr>
          <xdr:cNvCxnSpPr/>
        </xdr:nvCxnSpPr>
        <xdr:spPr>
          <a:xfrm rot="5400000" flipH="1" flipV="1">
            <a:off x="11841480" y="1981200"/>
            <a:ext cx="180000" cy="0"/>
          </a:xfrm>
          <a:prstGeom prst="straightConnector1">
            <a:avLst/>
          </a:prstGeom>
          <a:noFill/>
          <a:ln w="19050" cap="flat" cmpd="sng" algn="ctr">
            <a:solidFill>
              <a:schemeClr val="tx1"/>
            </a:solidFill>
            <a:prstDash val="solid"/>
            <a:miter lim="800000"/>
            <a:tailEnd type="triangle"/>
          </a:ln>
          <a:effectLst/>
        </xdr:spPr>
      </xdr:cxnSp>
    </xdr:grp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91440</xdr:colOff>
      <xdr:row>19</xdr:row>
      <xdr:rowOff>45720</xdr:rowOff>
    </xdr:from>
    <xdr:to>
      <xdr:col>15</xdr:col>
      <xdr:colOff>202126</xdr:colOff>
      <xdr:row>34</xdr:row>
      <xdr:rowOff>22944</xdr:rowOff>
    </xdr:to>
    <xdr:grpSp>
      <xdr:nvGrpSpPr>
        <xdr:cNvPr id="102" name="Group 101">
          <a:extLst>
            <a:ext uri="{FF2B5EF4-FFF2-40B4-BE49-F238E27FC236}">
              <a16:creationId xmlns:a16="http://schemas.microsoft.com/office/drawing/2014/main" id="{AA7A57D6-2111-499B-88D2-58276D5CCA9F}"/>
            </a:ext>
          </a:extLst>
        </xdr:cNvPr>
        <xdr:cNvGrpSpPr/>
      </xdr:nvGrpSpPr>
      <xdr:grpSpPr>
        <a:xfrm>
          <a:off x="2727960" y="3672840"/>
          <a:ext cx="6206686" cy="3939624"/>
          <a:chOff x="1143000" y="335280"/>
          <a:chExt cx="6206686" cy="2720424"/>
        </a:xfrm>
      </xdr:grpSpPr>
      <xdr:grpSp>
        <xdr:nvGrpSpPr>
          <xdr:cNvPr id="103" name="Group 102">
            <a:extLst>
              <a:ext uri="{FF2B5EF4-FFF2-40B4-BE49-F238E27FC236}">
                <a16:creationId xmlns:a16="http://schemas.microsoft.com/office/drawing/2014/main" id="{71D4E096-0801-5912-209E-1F678D9BBE89}"/>
              </a:ext>
            </a:extLst>
          </xdr:cNvPr>
          <xdr:cNvGrpSpPr/>
        </xdr:nvGrpSpPr>
        <xdr:grpSpPr>
          <a:xfrm>
            <a:off x="1143000" y="335280"/>
            <a:ext cx="6206686" cy="2720424"/>
            <a:chOff x="1059180" y="251460"/>
            <a:chExt cx="6206686" cy="2720424"/>
          </a:xfrm>
        </xdr:grpSpPr>
        <xdr:grpSp>
          <xdr:nvGrpSpPr>
            <xdr:cNvPr id="105" name="Group 104">
              <a:extLst>
                <a:ext uri="{FF2B5EF4-FFF2-40B4-BE49-F238E27FC236}">
                  <a16:creationId xmlns:a16="http://schemas.microsoft.com/office/drawing/2014/main" id="{0DE887F9-6209-19E0-9B50-93038885B8CF}"/>
                </a:ext>
              </a:extLst>
            </xdr:cNvPr>
            <xdr:cNvGrpSpPr/>
          </xdr:nvGrpSpPr>
          <xdr:grpSpPr>
            <a:xfrm>
              <a:off x="1059180" y="373380"/>
              <a:ext cx="5105400" cy="2598504"/>
              <a:chOff x="1059180" y="373380"/>
              <a:chExt cx="5105400" cy="2598504"/>
            </a:xfrm>
          </xdr:grpSpPr>
          <xdr:grpSp>
            <xdr:nvGrpSpPr>
              <xdr:cNvPr id="119" name="Group 118">
                <a:extLst>
                  <a:ext uri="{FF2B5EF4-FFF2-40B4-BE49-F238E27FC236}">
                    <a16:creationId xmlns:a16="http://schemas.microsoft.com/office/drawing/2014/main" id="{E4AFB013-E681-0D20-B14A-93FBCE481ADE}"/>
                  </a:ext>
                </a:extLst>
              </xdr:cNvPr>
              <xdr:cNvGrpSpPr/>
            </xdr:nvGrpSpPr>
            <xdr:grpSpPr>
              <a:xfrm>
                <a:off x="2070735" y="373380"/>
                <a:ext cx="2871765" cy="716820"/>
                <a:chOff x="2093595" y="403860"/>
                <a:chExt cx="2871765" cy="716820"/>
              </a:xfrm>
            </xdr:grpSpPr>
            <xdr:grpSp>
              <xdr:nvGrpSpPr>
                <xdr:cNvPr id="143" name="Group 142">
                  <a:extLst>
                    <a:ext uri="{FF2B5EF4-FFF2-40B4-BE49-F238E27FC236}">
                      <a16:creationId xmlns:a16="http://schemas.microsoft.com/office/drawing/2014/main" id="{122C8ECD-BD55-3032-88DB-2FEC4A309855}"/>
                    </a:ext>
                  </a:extLst>
                </xdr:cNvPr>
                <xdr:cNvGrpSpPr/>
              </xdr:nvGrpSpPr>
              <xdr:grpSpPr>
                <a:xfrm>
                  <a:off x="3524250" y="411480"/>
                  <a:ext cx="1260000" cy="708660"/>
                  <a:chOff x="674370" y="274320"/>
                  <a:chExt cx="1260000" cy="708660"/>
                </a:xfrm>
              </xdr:grpSpPr>
              <xdr:sp macro="" textlink="">
                <xdr:nvSpPr>
                  <xdr:cNvPr id="162" name="Rectangle 161">
                    <a:extLst>
                      <a:ext uri="{FF2B5EF4-FFF2-40B4-BE49-F238E27FC236}">
                        <a16:creationId xmlns:a16="http://schemas.microsoft.com/office/drawing/2014/main" id="{CF27D585-48A3-A170-F1E3-A9310D8E54FE}"/>
                      </a:ext>
                    </a:extLst>
                  </xdr:cNvPr>
                  <xdr:cNvSpPr/>
                </xdr:nvSpPr>
                <xdr:spPr>
                  <a:xfrm>
                    <a:off x="674370" y="274320"/>
                    <a:ext cx="1260000" cy="137160"/>
                  </a:xfrm>
                  <a:prstGeom prst="rect">
                    <a:avLst/>
                  </a:prstGeom>
                  <a:solidFill>
                    <a:srgbClr val="DAE9F8"/>
                  </a:solidFill>
                  <a:ln w="63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Industry</a:t>
                    </a:r>
                  </a:p>
                </xdr:txBody>
              </xdr:sp>
              <xdr:sp macro="" textlink="">
                <xdr:nvSpPr>
                  <xdr:cNvPr id="163" name="Rectangle 162">
                    <a:extLst>
                      <a:ext uri="{FF2B5EF4-FFF2-40B4-BE49-F238E27FC236}">
                        <a16:creationId xmlns:a16="http://schemas.microsoft.com/office/drawing/2014/main" id="{42EC86AB-DD30-2E9C-0739-3A5CE8B913C9}"/>
                      </a:ext>
                    </a:extLst>
                  </xdr:cNvPr>
                  <xdr:cNvSpPr/>
                </xdr:nvSpPr>
                <xdr:spPr>
                  <a:xfrm>
                    <a:off x="674370" y="417195"/>
                    <a:ext cx="1260000" cy="137160"/>
                  </a:xfrm>
                  <a:prstGeom prst="rect">
                    <a:avLst/>
                  </a:prstGeom>
                  <a:solidFill>
                    <a:srgbClr val="DAE9F8"/>
                  </a:solidFill>
                  <a:ln w="63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Manufacturing</a:t>
                    </a:r>
                  </a:p>
                </xdr:txBody>
              </xdr:sp>
              <xdr:sp macro="" textlink="">
                <xdr:nvSpPr>
                  <xdr:cNvPr id="164" name="Rectangle 163">
                    <a:extLst>
                      <a:ext uri="{FF2B5EF4-FFF2-40B4-BE49-F238E27FC236}">
                        <a16:creationId xmlns:a16="http://schemas.microsoft.com/office/drawing/2014/main" id="{CAF7E9A8-6F39-98FF-AC23-F52A25674F54}"/>
                      </a:ext>
                    </a:extLst>
                  </xdr:cNvPr>
                  <xdr:cNvSpPr/>
                </xdr:nvSpPr>
                <xdr:spPr>
                  <a:xfrm>
                    <a:off x="674370" y="560070"/>
                    <a:ext cx="1260000" cy="137160"/>
                  </a:xfrm>
                  <a:prstGeom prst="rect">
                    <a:avLst/>
                  </a:prstGeom>
                  <a:solidFill>
                    <a:srgbClr val="DAE9F8"/>
                  </a:solidFill>
                  <a:ln w="63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Manufacture of cement</a:t>
                    </a:r>
                  </a:p>
                </xdr:txBody>
              </xdr:sp>
              <xdr:sp macro="" textlink="">
                <xdr:nvSpPr>
                  <xdr:cNvPr id="165" name="Rectangle 164">
                    <a:extLst>
                      <a:ext uri="{FF2B5EF4-FFF2-40B4-BE49-F238E27FC236}">
                        <a16:creationId xmlns:a16="http://schemas.microsoft.com/office/drawing/2014/main" id="{657CE5CE-382F-D303-68C9-9001ECA9006B}"/>
                      </a:ext>
                    </a:extLst>
                  </xdr:cNvPr>
                  <xdr:cNvSpPr/>
                </xdr:nvSpPr>
                <xdr:spPr>
                  <a:xfrm>
                    <a:off x="674370" y="702945"/>
                    <a:ext cx="1260000" cy="137160"/>
                  </a:xfrm>
                  <a:prstGeom prst="rect">
                    <a:avLst/>
                  </a:prstGeom>
                  <a:solidFill>
                    <a:schemeClr val="bg1">
                      <a:lumMod val="95000"/>
                    </a:schemeClr>
                  </a:solidFill>
                  <a:ln w="63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7.2</a:t>
                    </a:r>
                  </a:p>
                </xdr:txBody>
              </xdr:sp>
              <xdr:sp macro="" textlink="">
                <xdr:nvSpPr>
                  <xdr:cNvPr id="166" name="Rectangle 165">
                    <a:extLst>
                      <a:ext uri="{FF2B5EF4-FFF2-40B4-BE49-F238E27FC236}">
                        <a16:creationId xmlns:a16="http://schemas.microsoft.com/office/drawing/2014/main" id="{DDEF9950-922D-DCFD-F6F3-6DE7B69972DE}"/>
                      </a:ext>
                    </a:extLst>
                  </xdr:cNvPr>
                  <xdr:cNvSpPr/>
                </xdr:nvSpPr>
                <xdr:spPr>
                  <a:xfrm>
                    <a:off x="674370" y="845820"/>
                    <a:ext cx="1260000" cy="137160"/>
                  </a:xfrm>
                  <a:prstGeom prst="rect">
                    <a:avLst/>
                  </a:prstGeom>
                  <a:solidFill>
                    <a:schemeClr val="bg1">
                      <a:lumMod val="95000"/>
                    </a:schemeClr>
                  </a:solidFill>
                  <a:ln w="63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7.2.2</a:t>
                    </a:r>
                  </a:p>
                </xdr:txBody>
              </xdr:sp>
            </xdr:grpSp>
            <xdr:grpSp>
              <xdr:nvGrpSpPr>
                <xdr:cNvPr id="144" name="Group 143">
                  <a:extLst>
                    <a:ext uri="{FF2B5EF4-FFF2-40B4-BE49-F238E27FC236}">
                      <a16:creationId xmlns:a16="http://schemas.microsoft.com/office/drawing/2014/main" id="{FEA57594-050E-FE3D-11AB-C4B3B00DAAB6}"/>
                    </a:ext>
                  </a:extLst>
                </xdr:cNvPr>
                <xdr:cNvGrpSpPr/>
              </xdr:nvGrpSpPr>
              <xdr:grpSpPr>
                <a:xfrm>
                  <a:off x="4785360" y="411480"/>
                  <a:ext cx="180000" cy="397560"/>
                  <a:chOff x="4785360" y="411480"/>
                  <a:chExt cx="180000" cy="397560"/>
                </a:xfrm>
              </xdr:grpSpPr>
              <xdr:grpSp>
                <xdr:nvGrpSpPr>
                  <xdr:cNvPr id="153" name="Group 152">
                    <a:extLst>
                      <a:ext uri="{FF2B5EF4-FFF2-40B4-BE49-F238E27FC236}">
                        <a16:creationId xmlns:a16="http://schemas.microsoft.com/office/drawing/2014/main" id="{80468739-45EF-F7C9-AA78-7D7A8046C293}"/>
                      </a:ext>
                    </a:extLst>
                  </xdr:cNvPr>
                  <xdr:cNvGrpSpPr/>
                </xdr:nvGrpSpPr>
                <xdr:grpSpPr>
                  <a:xfrm>
                    <a:off x="4785360" y="411480"/>
                    <a:ext cx="180000" cy="108000"/>
                    <a:chOff x="3032760" y="729488"/>
                    <a:chExt cx="180000" cy="122400"/>
                  </a:xfrm>
                </xdr:grpSpPr>
                <xdr:sp macro="" textlink="">
                  <xdr:nvSpPr>
                    <xdr:cNvPr id="160" name="Rectangle 159">
                      <a:extLst>
                        <a:ext uri="{FF2B5EF4-FFF2-40B4-BE49-F238E27FC236}">
                          <a16:creationId xmlns:a16="http://schemas.microsoft.com/office/drawing/2014/main" id="{0A0392F0-44B9-CC42-6908-E44772ED6FC6}"/>
                        </a:ext>
                      </a:extLst>
                    </xdr:cNvPr>
                    <xdr:cNvSpPr/>
                  </xdr:nvSpPr>
                  <xdr:spPr>
                    <a:xfrm>
                      <a:off x="3032760" y="729488"/>
                      <a:ext cx="180000" cy="122400"/>
                    </a:xfrm>
                    <a:prstGeom prst="rect">
                      <a:avLst/>
                    </a:prstGeom>
                    <a:solidFill>
                      <a:schemeClr val="bg1">
                        <a:lumMod val="95000"/>
                      </a:schemeClr>
                    </a:solidFill>
                    <a:ln w="6350">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61" name="Isosceles Triangle 160">
                      <a:extLst>
                        <a:ext uri="{FF2B5EF4-FFF2-40B4-BE49-F238E27FC236}">
                          <a16:creationId xmlns:a16="http://schemas.microsoft.com/office/drawing/2014/main" id="{E2C56B70-9BD1-C5E3-610F-F9272D6D9F56}"/>
                        </a:ext>
                      </a:extLst>
                    </xdr:cNvPr>
                    <xdr:cNvSpPr/>
                  </xdr:nvSpPr>
                  <xdr:spPr>
                    <a:xfrm flipV="1">
                      <a:off x="3068760" y="792480"/>
                      <a:ext cx="108000" cy="36000"/>
                    </a:xfrm>
                    <a:prstGeom prst="triangle">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grpSp>
                <xdr:nvGrpSpPr>
                  <xdr:cNvPr id="154" name="Group 153">
                    <a:extLst>
                      <a:ext uri="{FF2B5EF4-FFF2-40B4-BE49-F238E27FC236}">
                        <a16:creationId xmlns:a16="http://schemas.microsoft.com/office/drawing/2014/main" id="{CF6870DF-1848-914B-F6C6-9F954B416185}"/>
                      </a:ext>
                    </a:extLst>
                  </xdr:cNvPr>
                  <xdr:cNvGrpSpPr/>
                </xdr:nvGrpSpPr>
                <xdr:grpSpPr>
                  <a:xfrm>
                    <a:off x="4785360" y="556260"/>
                    <a:ext cx="180000" cy="108000"/>
                    <a:chOff x="3040380" y="746760"/>
                    <a:chExt cx="180000" cy="122400"/>
                  </a:xfrm>
                </xdr:grpSpPr>
                <xdr:sp macro="" textlink="">
                  <xdr:nvSpPr>
                    <xdr:cNvPr id="158" name="Rectangle 157">
                      <a:extLst>
                        <a:ext uri="{FF2B5EF4-FFF2-40B4-BE49-F238E27FC236}">
                          <a16:creationId xmlns:a16="http://schemas.microsoft.com/office/drawing/2014/main" id="{CA7B809A-9F2F-9373-9461-F15DB453A4DB}"/>
                        </a:ext>
                      </a:extLst>
                    </xdr:cNvPr>
                    <xdr:cNvSpPr/>
                  </xdr:nvSpPr>
                  <xdr:spPr>
                    <a:xfrm>
                      <a:off x="3040380" y="746760"/>
                      <a:ext cx="180000" cy="122400"/>
                    </a:xfrm>
                    <a:prstGeom prst="rect">
                      <a:avLst/>
                    </a:prstGeom>
                    <a:solidFill>
                      <a:schemeClr val="bg1">
                        <a:lumMod val="95000"/>
                      </a:schemeClr>
                    </a:solidFill>
                    <a:ln w="6350">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59" name="Isosceles Triangle 158">
                      <a:extLst>
                        <a:ext uri="{FF2B5EF4-FFF2-40B4-BE49-F238E27FC236}">
                          <a16:creationId xmlns:a16="http://schemas.microsoft.com/office/drawing/2014/main" id="{CD813B66-2047-7A2D-5FD0-26ACB4F49B6A}"/>
                        </a:ext>
                      </a:extLst>
                    </xdr:cNvPr>
                    <xdr:cNvSpPr/>
                  </xdr:nvSpPr>
                  <xdr:spPr>
                    <a:xfrm flipV="1">
                      <a:off x="3068760" y="792480"/>
                      <a:ext cx="108000" cy="36000"/>
                    </a:xfrm>
                    <a:prstGeom prst="triangle">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grpSp>
                <xdr:nvGrpSpPr>
                  <xdr:cNvPr id="155" name="Group 154">
                    <a:extLst>
                      <a:ext uri="{FF2B5EF4-FFF2-40B4-BE49-F238E27FC236}">
                        <a16:creationId xmlns:a16="http://schemas.microsoft.com/office/drawing/2014/main" id="{D756E8DE-E3D8-C7D8-306F-299C3C7E8925}"/>
                      </a:ext>
                    </a:extLst>
                  </xdr:cNvPr>
                  <xdr:cNvGrpSpPr/>
                </xdr:nvGrpSpPr>
                <xdr:grpSpPr>
                  <a:xfrm>
                    <a:off x="4785360" y="701040"/>
                    <a:ext cx="180000" cy="108000"/>
                    <a:chOff x="3032760" y="746753"/>
                    <a:chExt cx="180000" cy="122399"/>
                  </a:xfrm>
                </xdr:grpSpPr>
                <xdr:sp macro="" textlink="">
                  <xdr:nvSpPr>
                    <xdr:cNvPr id="156" name="Rectangle 155">
                      <a:extLst>
                        <a:ext uri="{FF2B5EF4-FFF2-40B4-BE49-F238E27FC236}">
                          <a16:creationId xmlns:a16="http://schemas.microsoft.com/office/drawing/2014/main" id="{1D70C777-9517-F3BE-3B28-6C219CF1F9FF}"/>
                        </a:ext>
                      </a:extLst>
                    </xdr:cNvPr>
                    <xdr:cNvSpPr/>
                  </xdr:nvSpPr>
                  <xdr:spPr>
                    <a:xfrm>
                      <a:off x="3032760" y="746753"/>
                      <a:ext cx="180000" cy="122399"/>
                    </a:xfrm>
                    <a:prstGeom prst="rect">
                      <a:avLst/>
                    </a:prstGeom>
                    <a:solidFill>
                      <a:schemeClr val="bg1">
                        <a:lumMod val="95000"/>
                      </a:schemeClr>
                    </a:solidFill>
                    <a:ln w="6350">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57" name="Isosceles Triangle 156">
                      <a:extLst>
                        <a:ext uri="{FF2B5EF4-FFF2-40B4-BE49-F238E27FC236}">
                          <a16:creationId xmlns:a16="http://schemas.microsoft.com/office/drawing/2014/main" id="{649A83D8-24FE-7C79-947E-15762C7CA945}"/>
                        </a:ext>
                      </a:extLst>
                    </xdr:cNvPr>
                    <xdr:cNvSpPr/>
                  </xdr:nvSpPr>
                  <xdr:spPr>
                    <a:xfrm flipV="1">
                      <a:off x="3068760" y="792480"/>
                      <a:ext cx="108000" cy="36000"/>
                    </a:xfrm>
                    <a:prstGeom prst="triangle">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grpSp>
            <xdr:grpSp>
              <xdr:nvGrpSpPr>
                <xdr:cNvPr id="145" name="Group 144">
                  <a:extLst>
                    <a:ext uri="{FF2B5EF4-FFF2-40B4-BE49-F238E27FC236}">
                      <a16:creationId xmlns:a16="http://schemas.microsoft.com/office/drawing/2014/main" id="{4D243B45-0572-8D6C-AB05-E7B066724F75}"/>
                    </a:ext>
                  </a:extLst>
                </xdr:cNvPr>
                <xdr:cNvGrpSpPr/>
              </xdr:nvGrpSpPr>
              <xdr:grpSpPr>
                <a:xfrm>
                  <a:off x="2093595" y="403860"/>
                  <a:ext cx="1432800" cy="716820"/>
                  <a:chOff x="523875" y="1242060"/>
                  <a:chExt cx="1432800" cy="716820"/>
                </a:xfrm>
              </xdr:grpSpPr>
              <xdr:sp macro="" textlink="">
                <xdr:nvSpPr>
                  <xdr:cNvPr id="146" name="Rectangle 145">
                    <a:extLst>
                      <a:ext uri="{FF2B5EF4-FFF2-40B4-BE49-F238E27FC236}">
                        <a16:creationId xmlns:a16="http://schemas.microsoft.com/office/drawing/2014/main" id="{D9BC8301-9139-4FDB-8338-358B5314E1E9}"/>
                      </a:ext>
                    </a:extLst>
                  </xdr:cNvPr>
                  <xdr:cNvSpPr/>
                </xdr:nvSpPr>
                <xdr:spPr>
                  <a:xfrm>
                    <a:off x="523875" y="1249680"/>
                    <a:ext cx="1432800" cy="709200"/>
                  </a:xfrm>
                  <a:prstGeom prst="rect">
                    <a:avLst/>
                  </a:prstGeom>
                  <a:solidFill>
                    <a:schemeClr val="bg1">
                      <a:lumMod val="95000"/>
                    </a:schemeClr>
                  </a:solidFill>
                  <a:ln w="6350">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nvGrpSpPr>
                  <xdr:cNvPr id="147" name="Group 146">
                    <a:extLst>
                      <a:ext uri="{FF2B5EF4-FFF2-40B4-BE49-F238E27FC236}">
                        <a16:creationId xmlns:a16="http://schemas.microsoft.com/office/drawing/2014/main" id="{9D33983D-636C-A827-6212-5A89081492E2}"/>
                      </a:ext>
                    </a:extLst>
                  </xdr:cNvPr>
                  <xdr:cNvGrpSpPr/>
                </xdr:nvGrpSpPr>
                <xdr:grpSpPr>
                  <a:xfrm>
                    <a:off x="523995" y="1242060"/>
                    <a:ext cx="1432560" cy="708660"/>
                    <a:chOff x="674370" y="274320"/>
                    <a:chExt cx="1432560" cy="708660"/>
                  </a:xfrm>
                </xdr:grpSpPr>
                <xdr:sp macro="" textlink="">
                  <xdr:nvSpPr>
                    <xdr:cNvPr id="148" name="Rectangle 147">
                      <a:extLst>
                        <a:ext uri="{FF2B5EF4-FFF2-40B4-BE49-F238E27FC236}">
                          <a16:creationId xmlns:a16="http://schemas.microsoft.com/office/drawing/2014/main" id="{34168644-0CFE-6583-0DF0-1618DFC6C890}"/>
                        </a:ext>
                      </a:extLst>
                    </xdr:cNvPr>
                    <xdr:cNvSpPr/>
                  </xdr:nvSpPr>
                  <xdr:spPr>
                    <a:xfrm>
                      <a:off x="674370" y="274320"/>
                      <a:ext cx="1432560" cy="137160"/>
                    </a:xfrm>
                    <a:prstGeom prst="rect">
                      <a:avLst/>
                    </a:prstGeom>
                    <a:noFill/>
                    <a:ln w="6350">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Sector</a:t>
                      </a:r>
                      <a:r>
                        <a:rPr lang="en-ZA" sz="900" baseline="0">
                          <a:solidFill>
                            <a:schemeClr val="tx1"/>
                          </a:solidFill>
                        </a:rPr>
                        <a:t> name</a:t>
                      </a:r>
                      <a:endParaRPr lang="en-ZA" sz="900">
                        <a:solidFill>
                          <a:schemeClr val="tx1"/>
                        </a:solidFill>
                      </a:endParaRPr>
                    </a:p>
                  </xdr:txBody>
                </xdr:sp>
                <xdr:sp macro="" textlink="">
                  <xdr:nvSpPr>
                    <xdr:cNvPr id="149" name="Rectangle 148">
                      <a:extLst>
                        <a:ext uri="{FF2B5EF4-FFF2-40B4-BE49-F238E27FC236}">
                          <a16:creationId xmlns:a16="http://schemas.microsoft.com/office/drawing/2014/main" id="{0221E8EA-7DD8-A33F-B9F1-F4AFA8F10724}"/>
                        </a:ext>
                      </a:extLst>
                    </xdr:cNvPr>
                    <xdr:cNvSpPr/>
                  </xdr:nvSpPr>
                  <xdr:spPr>
                    <a:xfrm>
                      <a:off x="674370" y="417195"/>
                      <a:ext cx="1296000" cy="137160"/>
                    </a:xfrm>
                    <a:prstGeom prst="rect">
                      <a:avLst/>
                    </a:prstGeom>
                    <a:noFill/>
                    <a:ln w="6350">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Taxonomy</a:t>
                      </a:r>
                      <a:r>
                        <a:rPr lang="en-ZA" sz="900" baseline="0">
                          <a:solidFill>
                            <a:schemeClr val="tx1"/>
                          </a:solidFill>
                        </a:rPr>
                        <a:t> macro-sector</a:t>
                      </a:r>
                      <a:endParaRPr lang="en-ZA" sz="900">
                        <a:solidFill>
                          <a:schemeClr val="tx1"/>
                        </a:solidFill>
                      </a:endParaRPr>
                    </a:p>
                  </xdr:txBody>
                </xdr:sp>
                <xdr:sp macro="" textlink="">
                  <xdr:nvSpPr>
                    <xdr:cNvPr id="150" name="Rectangle 149">
                      <a:extLst>
                        <a:ext uri="{FF2B5EF4-FFF2-40B4-BE49-F238E27FC236}">
                          <a16:creationId xmlns:a16="http://schemas.microsoft.com/office/drawing/2014/main" id="{6ED1DB69-137E-9403-40E7-3EB80A1C474F}"/>
                        </a:ext>
                      </a:extLst>
                    </xdr:cNvPr>
                    <xdr:cNvSpPr/>
                  </xdr:nvSpPr>
                  <xdr:spPr>
                    <a:xfrm>
                      <a:off x="674370" y="560070"/>
                      <a:ext cx="1432560" cy="137160"/>
                    </a:xfrm>
                    <a:prstGeom prst="rect">
                      <a:avLst/>
                    </a:prstGeom>
                    <a:noFill/>
                    <a:ln w="6350">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Economic</a:t>
                      </a:r>
                      <a:r>
                        <a:rPr lang="en-ZA" sz="900" baseline="0">
                          <a:solidFill>
                            <a:schemeClr val="tx1"/>
                          </a:solidFill>
                        </a:rPr>
                        <a:t> activity</a:t>
                      </a:r>
                      <a:endParaRPr lang="en-ZA" sz="900">
                        <a:solidFill>
                          <a:schemeClr val="tx1"/>
                        </a:solidFill>
                      </a:endParaRPr>
                    </a:p>
                  </xdr:txBody>
                </xdr:sp>
                <xdr:sp macro="" textlink="">
                  <xdr:nvSpPr>
                    <xdr:cNvPr id="151" name="Rectangle 150">
                      <a:extLst>
                        <a:ext uri="{FF2B5EF4-FFF2-40B4-BE49-F238E27FC236}">
                          <a16:creationId xmlns:a16="http://schemas.microsoft.com/office/drawing/2014/main" id="{F3EE047F-B480-2213-8321-19A6971E4BAB}"/>
                        </a:ext>
                      </a:extLst>
                    </xdr:cNvPr>
                    <xdr:cNvSpPr/>
                  </xdr:nvSpPr>
                  <xdr:spPr>
                    <a:xfrm>
                      <a:off x="674370" y="702945"/>
                      <a:ext cx="1404000" cy="137160"/>
                    </a:xfrm>
                    <a:prstGeom prst="rect">
                      <a:avLst/>
                    </a:prstGeom>
                    <a:noFill/>
                    <a:ln w="6350">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Taxonomy</a:t>
                      </a:r>
                      <a:r>
                        <a:rPr lang="en-ZA" sz="900" baseline="0">
                          <a:solidFill>
                            <a:schemeClr val="tx1"/>
                          </a:solidFill>
                        </a:rPr>
                        <a:t> section number</a:t>
                      </a:r>
                      <a:endParaRPr lang="en-ZA" sz="900">
                        <a:solidFill>
                          <a:schemeClr val="tx1"/>
                        </a:solidFill>
                      </a:endParaRPr>
                    </a:p>
                  </xdr:txBody>
                </xdr:sp>
                <xdr:sp macro="" textlink="">
                  <xdr:nvSpPr>
                    <xdr:cNvPr id="152" name="Rectangle 151">
                      <a:extLst>
                        <a:ext uri="{FF2B5EF4-FFF2-40B4-BE49-F238E27FC236}">
                          <a16:creationId xmlns:a16="http://schemas.microsoft.com/office/drawing/2014/main" id="{77644D81-1E3B-149E-10C3-4A4969592787}"/>
                        </a:ext>
                      </a:extLst>
                    </xdr:cNvPr>
                    <xdr:cNvSpPr/>
                  </xdr:nvSpPr>
                  <xdr:spPr>
                    <a:xfrm>
                      <a:off x="674370" y="845820"/>
                      <a:ext cx="1432560" cy="137160"/>
                    </a:xfrm>
                    <a:prstGeom prst="rect">
                      <a:avLst/>
                    </a:prstGeom>
                    <a:noFill/>
                    <a:ln w="6350">
                      <a:noFill/>
                      <a:prstDash val="sysDash"/>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900">
                          <a:solidFill>
                            <a:schemeClr val="tx1"/>
                          </a:solidFill>
                        </a:rPr>
                        <a:t>Taxonomy</a:t>
                      </a:r>
                      <a:r>
                        <a:rPr lang="en-ZA" sz="900" baseline="0">
                          <a:solidFill>
                            <a:schemeClr val="tx1"/>
                          </a:solidFill>
                        </a:rPr>
                        <a:t> section number</a:t>
                      </a:r>
                      <a:endParaRPr lang="en-ZA" sz="900">
                        <a:solidFill>
                          <a:schemeClr val="tx1"/>
                        </a:solidFill>
                      </a:endParaRPr>
                    </a:p>
                  </xdr:txBody>
                </xdr:sp>
              </xdr:grpSp>
            </xdr:grpSp>
          </xdr:grpSp>
          <xdr:grpSp>
            <xdr:nvGrpSpPr>
              <xdr:cNvPr id="120" name="Group 119">
                <a:extLst>
                  <a:ext uri="{FF2B5EF4-FFF2-40B4-BE49-F238E27FC236}">
                    <a16:creationId xmlns:a16="http://schemas.microsoft.com/office/drawing/2014/main" id="{EC54D733-81E1-FD55-67E8-CF5CDFAC2078}"/>
                  </a:ext>
                </a:extLst>
              </xdr:cNvPr>
              <xdr:cNvGrpSpPr/>
            </xdr:nvGrpSpPr>
            <xdr:grpSpPr>
              <a:xfrm>
                <a:off x="1059180" y="1135380"/>
                <a:ext cx="5105400" cy="1836504"/>
                <a:chOff x="1059180" y="1158240"/>
                <a:chExt cx="5105400" cy="1836504"/>
              </a:xfrm>
            </xdr:grpSpPr>
            <xdr:pic>
              <xdr:nvPicPr>
                <xdr:cNvPr id="121" name="Picture 120" descr="A screenshot of a computer screen&#10;&#10;AI-generated content may be incorrect.">
                  <a:extLst>
                    <a:ext uri="{FF2B5EF4-FFF2-40B4-BE49-F238E27FC236}">
                      <a16:creationId xmlns:a16="http://schemas.microsoft.com/office/drawing/2014/main" id="{40DBF982-4D39-42F2-F90A-FA1DF3B3C0FD}"/>
                    </a:ext>
                  </a:extLst>
                </xdr:cNvPr>
                <xdr:cNvPicPr>
                  <a:picLocks noChangeAspect="1"/>
                </xdr:cNvPicPr>
              </xdr:nvPicPr>
              <xdr:blipFill>
                <a:blip xmlns:r="http://schemas.openxmlformats.org/officeDocument/2006/relationships" r:embed="rId1"/>
                <a:stretch>
                  <a:fillRect/>
                </a:stretch>
              </xdr:blipFill>
              <xdr:spPr>
                <a:xfrm>
                  <a:off x="2065020" y="2026920"/>
                  <a:ext cx="2263336" cy="967824"/>
                </a:xfrm>
                <a:prstGeom prst="rect">
                  <a:avLst/>
                </a:prstGeom>
              </xdr:spPr>
            </xdr:pic>
            <xdr:grpSp>
              <xdr:nvGrpSpPr>
                <xdr:cNvPr id="122" name="Group 121">
                  <a:extLst>
                    <a:ext uri="{FF2B5EF4-FFF2-40B4-BE49-F238E27FC236}">
                      <a16:creationId xmlns:a16="http://schemas.microsoft.com/office/drawing/2014/main" id="{FC32D401-341C-50C4-8AA5-FF4741C8CE3B}"/>
                    </a:ext>
                  </a:extLst>
                </xdr:cNvPr>
                <xdr:cNvGrpSpPr/>
              </xdr:nvGrpSpPr>
              <xdr:grpSpPr>
                <a:xfrm>
                  <a:off x="1059180" y="1158240"/>
                  <a:ext cx="5105400" cy="1419480"/>
                  <a:chOff x="1059180" y="1158240"/>
                  <a:chExt cx="5105400" cy="1419480"/>
                </a:xfrm>
              </xdr:grpSpPr>
              <xdr:grpSp>
                <xdr:nvGrpSpPr>
                  <xdr:cNvPr id="123" name="Group 122">
                    <a:extLst>
                      <a:ext uri="{FF2B5EF4-FFF2-40B4-BE49-F238E27FC236}">
                        <a16:creationId xmlns:a16="http://schemas.microsoft.com/office/drawing/2014/main" id="{1BE3F826-ED4D-07CB-3DBC-3BF15B2EF220}"/>
                      </a:ext>
                    </a:extLst>
                  </xdr:cNvPr>
                  <xdr:cNvGrpSpPr/>
                </xdr:nvGrpSpPr>
                <xdr:grpSpPr>
                  <a:xfrm>
                    <a:off x="1059180" y="1158240"/>
                    <a:ext cx="5105400" cy="1419480"/>
                    <a:chOff x="579120" y="1531620"/>
                    <a:chExt cx="5105400" cy="1419480"/>
                  </a:xfrm>
                </xdr:grpSpPr>
                <xdr:grpSp>
                  <xdr:nvGrpSpPr>
                    <xdr:cNvPr id="127" name="Group 126">
                      <a:extLst>
                        <a:ext uri="{FF2B5EF4-FFF2-40B4-BE49-F238E27FC236}">
                          <a16:creationId xmlns:a16="http://schemas.microsoft.com/office/drawing/2014/main" id="{29C48EB9-52DC-B4B9-6A26-07F5913E4E63}"/>
                        </a:ext>
                      </a:extLst>
                    </xdr:cNvPr>
                    <xdr:cNvGrpSpPr/>
                  </xdr:nvGrpSpPr>
                  <xdr:grpSpPr>
                    <a:xfrm>
                      <a:off x="579120" y="1531620"/>
                      <a:ext cx="5105400" cy="1419480"/>
                      <a:chOff x="579120" y="1531620"/>
                      <a:chExt cx="5105400" cy="1419480"/>
                    </a:xfrm>
                  </xdr:grpSpPr>
                  <xdr:sp macro="" textlink="">
                    <xdr:nvSpPr>
                      <xdr:cNvPr id="131" name="Rectangle 130">
                        <a:extLst>
                          <a:ext uri="{FF2B5EF4-FFF2-40B4-BE49-F238E27FC236}">
                            <a16:creationId xmlns:a16="http://schemas.microsoft.com/office/drawing/2014/main" id="{D203D6B5-E74E-1F65-D50A-FBE1368878FF}"/>
                          </a:ext>
                        </a:extLst>
                      </xdr:cNvPr>
                      <xdr:cNvSpPr/>
                    </xdr:nvSpPr>
                    <xdr:spPr>
                      <a:xfrm>
                        <a:off x="1584960" y="1531620"/>
                        <a:ext cx="4099560" cy="152400"/>
                      </a:xfrm>
                      <a:prstGeom prst="rect">
                        <a:avLst/>
                      </a:prstGeom>
                      <a:solidFill>
                        <a:srgbClr val="2177BC"/>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b="1">
                            <a:solidFill>
                              <a:schemeClr val="bg1"/>
                            </a:solidFill>
                          </a:rPr>
                          <a:t>DNSH Criteria</a:t>
                        </a:r>
                      </a:p>
                    </xdr:txBody>
                  </xdr:sp>
                  <xdr:grpSp>
                    <xdr:nvGrpSpPr>
                      <xdr:cNvPr id="132" name="Group 131">
                        <a:extLst>
                          <a:ext uri="{FF2B5EF4-FFF2-40B4-BE49-F238E27FC236}">
                            <a16:creationId xmlns:a16="http://schemas.microsoft.com/office/drawing/2014/main" id="{3BBAE4FC-39D8-DCC4-592A-0FAC17A52789}"/>
                          </a:ext>
                        </a:extLst>
                      </xdr:cNvPr>
                      <xdr:cNvGrpSpPr/>
                    </xdr:nvGrpSpPr>
                    <xdr:grpSpPr>
                      <a:xfrm>
                        <a:off x="579120" y="1684020"/>
                        <a:ext cx="5105400" cy="1267080"/>
                        <a:chOff x="548640" y="1668780"/>
                        <a:chExt cx="5105400" cy="1267080"/>
                      </a:xfrm>
                    </xdr:grpSpPr>
                    <xdr:sp macro="" textlink="">
                      <xdr:nvSpPr>
                        <xdr:cNvPr id="133" name="Rectangle 132">
                          <a:extLst>
                            <a:ext uri="{FF2B5EF4-FFF2-40B4-BE49-F238E27FC236}">
                              <a16:creationId xmlns:a16="http://schemas.microsoft.com/office/drawing/2014/main" id="{EDEE5C8F-F0B2-D146-4080-405B7651E9E8}"/>
                            </a:ext>
                          </a:extLst>
                        </xdr:cNvPr>
                        <xdr:cNvSpPr/>
                      </xdr:nvSpPr>
                      <xdr:spPr>
                        <a:xfrm>
                          <a:off x="3604260" y="1798320"/>
                          <a:ext cx="2049780" cy="137160"/>
                        </a:xfrm>
                        <a:prstGeom prst="rect">
                          <a:avLst/>
                        </a:prstGeom>
                        <a:solidFill>
                          <a:srgbClr val="DAE9F8"/>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800">
                              <a:solidFill>
                                <a:schemeClr val="tx1"/>
                              </a:solidFill>
                            </a:rPr>
                            <a:t>Manufacture</a:t>
                          </a:r>
                          <a:r>
                            <a:rPr lang="en-ZA" sz="800" baseline="0">
                              <a:solidFill>
                                <a:schemeClr val="tx1"/>
                              </a:solidFill>
                            </a:rPr>
                            <a:t> of cement</a:t>
                          </a:r>
                          <a:endParaRPr lang="en-ZA" sz="800">
                            <a:solidFill>
                              <a:schemeClr val="tx1"/>
                            </a:solidFill>
                          </a:endParaRPr>
                        </a:p>
                      </xdr:txBody>
                    </xdr:sp>
                    <xdr:grpSp>
                      <xdr:nvGrpSpPr>
                        <xdr:cNvPr id="134" name="Group 133">
                          <a:extLst>
                            <a:ext uri="{FF2B5EF4-FFF2-40B4-BE49-F238E27FC236}">
                              <a16:creationId xmlns:a16="http://schemas.microsoft.com/office/drawing/2014/main" id="{86D8F999-E2C5-6204-4D81-7CEF4CEC10DC}"/>
                            </a:ext>
                          </a:extLst>
                        </xdr:cNvPr>
                        <xdr:cNvGrpSpPr/>
                      </xdr:nvGrpSpPr>
                      <xdr:grpSpPr>
                        <a:xfrm>
                          <a:off x="548640" y="1798320"/>
                          <a:ext cx="5105400" cy="1137540"/>
                          <a:chOff x="548640" y="1798320"/>
                          <a:chExt cx="5105400" cy="1137540"/>
                        </a:xfrm>
                      </xdr:grpSpPr>
                      <xdr:sp macro="" textlink="">
                        <xdr:nvSpPr>
                          <xdr:cNvPr id="137" name="Rectangle 136">
                            <a:extLst>
                              <a:ext uri="{FF2B5EF4-FFF2-40B4-BE49-F238E27FC236}">
                                <a16:creationId xmlns:a16="http://schemas.microsoft.com/office/drawing/2014/main" id="{5F3CCC4D-F616-2C25-1FA5-59189E5B105D}"/>
                              </a:ext>
                            </a:extLst>
                          </xdr:cNvPr>
                          <xdr:cNvSpPr/>
                        </xdr:nvSpPr>
                        <xdr:spPr>
                          <a:xfrm>
                            <a:off x="1554480" y="1798320"/>
                            <a:ext cx="2049780" cy="137160"/>
                          </a:xfrm>
                          <a:prstGeom prst="rect">
                            <a:avLst/>
                          </a:prstGeom>
                          <a:solidFill>
                            <a:srgbClr val="DAE9F8"/>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800">
                                <a:solidFill>
                                  <a:schemeClr val="tx1"/>
                                </a:solidFill>
                              </a:rPr>
                              <a:t>Manufacture</a:t>
                            </a:r>
                            <a:r>
                              <a:rPr lang="en-ZA" sz="800" baseline="0">
                                <a:solidFill>
                                  <a:schemeClr val="tx1"/>
                                </a:solidFill>
                              </a:rPr>
                              <a:t> of cement</a:t>
                            </a:r>
                            <a:endParaRPr lang="en-ZA" sz="800">
                              <a:solidFill>
                                <a:schemeClr val="tx1"/>
                              </a:solidFill>
                            </a:endParaRPr>
                          </a:p>
                        </xdr:txBody>
                      </xdr:sp>
                      <xdr:grpSp>
                        <xdr:nvGrpSpPr>
                          <xdr:cNvPr id="138" name="Group 137">
                            <a:extLst>
                              <a:ext uri="{FF2B5EF4-FFF2-40B4-BE49-F238E27FC236}">
                                <a16:creationId xmlns:a16="http://schemas.microsoft.com/office/drawing/2014/main" id="{5880FEDB-80B5-058F-D230-806119AC5E31}"/>
                              </a:ext>
                            </a:extLst>
                          </xdr:cNvPr>
                          <xdr:cNvGrpSpPr/>
                        </xdr:nvGrpSpPr>
                        <xdr:grpSpPr>
                          <a:xfrm>
                            <a:off x="548640" y="1798320"/>
                            <a:ext cx="1008000" cy="1135380"/>
                            <a:chOff x="548640" y="1798320"/>
                            <a:chExt cx="1008000" cy="1135380"/>
                          </a:xfrm>
                        </xdr:grpSpPr>
                        <xdr:sp macro="" textlink="">
                          <xdr:nvSpPr>
                            <xdr:cNvPr id="141" name="Rectangle 140">
                              <a:extLst>
                                <a:ext uri="{FF2B5EF4-FFF2-40B4-BE49-F238E27FC236}">
                                  <a16:creationId xmlns:a16="http://schemas.microsoft.com/office/drawing/2014/main" id="{09503558-EB8C-B8E1-24C8-92796EDDD4DA}"/>
                                </a:ext>
                              </a:extLst>
                            </xdr:cNvPr>
                            <xdr:cNvSpPr/>
                          </xdr:nvSpPr>
                          <xdr:spPr>
                            <a:xfrm>
                              <a:off x="548640" y="1798320"/>
                              <a:ext cx="1008000" cy="137160"/>
                            </a:xfrm>
                            <a:prstGeom prst="rect">
                              <a:avLst/>
                            </a:prstGeom>
                            <a:solidFill>
                              <a:srgbClr val="DAE9F8"/>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800">
                                  <a:solidFill>
                                    <a:schemeClr val="tx1"/>
                                  </a:solidFill>
                                </a:rPr>
                                <a:t>Taxonomy Objective</a:t>
                              </a:r>
                            </a:p>
                          </xdr:txBody>
                        </xdr:sp>
                        <xdr:sp macro="" textlink="">
                          <xdr:nvSpPr>
                            <xdr:cNvPr id="142" name="Rectangle 141">
                              <a:extLst>
                                <a:ext uri="{FF2B5EF4-FFF2-40B4-BE49-F238E27FC236}">
                                  <a16:creationId xmlns:a16="http://schemas.microsoft.com/office/drawing/2014/main" id="{BF3BE597-5604-010F-FCF3-93132D56E0AE}"/>
                                </a:ext>
                              </a:extLst>
                            </xdr:cNvPr>
                            <xdr:cNvSpPr/>
                          </xdr:nvSpPr>
                          <xdr:spPr>
                            <a:xfrm rot="16200000">
                              <a:off x="548640" y="1925700"/>
                              <a:ext cx="1008000" cy="1008000"/>
                            </a:xfrm>
                            <a:prstGeom prst="rect">
                              <a:avLst/>
                            </a:prstGeom>
                            <a:solidFill>
                              <a:schemeClr val="bg1"/>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a:solidFill>
                                    <a:schemeClr val="tx1"/>
                                  </a:solidFill>
                                </a:rPr>
                                <a:t>Climate</a:t>
                              </a:r>
                              <a:r>
                                <a:rPr lang="en-ZA" sz="800" baseline="0">
                                  <a:solidFill>
                                    <a:schemeClr val="tx1"/>
                                  </a:solidFill>
                                </a:rPr>
                                <a:t> change adaptation</a:t>
                              </a:r>
                              <a:endParaRPr lang="en-ZA" sz="800">
                                <a:solidFill>
                                  <a:schemeClr val="tx1"/>
                                </a:solidFill>
                              </a:endParaRPr>
                            </a:p>
                          </xdr:txBody>
                        </xdr:sp>
                      </xdr:grpSp>
                      <xdr:sp macro="" textlink="">
                        <xdr:nvSpPr>
                          <xdr:cNvPr id="139" name="Rectangle 138">
                            <a:extLst>
                              <a:ext uri="{FF2B5EF4-FFF2-40B4-BE49-F238E27FC236}">
                                <a16:creationId xmlns:a16="http://schemas.microsoft.com/office/drawing/2014/main" id="{464C7313-5C02-6B5E-8E99-E947B196BDA7}"/>
                              </a:ext>
                            </a:extLst>
                          </xdr:cNvPr>
                          <xdr:cNvSpPr/>
                        </xdr:nvSpPr>
                        <xdr:spPr>
                          <a:xfrm>
                            <a:off x="1554480" y="1927860"/>
                            <a:ext cx="2049780" cy="1008000"/>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800">
                                <a:solidFill>
                                  <a:schemeClr val="tx1"/>
                                </a:solidFill>
                              </a:rPr>
                              <a:t>Generic criteria</a:t>
                            </a:r>
                          </a:p>
                        </xdr:txBody>
                      </xdr:sp>
                      <xdr:sp macro="" textlink="">
                        <xdr:nvSpPr>
                          <xdr:cNvPr id="140" name="Rectangle 139">
                            <a:extLst>
                              <a:ext uri="{FF2B5EF4-FFF2-40B4-BE49-F238E27FC236}">
                                <a16:creationId xmlns:a16="http://schemas.microsoft.com/office/drawing/2014/main" id="{86035B44-0AF4-DDF4-0C06-C67CA860418E}"/>
                              </a:ext>
                            </a:extLst>
                          </xdr:cNvPr>
                          <xdr:cNvSpPr/>
                        </xdr:nvSpPr>
                        <xdr:spPr>
                          <a:xfrm>
                            <a:off x="3604260" y="1927860"/>
                            <a:ext cx="2049780" cy="1008000"/>
                          </a:xfrm>
                          <a:prstGeom prst="rect">
                            <a:avLst/>
                          </a:prstGeom>
                          <a:solidFill>
                            <a:schemeClr val="bg1">
                              <a:lumMod val="95000"/>
                            </a:schemeClr>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l"/>
                            <a:r>
                              <a:rPr lang="en-ZA" sz="800">
                                <a:solidFill>
                                  <a:schemeClr val="tx1"/>
                                </a:solidFill>
                              </a:rPr>
                              <a:t>Generic criteria</a:t>
                            </a:r>
                          </a:p>
                        </xdr:txBody>
                      </xdr:sp>
                    </xdr:grpSp>
                    <xdr:sp macro="" textlink="">
                      <xdr:nvSpPr>
                        <xdr:cNvPr id="135" name="Rectangle 134">
                          <a:extLst>
                            <a:ext uri="{FF2B5EF4-FFF2-40B4-BE49-F238E27FC236}">
                              <a16:creationId xmlns:a16="http://schemas.microsoft.com/office/drawing/2014/main" id="{8367AE35-8479-4516-C817-28FAD48DA774}"/>
                            </a:ext>
                          </a:extLst>
                        </xdr:cNvPr>
                        <xdr:cNvSpPr/>
                      </xdr:nvSpPr>
                      <xdr:spPr>
                        <a:xfrm>
                          <a:off x="3604260" y="1668780"/>
                          <a:ext cx="2049780" cy="137160"/>
                        </a:xfrm>
                        <a:prstGeom prst="rect">
                          <a:avLst/>
                        </a:prstGeom>
                        <a:solidFill>
                          <a:srgbClr val="90BBDE"/>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b="1">
                              <a:solidFill>
                                <a:schemeClr val="bg1"/>
                              </a:solidFill>
                            </a:rPr>
                            <a:t>Singapore</a:t>
                          </a:r>
                        </a:p>
                      </xdr:txBody>
                    </xdr:sp>
                    <xdr:sp macro="" textlink="">
                      <xdr:nvSpPr>
                        <xdr:cNvPr id="136" name="Rectangle 135">
                          <a:extLst>
                            <a:ext uri="{FF2B5EF4-FFF2-40B4-BE49-F238E27FC236}">
                              <a16:creationId xmlns:a16="http://schemas.microsoft.com/office/drawing/2014/main" id="{3F594F85-BDC6-1D53-AD0E-627FF17ABF7D}"/>
                            </a:ext>
                          </a:extLst>
                        </xdr:cNvPr>
                        <xdr:cNvSpPr/>
                      </xdr:nvSpPr>
                      <xdr:spPr>
                        <a:xfrm>
                          <a:off x="1554480" y="1668780"/>
                          <a:ext cx="2049780" cy="137160"/>
                        </a:xfrm>
                        <a:prstGeom prst="rect">
                          <a:avLst/>
                        </a:prstGeom>
                        <a:solidFill>
                          <a:srgbClr val="90BBDE"/>
                        </a:solidFill>
                        <a:ln w="6350"/>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800" b="1">
                              <a:solidFill>
                                <a:schemeClr val="bg1"/>
                              </a:solidFill>
                            </a:rPr>
                            <a:t>South Africa</a:t>
                          </a:r>
                        </a:p>
                      </xdr:txBody>
                    </xdr:sp>
                  </xdr:grpSp>
                </xdr:grpSp>
                <xdr:grpSp>
                  <xdr:nvGrpSpPr>
                    <xdr:cNvPr id="128" name="Group 127">
                      <a:extLst>
                        <a:ext uri="{FF2B5EF4-FFF2-40B4-BE49-F238E27FC236}">
                          <a16:creationId xmlns:a16="http://schemas.microsoft.com/office/drawing/2014/main" id="{41699753-20D5-312E-DF08-0BF0CACA31C6}"/>
                        </a:ext>
                      </a:extLst>
                    </xdr:cNvPr>
                    <xdr:cNvGrpSpPr/>
                  </xdr:nvGrpSpPr>
                  <xdr:grpSpPr>
                    <a:xfrm>
                      <a:off x="4930140" y="1706880"/>
                      <a:ext cx="144000" cy="108000"/>
                      <a:chOff x="3040380" y="746760"/>
                      <a:chExt cx="180000" cy="122400"/>
                    </a:xfrm>
                  </xdr:grpSpPr>
                  <xdr:sp macro="" textlink="">
                    <xdr:nvSpPr>
                      <xdr:cNvPr id="129" name="Rectangle 128">
                        <a:extLst>
                          <a:ext uri="{FF2B5EF4-FFF2-40B4-BE49-F238E27FC236}">
                            <a16:creationId xmlns:a16="http://schemas.microsoft.com/office/drawing/2014/main" id="{184319B8-F200-755B-59D1-1A2663EBA79D}"/>
                          </a:ext>
                        </a:extLst>
                      </xdr:cNvPr>
                      <xdr:cNvSpPr/>
                    </xdr:nvSpPr>
                    <xdr:spPr>
                      <a:xfrm>
                        <a:off x="3040380" y="746760"/>
                        <a:ext cx="180000" cy="122400"/>
                      </a:xfrm>
                      <a:prstGeom prst="rect">
                        <a:avLst/>
                      </a:prstGeom>
                      <a:solidFill>
                        <a:schemeClr val="bg1">
                          <a:lumMod val="95000"/>
                        </a:schemeClr>
                      </a:solidFill>
                      <a:ln w="6350">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30" name="Isosceles Triangle 129">
                        <a:extLst>
                          <a:ext uri="{FF2B5EF4-FFF2-40B4-BE49-F238E27FC236}">
                            <a16:creationId xmlns:a16="http://schemas.microsoft.com/office/drawing/2014/main" id="{F410A12F-072A-6528-A59E-6ECF53A72412}"/>
                          </a:ext>
                        </a:extLst>
                      </xdr:cNvPr>
                      <xdr:cNvSpPr/>
                    </xdr:nvSpPr>
                    <xdr:spPr>
                      <a:xfrm flipV="1">
                        <a:off x="3068760" y="792480"/>
                        <a:ext cx="108000" cy="36000"/>
                      </a:xfrm>
                      <a:prstGeom prst="triangle">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grpSp>
              <xdr:grpSp>
                <xdr:nvGrpSpPr>
                  <xdr:cNvPr id="124" name="Group 123">
                    <a:extLst>
                      <a:ext uri="{FF2B5EF4-FFF2-40B4-BE49-F238E27FC236}">
                        <a16:creationId xmlns:a16="http://schemas.microsoft.com/office/drawing/2014/main" id="{1D195D8D-BD22-23FD-4429-A46FE20C16DA}"/>
                      </a:ext>
                    </a:extLst>
                  </xdr:cNvPr>
                  <xdr:cNvGrpSpPr/>
                </xdr:nvGrpSpPr>
                <xdr:grpSpPr>
                  <a:xfrm>
                    <a:off x="2065020" y="2423160"/>
                    <a:ext cx="180000" cy="144000"/>
                    <a:chOff x="3040380" y="746760"/>
                    <a:chExt cx="180000" cy="122400"/>
                  </a:xfrm>
                </xdr:grpSpPr>
                <xdr:sp macro="" textlink="">
                  <xdr:nvSpPr>
                    <xdr:cNvPr id="125" name="Rectangle 124">
                      <a:extLst>
                        <a:ext uri="{FF2B5EF4-FFF2-40B4-BE49-F238E27FC236}">
                          <a16:creationId xmlns:a16="http://schemas.microsoft.com/office/drawing/2014/main" id="{ADB8A289-0F4C-EB3D-2D1B-EDA358F0BB31}"/>
                        </a:ext>
                      </a:extLst>
                    </xdr:cNvPr>
                    <xdr:cNvSpPr/>
                  </xdr:nvSpPr>
                  <xdr:spPr>
                    <a:xfrm>
                      <a:off x="3040380" y="746760"/>
                      <a:ext cx="180000" cy="122400"/>
                    </a:xfrm>
                    <a:prstGeom prst="rect">
                      <a:avLst/>
                    </a:prstGeom>
                    <a:solidFill>
                      <a:schemeClr val="bg1">
                        <a:lumMod val="95000"/>
                      </a:schemeClr>
                    </a:solidFill>
                    <a:ln w="6350">
                      <a:solidFill>
                        <a:schemeClr val="tx1">
                          <a:lumMod val="65000"/>
                          <a:lumOff val="35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sp macro="" textlink="">
                  <xdr:nvSpPr>
                    <xdr:cNvPr id="126" name="Isosceles Triangle 125">
                      <a:extLst>
                        <a:ext uri="{FF2B5EF4-FFF2-40B4-BE49-F238E27FC236}">
                          <a16:creationId xmlns:a16="http://schemas.microsoft.com/office/drawing/2014/main" id="{C6E38A94-EBAD-C16E-62EE-D01ABCBCFCDE}"/>
                        </a:ext>
                      </a:extLst>
                    </xdr:cNvPr>
                    <xdr:cNvSpPr/>
                  </xdr:nvSpPr>
                  <xdr:spPr>
                    <a:xfrm flipV="1">
                      <a:off x="3068760" y="792480"/>
                      <a:ext cx="108000" cy="36000"/>
                    </a:xfrm>
                    <a:prstGeom prst="triangle">
                      <a:avLst/>
                    </a:prstGeom>
                    <a:solidFill>
                      <a:schemeClr val="bg1">
                        <a:lumMod val="50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grpSp>
          </xdr:grpSp>
        </xdr:grpSp>
        <xdr:grpSp>
          <xdr:nvGrpSpPr>
            <xdr:cNvPr id="106" name="Group 105">
              <a:extLst>
                <a:ext uri="{FF2B5EF4-FFF2-40B4-BE49-F238E27FC236}">
                  <a16:creationId xmlns:a16="http://schemas.microsoft.com/office/drawing/2014/main" id="{4D6FE1F0-9DDA-0F7F-C8EC-8F703139FF3C}"/>
                </a:ext>
              </a:extLst>
            </xdr:cNvPr>
            <xdr:cNvGrpSpPr/>
          </xdr:nvGrpSpPr>
          <xdr:grpSpPr>
            <a:xfrm>
              <a:off x="4732020" y="251460"/>
              <a:ext cx="2533846" cy="2471880"/>
              <a:chOff x="4732020" y="251460"/>
              <a:chExt cx="2533846" cy="2471880"/>
            </a:xfrm>
          </xdr:grpSpPr>
          <xdr:cxnSp macro="">
            <xdr:nvCxnSpPr>
              <xdr:cNvPr id="107" name="Straight Arrow Connector 106">
                <a:extLst>
                  <a:ext uri="{FF2B5EF4-FFF2-40B4-BE49-F238E27FC236}">
                    <a16:creationId xmlns:a16="http://schemas.microsoft.com/office/drawing/2014/main" id="{D9563D2E-3CC6-829A-C68A-637F74DB9A64}"/>
                  </a:ext>
                </a:extLst>
              </xdr:cNvPr>
              <xdr:cNvCxnSpPr/>
            </xdr:nvCxnSpPr>
            <xdr:spPr>
              <a:xfrm flipH="1" flipV="1">
                <a:off x="5067300" y="609600"/>
                <a:ext cx="2160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grpSp>
            <xdr:nvGrpSpPr>
              <xdr:cNvPr id="108" name="Group 107">
                <a:extLst>
                  <a:ext uri="{FF2B5EF4-FFF2-40B4-BE49-F238E27FC236}">
                    <a16:creationId xmlns:a16="http://schemas.microsoft.com/office/drawing/2014/main" id="{6FB5A09A-C5C1-52AB-7086-CA5ED7EF547A}"/>
                  </a:ext>
                </a:extLst>
              </xdr:cNvPr>
              <xdr:cNvGrpSpPr/>
            </xdr:nvGrpSpPr>
            <xdr:grpSpPr>
              <a:xfrm>
                <a:off x="6172200" y="1120140"/>
                <a:ext cx="960840" cy="544811"/>
                <a:chOff x="6202680" y="1143000"/>
                <a:chExt cx="960840" cy="544811"/>
              </a:xfrm>
            </xdr:grpSpPr>
            <xdr:sp macro="" textlink="">
              <xdr:nvSpPr>
                <xdr:cNvPr id="117" name="TextBox 116">
                  <a:extLst>
                    <a:ext uri="{FF2B5EF4-FFF2-40B4-BE49-F238E27FC236}">
                      <a16:creationId xmlns:a16="http://schemas.microsoft.com/office/drawing/2014/main" id="{A3F3C83E-5228-59B4-D538-EA369FF25212}"/>
                    </a:ext>
                  </a:extLst>
                </xdr:cNvPr>
                <xdr:cNvSpPr txBox="1"/>
              </xdr:nvSpPr>
              <xdr:spPr>
                <a:xfrm>
                  <a:off x="6202680" y="1272540"/>
                  <a:ext cx="960840" cy="41527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0">
                      <a:solidFill>
                        <a:schemeClr val="tx1"/>
                      </a:solidFill>
                      <a:effectLst/>
                      <a:latin typeface="+mn-lt"/>
                      <a:ea typeface="+mn-ea"/>
                      <a:cs typeface="+mn-cs"/>
                    </a:rPr>
                    <a:t>Select the country  </a:t>
                  </a:r>
                </a:p>
                <a:p>
                  <a:r>
                    <a:rPr lang="en-US" sz="800" b="0">
                      <a:solidFill>
                        <a:schemeClr val="tx1"/>
                      </a:solidFill>
                      <a:effectLst/>
                      <a:latin typeface="+mn-lt"/>
                      <a:ea typeface="+mn-ea"/>
                      <a:cs typeface="+mn-cs"/>
                    </a:rPr>
                    <a:t>from dropdown</a:t>
                  </a:r>
                </a:p>
                <a:p>
                  <a:r>
                    <a:rPr lang="en-US" sz="800" b="0">
                      <a:solidFill>
                        <a:schemeClr val="tx1"/>
                      </a:solidFill>
                      <a:effectLst/>
                      <a:latin typeface="+mn-lt"/>
                      <a:ea typeface="+mn-ea"/>
                      <a:cs typeface="+mn-cs"/>
                    </a:rPr>
                    <a:t> to compare </a:t>
                  </a:r>
                </a:p>
                <a:p>
                  <a:r>
                    <a:rPr lang="en-US" sz="800" b="0">
                      <a:solidFill>
                        <a:schemeClr val="tx1"/>
                      </a:solidFill>
                      <a:effectLst/>
                      <a:latin typeface="+mn-lt"/>
                      <a:ea typeface="+mn-ea"/>
                      <a:cs typeface="+mn-cs"/>
                    </a:rPr>
                    <a:t>with SA GFT</a:t>
                  </a:r>
                  <a:endParaRPr lang="en-ZA" sz="800"/>
                </a:p>
              </xdr:txBody>
            </xdr:sp>
            <xdr:sp macro="" textlink="">
              <xdr:nvSpPr>
                <xdr:cNvPr id="118" name="Oval 117">
                  <a:extLst>
                    <a:ext uri="{FF2B5EF4-FFF2-40B4-BE49-F238E27FC236}">
                      <a16:creationId xmlns:a16="http://schemas.microsoft.com/office/drawing/2014/main" id="{7D704332-D752-EE47-CBD0-0D5D73297188}"/>
                    </a:ext>
                  </a:extLst>
                </xdr:cNvPr>
                <xdr:cNvSpPr/>
              </xdr:nvSpPr>
              <xdr:spPr>
                <a:xfrm>
                  <a:off x="6294120" y="1143000"/>
                  <a:ext cx="180000" cy="126001"/>
                </a:xfrm>
                <a:prstGeom prst="ellipse">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900"/>
                    <a:t>2</a:t>
                  </a:r>
                </a:p>
              </xdr:txBody>
            </xdr:sp>
          </xdr:grpSp>
          <xdr:cxnSp macro="">
            <xdr:nvCxnSpPr>
              <xdr:cNvPr id="109" name="Straight Arrow Connector 108">
                <a:extLst>
                  <a:ext uri="{FF2B5EF4-FFF2-40B4-BE49-F238E27FC236}">
                    <a16:creationId xmlns:a16="http://schemas.microsoft.com/office/drawing/2014/main" id="{0B50BABF-11DB-8A3F-C111-021A7B03FF33}"/>
                  </a:ext>
                </a:extLst>
              </xdr:cNvPr>
              <xdr:cNvCxnSpPr/>
            </xdr:nvCxnSpPr>
            <xdr:spPr>
              <a:xfrm flipH="1">
                <a:off x="5509260" y="1356360"/>
                <a:ext cx="684000" cy="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grpSp>
            <xdr:nvGrpSpPr>
              <xdr:cNvPr id="110" name="Group 109">
                <a:extLst>
                  <a:ext uri="{FF2B5EF4-FFF2-40B4-BE49-F238E27FC236}">
                    <a16:creationId xmlns:a16="http://schemas.microsoft.com/office/drawing/2014/main" id="{63278F28-C9C5-5E12-1622-11324DF5C75C}"/>
                  </a:ext>
                </a:extLst>
              </xdr:cNvPr>
              <xdr:cNvGrpSpPr/>
            </xdr:nvGrpSpPr>
            <xdr:grpSpPr>
              <a:xfrm>
                <a:off x="6195060" y="2304289"/>
                <a:ext cx="1070806" cy="419051"/>
                <a:chOff x="6195060" y="1245109"/>
                <a:chExt cx="1070806" cy="419051"/>
              </a:xfrm>
            </xdr:grpSpPr>
            <xdr:sp macro="" textlink="">
              <xdr:nvSpPr>
                <xdr:cNvPr id="115" name="TextBox 114">
                  <a:extLst>
                    <a:ext uri="{FF2B5EF4-FFF2-40B4-BE49-F238E27FC236}">
                      <a16:creationId xmlns:a16="http://schemas.microsoft.com/office/drawing/2014/main" id="{BF0C9115-CA8D-676F-B1E9-C3AF26612898}"/>
                    </a:ext>
                  </a:extLst>
                </xdr:cNvPr>
                <xdr:cNvSpPr txBox="1"/>
              </xdr:nvSpPr>
              <xdr:spPr>
                <a:xfrm>
                  <a:off x="6195060" y="1336548"/>
                  <a:ext cx="1070806" cy="32761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800" b="0">
                      <a:solidFill>
                        <a:schemeClr val="tx1"/>
                      </a:solidFill>
                      <a:effectLst/>
                      <a:latin typeface="+mn-lt"/>
                      <a:ea typeface="+mn-ea"/>
                      <a:cs typeface="+mn-cs"/>
                    </a:rPr>
                    <a:t>Select environmental </a:t>
                  </a:r>
                </a:p>
                <a:p>
                  <a:r>
                    <a:rPr lang="en-US" sz="800" b="0">
                      <a:solidFill>
                        <a:schemeClr val="tx1"/>
                      </a:solidFill>
                      <a:effectLst/>
                      <a:latin typeface="+mn-lt"/>
                      <a:ea typeface="+mn-ea"/>
                      <a:cs typeface="+mn-cs"/>
                    </a:rPr>
                    <a:t>objective </a:t>
                  </a:r>
                </a:p>
                <a:p>
                  <a:r>
                    <a:rPr lang="en-US" sz="800" b="0">
                      <a:solidFill>
                        <a:schemeClr val="tx1"/>
                      </a:solidFill>
                      <a:effectLst/>
                      <a:latin typeface="+mn-lt"/>
                      <a:ea typeface="+mn-ea"/>
                      <a:cs typeface="+mn-cs"/>
                    </a:rPr>
                    <a:t>from drop down</a:t>
                  </a:r>
                  <a:endParaRPr lang="en-ZA" sz="800"/>
                </a:p>
              </xdr:txBody>
            </xdr:sp>
            <xdr:sp macro="" textlink="">
              <xdr:nvSpPr>
                <xdr:cNvPr id="116" name="Oval 115">
                  <a:extLst>
                    <a:ext uri="{FF2B5EF4-FFF2-40B4-BE49-F238E27FC236}">
                      <a16:creationId xmlns:a16="http://schemas.microsoft.com/office/drawing/2014/main" id="{46E85747-2F59-89FE-234D-C91C8939A184}"/>
                    </a:ext>
                  </a:extLst>
                </xdr:cNvPr>
                <xdr:cNvSpPr/>
              </xdr:nvSpPr>
              <xdr:spPr>
                <a:xfrm>
                  <a:off x="6316980" y="1245109"/>
                  <a:ext cx="180000" cy="126001"/>
                </a:xfrm>
                <a:prstGeom prst="ellipse">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900"/>
                    <a:t>3</a:t>
                  </a:r>
                </a:p>
              </xdr:txBody>
            </xdr:sp>
          </xdr:grpSp>
          <xdr:grpSp>
            <xdr:nvGrpSpPr>
              <xdr:cNvPr id="111" name="Group 110">
                <a:extLst>
                  <a:ext uri="{FF2B5EF4-FFF2-40B4-BE49-F238E27FC236}">
                    <a16:creationId xmlns:a16="http://schemas.microsoft.com/office/drawing/2014/main" id="{FB68146E-487B-811A-7F09-45BF0E243BC0}"/>
                  </a:ext>
                </a:extLst>
              </xdr:cNvPr>
              <xdr:cNvGrpSpPr/>
            </xdr:nvGrpSpPr>
            <xdr:grpSpPr>
              <a:xfrm>
                <a:off x="5250180" y="251460"/>
                <a:ext cx="1374735" cy="596284"/>
                <a:chOff x="5349240" y="1112520"/>
                <a:chExt cx="1374735" cy="596284"/>
              </a:xfrm>
            </xdr:grpSpPr>
            <xdr:sp macro="" textlink="">
              <xdr:nvSpPr>
                <xdr:cNvPr id="113" name="TextBox 112">
                  <a:extLst>
                    <a:ext uri="{FF2B5EF4-FFF2-40B4-BE49-F238E27FC236}">
                      <a16:creationId xmlns:a16="http://schemas.microsoft.com/office/drawing/2014/main" id="{5647F490-0AF5-3385-BDDD-29240B5BF968}"/>
                    </a:ext>
                  </a:extLst>
                </xdr:cNvPr>
                <xdr:cNvSpPr txBox="1"/>
              </xdr:nvSpPr>
              <xdr:spPr>
                <a:xfrm>
                  <a:off x="5349240" y="1249680"/>
                  <a:ext cx="1374735" cy="45912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ZA" sz="900" b="1" u="sng">
                      <a:solidFill>
                        <a:schemeClr val="tx1"/>
                      </a:solidFill>
                      <a:effectLst/>
                      <a:latin typeface="+mn-lt"/>
                      <a:ea typeface="+mn-ea"/>
                      <a:cs typeface="+mn-cs"/>
                    </a:rPr>
                    <a:t>Use</a:t>
                  </a:r>
                  <a:r>
                    <a:rPr lang="en-ZA" sz="900" b="1" u="sng" baseline="0">
                      <a:solidFill>
                        <a:schemeClr val="tx1"/>
                      </a:solidFill>
                      <a:effectLst/>
                      <a:latin typeface="+mn-lt"/>
                      <a:ea typeface="+mn-ea"/>
                      <a:cs typeface="+mn-cs"/>
                    </a:rPr>
                    <a:t> drop down to s</a:t>
                  </a:r>
                  <a:r>
                    <a:rPr lang="en-ZA" sz="900" b="1" u="sng">
                      <a:solidFill>
                        <a:schemeClr val="tx1"/>
                      </a:solidFill>
                      <a:effectLst/>
                      <a:latin typeface="+mn-lt"/>
                      <a:ea typeface="+mn-ea"/>
                      <a:cs typeface="+mn-cs"/>
                    </a:rPr>
                    <a:t>elect: </a:t>
                  </a:r>
                  <a:endParaRPr lang="en-ZA" sz="900">
                    <a:effectLst/>
                  </a:endParaRPr>
                </a:p>
                <a:p>
                  <a:r>
                    <a:rPr lang="en-US" sz="1100">
                      <a:solidFill>
                        <a:schemeClr val="tx1"/>
                      </a:solidFill>
                      <a:effectLst/>
                      <a:latin typeface="+mn-lt"/>
                      <a:ea typeface="+mn-ea"/>
                      <a:cs typeface="+mn-cs"/>
                    </a:rPr>
                    <a:t> </a:t>
                  </a:r>
                  <a:r>
                    <a:rPr lang="en-US" sz="800">
                      <a:solidFill>
                        <a:schemeClr val="tx1"/>
                      </a:solidFill>
                      <a:effectLst/>
                      <a:latin typeface="+mn-lt"/>
                      <a:ea typeface="+mn-ea"/>
                      <a:cs typeface="+mn-cs"/>
                    </a:rPr>
                    <a:t>Sector name;</a:t>
                  </a:r>
                  <a:r>
                    <a:rPr lang="en-US" sz="800" baseline="0">
                      <a:solidFill>
                        <a:schemeClr val="tx1"/>
                      </a:solidFill>
                      <a:effectLst/>
                      <a:latin typeface="+mn-lt"/>
                      <a:ea typeface="+mn-ea"/>
                      <a:cs typeface="+mn-cs"/>
                    </a:rPr>
                    <a:t> </a:t>
                  </a:r>
                </a:p>
                <a:p>
                  <a:r>
                    <a:rPr lang="en-US" sz="800" baseline="0">
                      <a:solidFill>
                        <a:schemeClr val="tx1"/>
                      </a:solidFill>
                      <a:effectLst/>
                      <a:latin typeface="+mn-lt"/>
                      <a:ea typeface="+mn-ea"/>
                      <a:cs typeface="+mn-cs"/>
                    </a:rPr>
                    <a:t>t</a:t>
                  </a:r>
                  <a:r>
                    <a:rPr lang="en-US" sz="800">
                      <a:solidFill>
                        <a:schemeClr val="tx1"/>
                      </a:solidFill>
                      <a:effectLst/>
                      <a:latin typeface="+mn-lt"/>
                      <a:ea typeface="+mn-ea"/>
                      <a:cs typeface="+mn-cs"/>
                    </a:rPr>
                    <a:t>axonomy macro-sector </a:t>
                  </a:r>
                  <a:r>
                    <a:rPr lang="en-ZA" sz="800" baseline="0">
                      <a:solidFill>
                        <a:schemeClr val="tx1"/>
                      </a:solidFill>
                      <a:effectLst/>
                      <a:latin typeface="+mn-lt"/>
                      <a:ea typeface="+mn-ea"/>
                      <a:cs typeface="+mn-cs"/>
                    </a:rPr>
                    <a:t>; </a:t>
                  </a:r>
                </a:p>
                <a:p>
                  <a:r>
                    <a:rPr lang="en-US" sz="800">
                      <a:solidFill>
                        <a:schemeClr val="tx1"/>
                      </a:solidFill>
                      <a:effectLst/>
                      <a:latin typeface="+mn-lt"/>
                      <a:ea typeface="+mn-ea"/>
                      <a:cs typeface="+mn-cs"/>
                    </a:rPr>
                    <a:t>economic activity</a:t>
                  </a:r>
                  <a:endParaRPr lang="en-ZA" sz="800">
                    <a:effectLst/>
                  </a:endParaRPr>
                </a:p>
              </xdr:txBody>
            </xdr:sp>
            <xdr:sp macro="" textlink="">
              <xdr:nvSpPr>
                <xdr:cNvPr id="114" name="Oval 113">
                  <a:extLst>
                    <a:ext uri="{FF2B5EF4-FFF2-40B4-BE49-F238E27FC236}">
                      <a16:creationId xmlns:a16="http://schemas.microsoft.com/office/drawing/2014/main" id="{B2FAE83A-9C21-E99A-394E-404035D544A8}"/>
                    </a:ext>
                  </a:extLst>
                </xdr:cNvPr>
                <xdr:cNvSpPr/>
              </xdr:nvSpPr>
              <xdr:spPr>
                <a:xfrm>
                  <a:off x="5417820" y="1112520"/>
                  <a:ext cx="180000" cy="126001"/>
                </a:xfrm>
                <a:prstGeom prst="ellipse">
                  <a:avLst/>
                </a:prstGeom>
                <a:solidFill>
                  <a:srgbClr val="92D050"/>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ctr"/>
                <a:lstStyle/>
                <a:p>
                  <a:pPr algn="ctr"/>
                  <a:r>
                    <a:rPr lang="en-ZA" sz="900"/>
                    <a:t>1</a:t>
                  </a:r>
                </a:p>
              </xdr:txBody>
            </xdr:sp>
          </xdr:grpSp>
          <xdr:sp macro="" textlink="">
            <xdr:nvSpPr>
              <xdr:cNvPr id="112" name="Rectangle 111">
                <a:extLst>
                  <a:ext uri="{FF2B5EF4-FFF2-40B4-BE49-F238E27FC236}">
                    <a16:creationId xmlns:a16="http://schemas.microsoft.com/office/drawing/2014/main" id="{DEFDDD97-4FC2-995B-955A-4932378B31B2}"/>
                  </a:ext>
                </a:extLst>
              </xdr:cNvPr>
              <xdr:cNvSpPr/>
            </xdr:nvSpPr>
            <xdr:spPr>
              <a:xfrm>
                <a:off x="4732020" y="335280"/>
                <a:ext cx="304800" cy="457200"/>
              </a:xfrm>
              <a:prstGeom prst="rect">
                <a:avLst/>
              </a:prstGeom>
              <a:noFill/>
              <a:ln>
                <a:prstDash val="sysDot"/>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grpSp>
      </xdr:grpSp>
      <xdr:cxnSp macro="">
        <xdr:nvCxnSpPr>
          <xdr:cNvPr id="104" name="Straight Arrow Connector 103">
            <a:extLst>
              <a:ext uri="{FF2B5EF4-FFF2-40B4-BE49-F238E27FC236}">
                <a16:creationId xmlns:a16="http://schemas.microsoft.com/office/drawing/2014/main" id="{16D668FB-EA7A-5F7F-DD4E-8829E23ACD83}"/>
              </a:ext>
            </a:extLst>
          </xdr:cNvPr>
          <xdr:cNvCxnSpPr/>
        </xdr:nvCxnSpPr>
        <xdr:spPr>
          <a:xfrm flipH="1">
            <a:off x="2346960" y="2552700"/>
            <a:ext cx="3960000" cy="7620"/>
          </a:xfrm>
          <a:prstGeom prst="straightConnector1">
            <a:avLst/>
          </a:prstGeom>
          <a:ln>
            <a:tailEnd type="triangle"/>
          </a:ln>
        </xdr:spPr>
        <xdr:style>
          <a:lnRef idx="2">
            <a:schemeClr val="accent1"/>
          </a:lnRef>
          <a:fillRef idx="0">
            <a:schemeClr val="accent1"/>
          </a:fillRef>
          <a:effectRef idx="1">
            <a:schemeClr val="accent1"/>
          </a:effectRef>
          <a:fontRef idx="minor">
            <a:schemeClr val="tx1"/>
          </a:fontRef>
        </xdr:style>
      </xdr:cxnSp>
    </xdr:grpSp>
    <xdr:clientData/>
  </xdr:twoCellAnchor>
  <xdr:twoCellAnchor>
    <xdr:from>
      <xdr:col>2</xdr:col>
      <xdr:colOff>0</xdr:colOff>
      <xdr:row>5</xdr:row>
      <xdr:rowOff>0</xdr:rowOff>
    </xdr:from>
    <xdr:to>
      <xdr:col>21</xdr:col>
      <xdr:colOff>91440</xdr:colOff>
      <xdr:row>16</xdr:row>
      <xdr:rowOff>114300</xdr:rowOff>
    </xdr:to>
    <xdr:sp macro="" textlink="">
      <xdr:nvSpPr>
        <xdr:cNvPr id="181" name="TextBox 180">
          <a:extLst>
            <a:ext uri="{FF2B5EF4-FFF2-40B4-BE49-F238E27FC236}">
              <a16:creationId xmlns:a16="http://schemas.microsoft.com/office/drawing/2014/main" id="{9E16A3DB-419B-4A8C-A7F3-23B1DCA7BEE0}"/>
            </a:ext>
          </a:extLst>
        </xdr:cNvPr>
        <xdr:cNvSpPr txBox="1"/>
      </xdr:nvSpPr>
      <xdr:spPr>
        <a:xfrm>
          <a:off x="617220" y="960120"/>
          <a:ext cx="11673840" cy="21259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1">
              <a:solidFill>
                <a:schemeClr val="dk1"/>
              </a:solidFill>
              <a:effectLst/>
              <a:latin typeface="Century Gothic" panose="020B0502020202020204" pitchFamily="34" charset="0"/>
              <a:ea typeface="+mn-ea"/>
              <a:cs typeface="+mn-cs"/>
            </a:rPr>
            <a:t>Purpose of the</a:t>
          </a:r>
          <a:r>
            <a:rPr lang="en-US" sz="800" b="1" baseline="0">
              <a:solidFill>
                <a:schemeClr val="dk1"/>
              </a:solidFill>
              <a:effectLst/>
              <a:latin typeface="Century Gothic" panose="020B0502020202020204" pitchFamily="34" charset="0"/>
              <a:ea typeface="+mn-ea"/>
              <a:cs typeface="+mn-cs"/>
            </a:rPr>
            <a:t> tool</a:t>
          </a:r>
        </a:p>
        <a:p>
          <a:endParaRPr lang="en-US" sz="800" b="1" baseline="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Do No Significant Harm (DNSH) is increasingly important in sustainable finance and environmental regulation. In Green Taxonomies, the DNSH concept intends to insure against economic activities contributing to one environmental objective that causes significant negative impacts on others . This safeguards against the unintended consequences of green investments fostering a holistic approach to achieving sustainability. It is applied in green taxonomies in different countries and plays a critical role in other regulations, such as the EU Sustainable Finance Disclosure Regulation, as one of the three elements used to assess sustainable investments (ESMA, 2023).</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The six environmental objectives covered by DNSH in the SA GFT are:</a:t>
          </a:r>
        </a:p>
        <a:p>
          <a:pPr lvl="1"/>
          <a:r>
            <a:rPr lang="en-US" sz="800" b="0">
              <a:solidFill>
                <a:schemeClr val="dk1"/>
              </a:solidFill>
              <a:effectLst/>
              <a:latin typeface="Century Gothic" panose="020B0502020202020204" pitchFamily="34" charset="0"/>
              <a:ea typeface="+mn-ea"/>
              <a:cs typeface="+mn-cs"/>
            </a:rPr>
            <a:t>1)</a:t>
          </a:r>
          <a:r>
            <a:rPr lang="en-US" sz="800" b="0" baseline="0">
              <a:solidFill>
                <a:schemeClr val="dk1"/>
              </a:solidFill>
              <a:effectLst/>
              <a:latin typeface="Century Gothic" panose="020B0502020202020204" pitchFamily="34" charset="0"/>
              <a:ea typeface="+mn-ea"/>
              <a:cs typeface="+mn-cs"/>
            </a:rPr>
            <a:t> </a:t>
          </a:r>
          <a:r>
            <a:rPr lang="en-US" sz="800" b="0">
              <a:solidFill>
                <a:schemeClr val="dk1"/>
              </a:solidFill>
              <a:effectLst/>
              <a:latin typeface="Century Gothic" panose="020B0502020202020204" pitchFamily="34" charset="0"/>
              <a:ea typeface="+mn-ea"/>
              <a:cs typeface="+mn-cs"/>
            </a:rPr>
            <a:t>Climate change mitigation (for adaptation projects).</a:t>
          </a:r>
        </a:p>
        <a:p>
          <a:pPr lvl="1"/>
          <a:r>
            <a:rPr lang="en-US" sz="800" b="0">
              <a:solidFill>
                <a:schemeClr val="dk1"/>
              </a:solidFill>
              <a:effectLst/>
              <a:latin typeface="Century Gothic" panose="020B0502020202020204" pitchFamily="34" charset="0"/>
              <a:ea typeface="+mn-ea"/>
              <a:cs typeface="+mn-cs"/>
            </a:rPr>
            <a:t>2) Climate change adaptation (for mitigation projects).</a:t>
          </a:r>
        </a:p>
        <a:p>
          <a:pPr lvl="1"/>
          <a:r>
            <a:rPr lang="en-US" sz="800" b="0">
              <a:solidFill>
                <a:schemeClr val="dk1"/>
              </a:solidFill>
              <a:effectLst/>
              <a:latin typeface="Century Gothic" panose="020B0502020202020204" pitchFamily="34" charset="0"/>
              <a:ea typeface="+mn-ea"/>
              <a:cs typeface="+mn-cs"/>
            </a:rPr>
            <a:t>3) Sustainable use of water and marine resources.</a:t>
          </a:r>
        </a:p>
        <a:p>
          <a:pPr lvl="1"/>
          <a:r>
            <a:rPr lang="en-US" sz="800" b="0">
              <a:solidFill>
                <a:schemeClr val="dk1"/>
              </a:solidFill>
              <a:effectLst/>
              <a:latin typeface="Century Gothic" panose="020B0502020202020204" pitchFamily="34" charset="0"/>
              <a:ea typeface="+mn-ea"/>
              <a:cs typeface="+mn-cs"/>
            </a:rPr>
            <a:t>4) Ecosystem protection and restoration.</a:t>
          </a:r>
        </a:p>
        <a:p>
          <a:pPr lvl="1"/>
          <a:r>
            <a:rPr lang="en-US" sz="800" b="0">
              <a:solidFill>
                <a:schemeClr val="dk1"/>
              </a:solidFill>
              <a:effectLst/>
              <a:latin typeface="Century Gothic" panose="020B0502020202020204" pitchFamily="34" charset="0"/>
              <a:ea typeface="+mn-ea"/>
              <a:cs typeface="+mn-cs"/>
            </a:rPr>
            <a:t>5) Pollution prevention.</a:t>
          </a:r>
        </a:p>
        <a:p>
          <a:pPr lvl="1"/>
          <a:r>
            <a:rPr lang="en-US" sz="800" b="0">
              <a:solidFill>
                <a:schemeClr val="dk1"/>
              </a:solidFill>
              <a:effectLst/>
              <a:latin typeface="Century Gothic" panose="020B0502020202020204" pitchFamily="34" charset="0"/>
              <a:ea typeface="+mn-ea"/>
              <a:cs typeface="+mn-cs"/>
            </a:rPr>
            <a:t>6) Sustainable resource use and circularity.</a:t>
          </a:r>
        </a:p>
        <a:p>
          <a:endParaRPr lang="en-US" sz="800" b="1">
            <a:solidFill>
              <a:schemeClr val="dk1"/>
            </a:solidFill>
            <a:effectLst/>
            <a:latin typeface="Century Gothic" panose="020B0502020202020204" pitchFamily="34" charset="0"/>
            <a:ea typeface="+mn-ea"/>
            <a:cs typeface="+mn-cs"/>
          </a:endParaRPr>
        </a:p>
        <a:p>
          <a:endParaRPr lang="en-US" sz="800" b="0"/>
        </a:p>
      </xdr:txBody>
    </xdr:sp>
    <xdr:clientData/>
  </xdr:twoCellAnchor>
  <xdr:twoCellAnchor>
    <xdr:from>
      <xdr:col>1</xdr:col>
      <xdr:colOff>609600</xdr:colOff>
      <xdr:row>39</xdr:row>
      <xdr:rowOff>30480</xdr:rowOff>
    </xdr:from>
    <xdr:to>
      <xdr:col>21</xdr:col>
      <xdr:colOff>289560</xdr:colOff>
      <xdr:row>50</xdr:row>
      <xdr:rowOff>38100</xdr:rowOff>
    </xdr:to>
    <xdr:sp macro="" textlink="">
      <xdr:nvSpPr>
        <xdr:cNvPr id="182" name="TextBox 181">
          <a:extLst>
            <a:ext uri="{FF2B5EF4-FFF2-40B4-BE49-F238E27FC236}">
              <a16:creationId xmlns:a16="http://schemas.microsoft.com/office/drawing/2014/main" id="{0782215A-036F-4CCA-97EC-AD966C56303E}"/>
            </a:ext>
          </a:extLst>
        </xdr:cNvPr>
        <xdr:cNvSpPr txBox="1"/>
      </xdr:nvSpPr>
      <xdr:spPr>
        <a:xfrm>
          <a:off x="609600" y="8709660"/>
          <a:ext cx="11879580" cy="201930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solidFill>
                <a:schemeClr val="dk1"/>
              </a:solidFill>
              <a:effectLst/>
              <a:latin typeface="Century Gothic" panose="020B0502020202020204" pitchFamily="34" charset="0"/>
              <a:ea typeface="+mn-ea"/>
              <a:cs typeface="+mn-cs"/>
            </a:rPr>
            <a:t>1)</a:t>
          </a:r>
          <a:r>
            <a:rPr lang="en-US" sz="800" b="1" baseline="0">
              <a:solidFill>
                <a:schemeClr val="dk1"/>
              </a:solidFill>
              <a:effectLst/>
              <a:latin typeface="Century Gothic" panose="020B0502020202020204" pitchFamily="34" charset="0"/>
              <a:ea typeface="+mn-ea"/>
              <a:cs typeface="+mn-cs"/>
            </a:rPr>
            <a:t> </a:t>
          </a:r>
          <a:r>
            <a:rPr lang="en-US" sz="800" b="0">
              <a:solidFill>
                <a:schemeClr val="dk1"/>
              </a:solidFill>
              <a:effectLst/>
              <a:latin typeface="Century Gothic" panose="020B0502020202020204" pitchFamily="34" charset="0"/>
              <a:ea typeface="+mn-ea"/>
              <a:cs typeface="+mn-cs"/>
            </a:rPr>
            <a:t>#NA</a:t>
          </a:r>
          <a:r>
            <a:rPr lang="en-US" sz="800" b="0" baseline="0">
              <a:solidFill>
                <a:schemeClr val="dk1"/>
              </a:solidFill>
              <a:effectLst/>
              <a:latin typeface="Century Gothic" panose="020B0502020202020204" pitchFamily="34" charset="0"/>
              <a:ea typeface="+mn-ea"/>
              <a:cs typeface="+mn-cs"/>
            </a:rPr>
            <a:t>: No criteria in the taxonomy</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2) No activity</a:t>
          </a:r>
          <a:r>
            <a:rPr lang="en-US" sz="800" b="0" baseline="0">
              <a:solidFill>
                <a:schemeClr val="dk1"/>
              </a:solidFill>
              <a:effectLst/>
              <a:latin typeface="Century Gothic" panose="020B0502020202020204" pitchFamily="34" charset="0"/>
              <a:ea typeface="+mn-ea"/>
              <a:cs typeface="+mn-cs"/>
            </a:rPr>
            <a:t>: No matching activity in the comparative taxonomy</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3) Generic</a:t>
          </a:r>
          <a:r>
            <a:rPr lang="en-US" sz="800" b="0" baseline="0">
              <a:solidFill>
                <a:schemeClr val="dk1"/>
              </a:solidFill>
              <a:effectLst/>
              <a:latin typeface="Century Gothic" panose="020B0502020202020204" pitchFamily="34" charset="0"/>
              <a:ea typeface="+mn-ea"/>
              <a:cs typeface="+mn-cs"/>
            </a:rPr>
            <a:t> Criteria: </a:t>
          </a:r>
          <a:r>
            <a:rPr lang="en-US" sz="800" b="0">
              <a:solidFill>
                <a:schemeClr val="dk1"/>
              </a:solidFill>
              <a:effectLst/>
              <a:latin typeface="Century Gothic" panose="020B0502020202020204" pitchFamily="34" charset="0"/>
              <a:ea typeface="+mn-ea"/>
              <a:cs typeface="+mn-cs"/>
            </a:rPr>
            <a:t>Many activities share generic criteria. To enhance clarity, if an activity’s criteria fall under this category, we do not display the content in the Comparison Tool. Instead, please refer to "DNSH Generic Criteria"</a:t>
          </a:r>
          <a:r>
            <a:rPr lang="en-US" sz="800" b="0" baseline="0">
              <a:solidFill>
                <a:schemeClr val="dk1"/>
              </a:solidFill>
              <a:effectLst/>
              <a:latin typeface="Century Gothic" panose="020B0502020202020204" pitchFamily="34" charset="0"/>
              <a:ea typeface="+mn-ea"/>
              <a:cs typeface="+mn-cs"/>
            </a:rPr>
            <a:t> </a:t>
          </a:r>
          <a:r>
            <a:rPr lang="en-US" sz="800" b="0">
              <a:solidFill>
                <a:schemeClr val="dk1"/>
              </a:solidFill>
              <a:effectLst/>
              <a:latin typeface="Century Gothic" panose="020B0502020202020204" pitchFamily="34" charset="0"/>
              <a:ea typeface="+mn-ea"/>
              <a:cs typeface="+mn-cs"/>
            </a:rPr>
            <a:t>tab, to find the mapping of generic criteria across all environmental objectives in the four taxonomies.</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4)</a:t>
          </a:r>
          <a:r>
            <a:rPr lang="en-US" sz="800" b="0" baseline="0">
              <a:solidFill>
                <a:schemeClr val="dk1"/>
              </a:solidFill>
              <a:effectLst/>
              <a:latin typeface="Century Gothic" panose="020B0502020202020204" pitchFamily="34" charset="0"/>
              <a:ea typeface="+mn-ea"/>
              <a:cs typeface="+mn-cs"/>
            </a:rPr>
            <a:t> </a:t>
          </a:r>
          <a:r>
            <a:rPr lang="en-US" sz="800" b="0">
              <a:solidFill>
                <a:schemeClr val="dk1"/>
              </a:solidFill>
              <a:effectLst/>
              <a:latin typeface="Century Gothic" panose="020B0502020202020204" pitchFamily="34" charset="0"/>
              <a:ea typeface="+mn-ea"/>
              <a:cs typeface="+mn-cs"/>
            </a:rPr>
            <a:t> DNSH Criteria Per Activity: For users who prefer a comprehensive overview rather than using the Comparison Tool</a:t>
          </a:r>
          <a:r>
            <a:rPr lang="en-US" sz="800" b="0" baseline="0">
              <a:solidFill>
                <a:schemeClr val="dk1"/>
              </a:solidFill>
              <a:effectLst/>
              <a:latin typeface="Century Gothic" panose="020B0502020202020204" pitchFamily="34" charset="0"/>
              <a:ea typeface="+mn-ea"/>
              <a:cs typeface="+mn-cs"/>
            </a:rPr>
            <a:t> or want to compare more than taxonomy, this </a:t>
          </a:r>
          <a:r>
            <a:rPr lang="en-US" sz="800" b="0">
              <a:solidFill>
                <a:schemeClr val="dk1"/>
              </a:solidFill>
              <a:effectLst/>
              <a:latin typeface="Century Gothic" panose="020B0502020202020204" pitchFamily="34" charset="0"/>
              <a:ea typeface="+mn-ea"/>
              <a:cs typeface="+mn-cs"/>
            </a:rPr>
            <a:t>tab provides a complete mapping of South Africa GFT activities and their corresponding criteria in the other three taxonomies.</a:t>
          </a:r>
          <a:r>
            <a:rPr lang="en-US" sz="800" b="0" baseline="0">
              <a:solidFill>
                <a:schemeClr val="dk1"/>
              </a:solidFill>
              <a:effectLst/>
              <a:latin typeface="Century Gothic" panose="020B0502020202020204" pitchFamily="34" charset="0"/>
              <a:ea typeface="+mn-ea"/>
              <a:cs typeface="+mn-cs"/>
            </a:rPr>
            <a:t> </a:t>
          </a:r>
          <a:r>
            <a:rPr lang="en-US" sz="800" b="0">
              <a:solidFill>
                <a:schemeClr val="dk1"/>
              </a:solidFill>
              <a:effectLst/>
              <a:latin typeface="Century Gothic" panose="020B0502020202020204" pitchFamily="34" charset="0"/>
              <a:ea typeface="+mn-ea"/>
              <a:cs typeface="+mn-cs"/>
            </a:rPr>
            <a:t>For example, users can: </a:t>
          </a:r>
        </a:p>
        <a:p>
          <a:r>
            <a:rPr lang="en-US" sz="800" b="0">
              <a:solidFill>
                <a:schemeClr val="dk1"/>
              </a:solidFill>
              <a:effectLst/>
              <a:latin typeface="Century Gothic" panose="020B0502020202020204" pitchFamily="34" charset="0"/>
              <a:ea typeface="+mn-ea"/>
              <a:cs typeface="+mn-cs"/>
            </a:rPr>
            <a:t>Filter an Activity No. (Column G) to view the mapped activities and criteria in the other three taxonomies simultaneously.</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4. Activities Codes Mapping:</a:t>
          </a:r>
          <a:r>
            <a:rPr lang="en-US" sz="800" b="0" baseline="0">
              <a:solidFill>
                <a:schemeClr val="dk1"/>
              </a:solidFill>
              <a:effectLst/>
              <a:latin typeface="Century Gothic" panose="020B0502020202020204" pitchFamily="34" charset="0"/>
              <a:ea typeface="+mn-ea"/>
              <a:cs typeface="+mn-cs"/>
            </a:rPr>
            <a:t> </a:t>
          </a:r>
          <a:r>
            <a:rPr lang="en-US" sz="800" b="0">
              <a:solidFill>
                <a:schemeClr val="dk1"/>
              </a:solidFill>
              <a:effectLst/>
              <a:latin typeface="Century Gothic" panose="020B0502020202020204" pitchFamily="34" charset="0"/>
              <a:ea typeface="+mn-ea"/>
              <a:cs typeface="+mn-cs"/>
            </a:rPr>
            <a:t>Please  refer to this tab if users wish to view mapped activities, which is a further simplification of the Mapping of DNSH Criteria tab.</a:t>
          </a:r>
        </a:p>
        <a:p>
          <a:endParaRPr lang="en-US" sz="1100" b="0">
            <a:solidFill>
              <a:schemeClr val="dk1"/>
            </a:solidFill>
            <a:effectLst/>
            <a:latin typeface="Century Gothic" panose="020B0502020202020204" pitchFamily="34" charset="0"/>
            <a:ea typeface="+mn-ea"/>
            <a:cs typeface="+mn-cs"/>
          </a:endParaRPr>
        </a:p>
      </xdr:txBody>
    </xdr:sp>
    <xdr:clientData/>
  </xdr:twoCellAnchor>
  <xdr:twoCellAnchor>
    <xdr:from>
      <xdr:col>2</xdr:col>
      <xdr:colOff>0</xdr:colOff>
      <xdr:row>53</xdr:row>
      <xdr:rowOff>0</xdr:rowOff>
    </xdr:from>
    <xdr:to>
      <xdr:col>21</xdr:col>
      <xdr:colOff>335280</xdr:colOff>
      <xdr:row>62</xdr:row>
      <xdr:rowOff>60960</xdr:rowOff>
    </xdr:to>
    <xdr:sp macro="" textlink="">
      <xdr:nvSpPr>
        <xdr:cNvPr id="184" name="TextBox 183">
          <a:extLst>
            <a:ext uri="{FF2B5EF4-FFF2-40B4-BE49-F238E27FC236}">
              <a16:creationId xmlns:a16="http://schemas.microsoft.com/office/drawing/2014/main" id="{A9F2EF92-5C7C-4DE3-81F7-9140C35A3E26}"/>
            </a:ext>
          </a:extLst>
        </xdr:cNvPr>
        <xdr:cNvSpPr txBox="1"/>
      </xdr:nvSpPr>
      <xdr:spPr>
        <a:xfrm>
          <a:off x="617220" y="11239500"/>
          <a:ext cx="11917680" cy="170688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US" sz="800" b="0" baseline="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When mapping South Africa Taxonomy activities to the Singapore and Rwanda Green Taxonomies, we observed that some activity descriptions are not entirely identical but are broadly similar. To enhance usability, we have included these mappings where activities are sufficiently comparable.</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This tool is not a live document, for specific activity definitions and details, please refer to the latest official taxonomies of each country. Official interpretations from each jurisdiction take precedence.</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The mapping between the South Africa and EU Taxonomies is based on the National Treasury's publication: A Comparison Between the EU Green Taxonomy and South Africa’s Green Taxonomy. </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This tool is intended for research purposes only and does not constitute investment advice.</a:t>
          </a:r>
          <a:endParaRPr lang="en-US" sz="800" b="1">
            <a:solidFill>
              <a:schemeClr val="dk1"/>
            </a:solidFill>
            <a:effectLst/>
            <a:latin typeface="Century Gothic" panose="020B0502020202020204" pitchFamily="34" charset="0"/>
            <a:ea typeface="+mn-ea"/>
            <a:cs typeface="+mn-cs"/>
          </a:endParaRPr>
        </a:p>
      </xdr:txBody>
    </xdr:sp>
    <xdr:clientData/>
  </xdr:twoCellAnchor>
  <xdr:twoCellAnchor>
    <xdr:from>
      <xdr:col>2</xdr:col>
      <xdr:colOff>0</xdr:colOff>
      <xdr:row>66</xdr:row>
      <xdr:rowOff>0</xdr:rowOff>
    </xdr:from>
    <xdr:to>
      <xdr:col>21</xdr:col>
      <xdr:colOff>388620</xdr:colOff>
      <xdr:row>76</xdr:row>
      <xdr:rowOff>83820</xdr:rowOff>
    </xdr:to>
    <xdr:sp macro="" textlink="">
      <xdr:nvSpPr>
        <xdr:cNvPr id="186" name="TextBox 185">
          <a:extLst>
            <a:ext uri="{FF2B5EF4-FFF2-40B4-BE49-F238E27FC236}">
              <a16:creationId xmlns:a16="http://schemas.microsoft.com/office/drawing/2014/main" id="{7AA866A4-A143-4155-BE71-5574CE5BC953}"/>
            </a:ext>
          </a:extLst>
        </xdr:cNvPr>
        <xdr:cNvSpPr txBox="1"/>
      </xdr:nvSpPr>
      <xdr:spPr>
        <a:xfrm>
          <a:off x="617220" y="13616940"/>
          <a:ext cx="11971020" cy="1912620"/>
        </a:xfrm>
        <a:prstGeom prst="rect">
          <a:avLst/>
        </a:prstGeom>
        <a:solidFill>
          <a:schemeClr val="accent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800" b="0">
              <a:solidFill>
                <a:schemeClr val="dk1"/>
              </a:solidFill>
              <a:effectLst/>
              <a:latin typeface="Century Gothic" panose="020B0502020202020204" pitchFamily="34" charset="0"/>
              <a:ea typeface="+mn-ea"/>
              <a:cs typeface="+mn-cs"/>
            </a:rPr>
            <a:t>1. South Africa National Treasury. 2022a. South Africa Green Finance Taxonomy. Available at: https://www.treasury.gov.za/comm_media/press/2022/SA%20Green%20Finance%20Taxonomy%20-%201st%20Edition.pdf </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2. South Africa National Treasury. 2022a. A Comparison Between the EU Green Taxonomy and South Africa’s Green Taxonomy. Available at:</a:t>
          </a:r>
          <a:r>
            <a:rPr lang="en-US" sz="800" b="0" baseline="0">
              <a:solidFill>
                <a:schemeClr val="dk1"/>
              </a:solidFill>
              <a:effectLst/>
              <a:latin typeface="Century Gothic" panose="020B0502020202020204" pitchFamily="34" charset="0"/>
              <a:ea typeface="+mn-ea"/>
              <a:cs typeface="+mn-cs"/>
            </a:rPr>
            <a:t> </a:t>
          </a:r>
          <a:r>
            <a:rPr lang="en-US" sz="800" b="0">
              <a:solidFill>
                <a:schemeClr val="dk1"/>
              </a:solidFill>
              <a:effectLst/>
              <a:latin typeface="Century Gothic" panose="020B0502020202020204" pitchFamily="34" charset="0"/>
              <a:ea typeface="+mn-ea"/>
              <a:cs typeface="+mn-cs"/>
            </a:rPr>
            <a:t>https://www.treasury.gov.za/comm_media/press/2022/2022111101%20Report_A%20Comparison%20Between%20the%20EU%20Green%20Taxonomy%20and%20South%20Africa%E2%80%99s%20Green%20Taxonomy.pdf </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3. Monetary Authority of Singapore. 2023. Singapore-Asia Taxonomy for Sustainable Finance. Available at: https://www.mas.gov.sg/-/media/mas-media-library/development/sustainable-finance/singaporeasia-taxonomy-updated.pdf</a:t>
          </a:r>
        </a:p>
        <a:p>
          <a:endParaRPr lang="en-US" sz="800" b="0">
            <a:solidFill>
              <a:schemeClr val="dk1"/>
            </a:solidFill>
            <a:effectLst/>
            <a:latin typeface="Century Gothic" panose="020B0502020202020204" pitchFamily="34" charset="0"/>
            <a:ea typeface="+mn-ea"/>
            <a:cs typeface="+mn-cs"/>
          </a:endParaRPr>
        </a:p>
        <a:p>
          <a:r>
            <a:rPr lang="en-US" sz="800" b="0">
              <a:solidFill>
                <a:schemeClr val="dk1"/>
              </a:solidFill>
              <a:effectLst/>
              <a:latin typeface="Century Gothic" panose="020B0502020202020204" pitchFamily="34" charset="0"/>
              <a:ea typeface="+mn-ea"/>
              <a:cs typeface="+mn-cs"/>
            </a:rPr>
            <a:t>4. EU. 2021.COMMISSION DELEGATED REGULATION (EU) 2021/2139. Available at: https://eur-lex.europa.eu/eli/reg_del/2021/2139/oj/eng 5. MINECOFIN. 2023. Rwanda Green Taxonomy Working Paper. Available at: https://transforming-finance.de/news/rwanda-launches-its-green-taxonomy-at-cop28 </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0</xdr:colOff>
      <xdr:row>5</xdr:row>
      <xdr:rowOff>0</xdr:rowOff>
    </xdr:from>
    <xdr:to>
      <xdr:col>12</xdr:col>
      <xdr:colOff>375920</xdr:colOff>
      <xdr:row>15</xdr:row>
      <xdr:rowOff>114300</xdr:rowOff>
    </xdr:to>
    <xdr:sp macro="" textlink="">
      <xdr:nvSpPr>
        <xdr:cNvPr id="68" name="TextBox 67">
          <a:extLst>
            <a:ext uri="{FF2B5EF4-FFF2-40B4-BE49-F238E27FC236}">
              <a16:creationId xmlns:a16="http://schemas.microsoft.com/office/drawing/2014/main" id="{C1443070-E7C6-48F6-9828-D566CAD38806}"/>
            </a:ext>
          </a:extLst>
        </xdr:cNvPr>
        <xdr:cNvSpPr txBox="1"/>
      </xdr:nvSpPr>
      <xdr:spPr>
        <a:xfrm>
          <a:off x="617220" y="960120"/>
          <a:ext cx="6471920" cy="194310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a:solidFill>
                <a:schemeClr val="dk1"/>
              </a:solidFill>
              <a:effectLst/>
              <a:latin typeface="Century Gothic" panose="020B0502020202020204" pitchFamily="34" charset="0"/>
              <a:ea typeface="+mn-ea"/>
              <a:cs typeface="+mn-cs"/>
            </a:rPr>
            <a:t>Minimum social safeguards (MSS) play a critical role in the SA GFT, ensuring that companies and issuers pursuing sustainable finance and environmental objectives but also maintain fundamental social standards. To meet MSS requirements, companies and issuers must implement policies, procedures, and governance mechanisms that align with both South African laws and international standards. </a:t>
          </a:r>
        </a:p>
        <a:p>
          <a:endParaRPr lang="en-GB" sz="900">
            <a:effectLst/>
            <a:latin typeface="Century Gothic" panose="020B0502020202020204" pitchFamily="34" charset="0"/>
          </a:endParaRPr>
        </a:p>
        <a:p>
          <a:r>
            <a:rPr lang="en-US" sz="900" baseline="0">
              <a:solidFill>
                <a:schemeClr val="dk1"/>
              </a:solidFill>
              <a:effectLst/>
              <a:latin typeface="Century Gothic" panose="020B0502020202020204" pitchFamily="34" charset="0"/>
              <a:ea typeface="+mn-ea"/>
              <a:cs typeface="+mn-cs"/>
            </a:rPr>
            <a:t>While companies are encouraged to disclose their MSS compliance and provide supporting evidence, there is no clear guidance on how these disclosures should be structured. This tool is designed to help companies and issuers:</a:t>
          </a:r>
          <a:endParaRPr lang="en-GB" sz="900">
            <a:effectLst/>
            <a:latin typeface="Century Gothic" panose="020B0502020202020204" pitchFamily="34" charset="0"/>
          </a:endParaRPr>
        </a:p>
        <a:p>
          <a:r>
            <a:rPr lang="en-US" sz="900" baseline="0">
              <a:solidFill>
                <a:schemeClr val="dk1"/>
              </a:solidFill>
              <a:effectLst/>
              <a:latin typeface="Century Gothic" panose="020B0502020202020204" pitchFamily="34" charset="0"/>
              <a:ea typeface="+mn-ea"/>
              <a:cs typeface="+mn-cs"/>
            </a:rPr>
            <a:t>1. Understand key dimensions to be covered in MSS.</a:t>
          </a:r>
          <a:endParaRPr lang="en-GB" sz="900">
            <a:effectLst/>
            <a:latin typeface="Century Gothic" panose="020B0502020202020204" pitchFamily="34" charset="0"/>
          </a:endParaRPr>
        </a:p>
        <a:p>
          <a:r>
            <a:rPr lang="en-US" sz="900" baseline="0">
              <a:solidFill>
                <a:schemeClr val="dk1"/>
              </a:solidFill>
              <a:effectLst/>
              <a:latin typeface="Century Gothic" panose="020B0502020202020204" pitchFamily="34" charset="0"/>
              <a:ea typeface="+mn-ea"/>
              <a:cs typeface="+mn-cs"/>
            </a:rPr>
            <a:t>2. Assess how South African national laws, regulations, and international laws cover these key MSS dimensions.</a:t>
          </a:r>
          <a:endParaRPr lang="en-GB" sz="900">
            <a:effectLst/>
            <a:latin typeface="Century Gothic" panose="020B0502020202020204" pitchFamily="34" charset="0"/>
          </a:endParaRPr>
        </a:p>
        <a:p>
          <a:r>
            <a:rPr lang="en-US" sz="900" baseline="0">
              <a:solidFill>
                <a:schemeClr val="dk1"/>
              </a:solidFill>
              <a:effectLst/>
              <a:latin typeface="Century Gothic" panose="020B0502020202020204" pitchFamily="34" charset="0"/>
              <a:ea typeface="+mn-ea"/>
              <a:cs typeface="+mn-cs"/>
            </a:rPr>
            <a:t>2. Link reporting of MSS to globally and locally recognized sustainability reporting standards.</a:t>
          </a:r>
          <a:endParaRPr lang="en-GB" sz="900">
            <a:effectLst/>
            <a:latin typeface="Century Gothic" panose="020B0502020202020204" pitchFamily="34" charset="0"/>
          </a:endParaRPr>
        </a:p>
        <a:p>
          <a:r>
            <a:rPr lang="en-US" sz="900" baseline="0">
              <a:solidFill>
                <a:schemeClr val="dk1"/>
              </a:solidFill>
              <a:effectLst/>
              <a:latin typeface="Century Gothic" panose="020B0502020202020204" pitchFamily="34" charset="0"/>
              <a:ea typeface="+mn-ea"/>
              <a:cs typeface="+mn-cs"/>
            </a:rPr>
            <a:t>3. Identify potential evidence to demonstrate MSS compliance</a:t>
          </a:r>
          <a:endParaRPr lang="en-GB" sz="900">
            <a:effectLst/>
            <a:latin typeface="Century Gothic" panose="020B0502020202020204" pitchFamily="34" charset="0"/>
          </a:endParaRPr>
        </a:p>
        <a:p>
          <a:endParaRPr lang="en-US" sz="900" b="1">
            <a:solidFill>
              <a:schemeClr val="dk1"/>
            </a:solidFill>
            <a:effectLst/>
            <a:latin typeface="Century Gothic" panose="020B0502020202020204" pitchFamily="34" charset="0"/>
            <a:ea typeface="+mn-ea"/>
            <a:cs typeface="+mn-cs"/>
          </a:endParaRPr>
        </a:p>
        <a:p>
          <a:endParaRPr lang="en-US" sz="800" b="0"/>
        </a:p>
      </xdr:txBody>
    </xdr:sp>
    <xdr:clientData/>
  </xdr:twoCellAnchor>
  <xdr:twoCellAnchor>
    <xdr:from>
      <xdr:col>3</xdr:col>
      <xdr:colOff>121920</xdr:colOff>
      <xdr:row>18</xdr:row>
      <xdr:rowOff>373380</xdr:rowOff>
    </xdr:from>
    <xdr:to>
      <xdr:col>16</xdr:col>
      <xdr:colOff>464820</xdr:colOff>
      <xdr:row>28</xdr:row>
      <xdr:rowOff>53340</xdr:rowOff>
    </xdr:to>
    <xdr:grpSp>
      <xdr:nvGrpSpPr>
        <xdr:cNvPr id="72" name="Group 71">
          <a:extLst>
            <a:ext uri="{FF2B5EF4-FFF2-40B4-BE49-F238E27FC236}">
              <a16:creationId xmlns:a16="http://schemas.microsoft.com/office/drawing/2014/main" id="{FB65090F-5136-402D-9E63-FAAB4244A336}"/>
            </a:ext>
          </a:extLst>
        </xdr:cNvPr>
        <xdr:cNvGrpSpPr/>
      </xdr:nvGrpSpPr>
      <xdr:grpSpPr>
        <a:xfrm>
          <a:off x="1539240" y="3695700"/>
          <a:ext cx="8267700" cy="2667000"/>
          <a:chOff x="6385560" y="3764280"/>
          <a:chExt cx="7365872" cy="2225233"/>
        </a:xfrm>
      </xdr:grpSpPr>
      <xdr:pic>
        <xdr:nvPicPr>
          <xdr:cNvPr id="73" name="Picture 72" descr="A screenshot of a computer&#10;&#10;AI-generated content may be incorrect.">
            <a:extLst>
              <a:ext uri="{FF2B5EF4-FFF2-40B4-BE49-F238E27FC236}">
                <a16:creationId xmlns:a16="http://schemas.microsoft.com/office/drawing/2014/main" id="{B1150BBE-A9FD-3D8C-9979-25938C4C54CE}"/>
              </a:ext>
            </a:extLst>
          </xdr:cNvPr>
          <xdr:cNvPicPr>
            <a:picLocks noChangeAspect="1"/>
          </xdr:cNvPicPr>
        </xdr:nvPicPr>
        <xdr:blipFill>
          <a:blip xmlns:r="http://schemas.openxmlformats.org/officeDocument/2006/relationships" r:embed="rId1"/>
          <a:stretch>
            <a:fillRect/>
          </a:stretch>
        </xdr:blipFill>
        <xdr:spPr>
          <a:xfrm>
            <a:off x="6385560" y="3764280"/>
            <a:ext cx="5768840" cy="2225233"/>
          </a:xfrm>
          <a:prstGeom prst="rect">
            <a:avLst/>
          </a:prstGeom>
        </xdr:spPr>
      </xdr:pic>
      <xdr:sp macro="" textlink="">
        <xdr:nvSpPr>
          <xdr:cNvPr id="74" name="Oval 73">
            <a:extLst>
              <a:ext uri="{FF2B5EF4-FFF2-40B4-BE49-F238E27FC236}">
                <a16:creationId xmlns:a16="http://schemas.microsoft.com/office/drawing/2014/main" id="{CEE866EF-FEAF-69B5-2D93-59A91BA24989}"/>
              </a:ext>
            </a:extLst>
          </xdr:cNvPr>
          <xdr:cNvSpPr/>
        </xdr:nvSpPr>
        <xdr:spPr>
          <a:xfrm>
            <a:off x="11186160" y="4030980"/>
            <a:ext cx="180000" cy="180000"/>
          </a:xfrm>
          <a:prstGeom prst="ellipse">
            <a:avLst/>
          </a:prstGeom>
          <a:solidFill>
            <a:srgbClr val="92D050"/>
          </a:solidFill>
          <a:ln w="19050" cap="flat" cmpd="sng" algn="ctr">
            <a:noFill/>
            <a:prstDash val="solid"/>
            <a:miter lim="800000"/>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ZA" sz="900" b="0" i="0" u="none" strike="noStrike" kern="0" cap="none" spc="0" normalizeH="0" baseline="0" noProof="0">
                <a:ln>
                  <a:noFill/>
                </a:ln>
                <a:solidFill>
                  <a:sysClr val="window" lastClr="FFFFFF"/>
                </a:solidFill>
                <a:effectLst/>
                <a:uLnTx/>
                <a:uFillTx/>
                <a:latin typeface="Aptos Narrow" panose="02110004020202020204"/>
                <a:ea typeface="+mn-ea"/>
                <a:cs typeface="+mn-cs"/>
              </a:rPr>
              <a:t>1</a:t>
            </a:r>
          </a:p>
        </xdr:txBody>
      </xdr:sp>
      <xdr:sp macro="" textlink="">
        <xdr:nvSpPr>
          <xdr:cNvPr id="75" name="TextBox 74">
            <a:extLst>
              <a:ext uri="{FF2B5EF4-FFF2-40B4-BE49-F238E27FC236}">
                <a16:creationId xmlns:a16="http://schemas.microsoft.com/office/drawing/2014/main" id="{1354FE1E-9AE4-3AEC-21AE-911727DFA9A5}"/>
              </a:ext>
            </a:extLst>
          </xdr:cNvPr>
          <xdr:cNvSpPr txBox="1"/>
        </xdr:nvSpPr>
        <xdr:spPr>
          <a:xfrm>
            <a:off x="11125200" y="4168140"/>
            <a:ext cx="2626232" cy="76758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eaLnBrk="1" fontAlgn="auto" latinLnBrk="0" hangingPunct="1"/>
            <a:r>
              <a:rPr lang="en-US" sz="800" b="1" i="0" u="sng" baseline="0">
                <a:solidFill>
                  <a:schemeClr val="tx1"/>
                </a:solidFill>
                <a:effectLst/>
                <a:latin typeface="Century Gothic" panose="020B0502020202020204" pitchFamily="34" charset="0"/>
                <a:ea typeface="+mn-ea"/>
                <a:cs typeface="+mn-cs"/>
              </a:rPr>
              <a:t>Select MSS dimension  from drop-down</a:t>
            </a:r>
            <a:endParaRPr lang="en-ZA" sz="800" b="1" u="sng">
              <a:effectLst/>
              <a:latin typeface="Century Gothic" panose="020B0502020202020204" pitchFamily="34" charset="0"/>
            </a:endParaRPr>
          </a:p>
          <a:p>
            <a:pPr eaLnBrk="1" fontAlgn="auto" latinLnBrk="0" hangingPunct="1"/>
            <a:r>
              <a:rPr lang="en-ZA" sz="800" b="0" i="1" baseline="0">
                <a:solidFill>
                  <a:schemeClr val="tx1"/>
                </a:solidFill>
                <a:effectLst/>
                <a:latin typeface="Century Gothic" panose="020B0502020202020204" pitchFamily="34" charset="0"/>
                <a:ea typeface="+mn-ea"/>
                <a:cs typeface="+mn-cs"/>
              </a:rPr>
              <a:t>(The tool will automatically display related laws,</a:t>
            </a:r>
            <a:endParaRPr lang="en-ZA" sz="800" i="1">
              <a:effectLst/>
              <a:latin typeface="Century Gothic" panose="020B0502020202020204" pitchFamily="34" charset="0"/>
            </a:endParaRPr>
          </a:p>
          <a:p>
            <a:pPr eaLnBrk="1" fontAlgn="auto" latinLnBrk="0" hangingPunct="1"/>
            <a:r>
              <a:rPr lang="en-ZA" sz="800" b="0" i="1" baseline="0">
                <a:solidFill>
                  <a:schemeClr val="tx1"/>
                </a:solidFill>
                <a:effectLst/>
                <a:latin typeface="Century Gothic" panose="020B0502020202020204" pitchFamily="34" charset="0"/>
                <a:ea typeface="+mn-ea"/>
                <a:cs typeface="+mn-cs"/>
              </a:rPr>
              <a:t> &amp; provisions, potential disclosure metrics,</a:t>
            </a:r>
          </a:p>
          <a:p>
            <a:pPr eaLnBrk="1" fontAlgn="auto" latinLnBrk="0" hangingPunct="1"/>
            <a:r>
              <a:rPr lang="en-ZA" sz="800" b="0" i="1" baseline="0">
                <a:solidFill>
                  <a:schemeClr val="tx1"/>
                </a:solidFill>
                <a:effectLst/>
                <a:latin typeface="Century Gothic" panose="020B0502020202020204" pitchFamily="34" charset="0"/>
                <a:ea typeface="+mn-ea"/>
                <a:cs typeface="+mn-cs"/>
              </a:rPr>
              <a:t> and  evidence linked to the selected MSS</a:t>
            </a:r>
            <a:r>
              <a:rPr lang="en-ZA" sz="800" b="0" i="0" baseline="0">
                <a:solidFill>
                  <a:schemeClr val="tx1"/>
                </a:solidFill>
                <a:effectLst/>
                <a:latin typeface="Century Gothic" panose="020B0502020202020204" pitchFamily="34" charset="0"/>
                <a:ea typeface="+mn-ea"/>
                <a:cs typeface="+mn-cs"/>
              </a:rPr>
              <a:t>).</a:t>
            </a:r>
            <a:endParaRPr lang="en-ZA" sz="800">
              <a:effectLst/>
              <a:latin typeface="Century Gothic" panose="020B0502020202020204" pitchFamily="34" charset="0"/>
            </a:endParaRPr>
          </a:p>
          <a:p>
            <a:endParaRPr lang="en-ZA" sz="1100"/>
          </a:p>
        </xdr:txBody>
      </xdr:sp>
    </xdr:grpSp>
    <xdr:clientData/>
  </xdr:twoCellAnchor>
  <xdr:twoCellAnchor>
    <xdr:from>
      <xdr:col>2</xdr:col>
      <xdr:colOff>45720</xdr:colOff>
      <xdr:row>33</xdr:row>
      <xdr:rowOff>22860</xdr:rowOff>
    </xdr:from>
    <xdr:to>
      <xdr:col>14</xdr:col>
      <xdr:colOff>41910</xdr:colOff>
      <xdr:row>65</xdr:row>
      <xdr:rowOff>68580</xdr:rowOff>
    </xdr:to>
    <xdr:sp macro="" textlink="">
      <xdr:nvSpPr>
        <xdr:cNvPr id="77" name="TextBox 3">
          <a:extLst>
            <a:ext uri="{FF2B5EF4-FFF2-40B4-BE49-F238E27FC236}">
              <a16:creationId xmlns:a16="http://schemas.microsoft.com/office/drawing/2014/main" id="{0EF14E9B-D10F-41A9-9B4D-8E6AC506636E}"/>
            </a:ext>
          </a:extLst>
        </xdr:cNvPr>
        <xdr:cNvSpPr txBox="1"/>
      </xdr:nvSpPr>
      <xdr:spPr>
        <a:xfrm>
          <a:off x="662940" y="7421880"/>
          <a:ext cx="7311390" cy="5897880"/>
        </a:xfrm>
        <a:prstGeom prst="rect">
          <a:avLst/>
        </a:prstGeom>
        <a:solidFill>
          <a:schemeClr val="accent6">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900" b="1" i="1" u="sng">
              <a:solidFill>
                <a:schemeClr val="dk1"/>
              </a:solidFill>
              <a:effectLst/>
              <a:latin typeface="Century Gothic" panose="020B0502020202020204" pitchFamily="34" charset="0"/>
              <a:ea typeface="+mn-ea"/>
              <a:cs typeface="+mn-cs"/>
            </a:rPr>
            <a:t>MSS Dimensions</a:t>
          </a:r>
          <a:r>
            <a:rPr lang="en-US" sz="900" b="1">
              <a:solidFill>
                <a:schemeClr val="dk1"/>
              </a:solidFill>
              <a:effectLst/>
              <a:latin typeface="Century Gothic" panose="020B0502020202020204" pitchFamily="34" charset="0"/>
              <a:ea typeface="+mn-ea"/>
              <a:cs typeface="+mn-cs"/>
            </a:rPr>
            <a:t>: </a:t>
          </a:r>
          <a:r>
            <a:rPr lang="en-US" sz="900">
              <a:solidFill>
                <a:schemeClr val="dk1"/>
              </a:solidFill>
              <a:effectLst/>
              <a:latin typeface="Century Gothic" panose="020B0502020202020204" pitchFamily="34" charset="0"/>
              <a:ea typeface="+mn-ea"/>
              <a:cs typeface="+mn-cs"/>
            </a:rPr>
            <a:t>These are key social themes identified through an analysis of international sustainable finance taxonomies, adapted for relevance to the SA GFT. They ensure that social considerations are fully integrated alongside environmental goals in green finance practices.</a:t>
          </a:r>
          <a:endParaRPr lang="en-GB" sz="900">
            <a:effectLst/>
            <a:latin typeface="Century Gothic" panose="020B0502020202020204" pitchFamily="34" charset="0"/>
          </a:endParaRPr>
        </a:p>
        <a:p>
          <a:r>
            <a:rPr lang="en-US" sz="900">
              <a:solidFill>
                <a:schemeClr val="dk1"/>
              </a:solidFill>
              <a:effectLst/>
              <a:latin typeface="Century Gothic" panose="020B0502020202020204" pitchFamily="34" charset="0"/>
              <a:ea typeface="+mn-ea"/>
              <a:cs typeface="+mn-cs"/>
            </a:rPr>
            <a:t>Core MSS Dimensions include:</a:t>
          </a:r>
          <a:endParaRPr lang="en-GB" sz="900">
            <a:effectLst/>
            <a:latin typeface="Century Gothic" panose="020B0502020202020204" pitchFamily="34" charset="0"/>
          </a:endParaRPr>
        </a:p>
        <a:p>
          <a:r>
            <a:rPr lang="en-US" sz="900" i="1">
              <a:solidFill>
                <a:schemeClr val="dk1"/>
              </a:solidFill>
              <a:effectLst/>
              <a:latin typeface="Century Gothic" panose="020B0502020202020204" pitchFamily="34" charset="0"/>
              <a:ea typeface="+mn-ea"/>
              <a:cs typeface="+mn-cs"/>
            </a:rPr>
            <a:t>1. Human rights</a:t>
          </a:r>
          <a:endParaRPr lang="en-GB" sz="900">
            <a:effectLst/>
            <a:latin typeface="Century Gothic" panose="020B0502020202020204" pitchFamily="34" charset="0"/>
          </a:endParaRPr>
        </a:p>
        <a:p>
          <a:pPr lvl="1"/>
          <a:r>
            <a:rPr lang="en-US" sz="900" i="1">
              <a:solidFill>
                <a:schemeClr val="dk1"/>
              </a:solidFill>
              <a:effectLst/>
              <a:latin typeface="Century Gothic" panose="020B0502020202020204" pitchFamily="34" charset="0"/>
              <a:ea typeface="+mn-ea"/>
              <a:cs typeface="+mn-cs"/>
            </a:rPr>
            <a:t>1.1 Child labor</a:t>
          </a:r>
          <a:endParaRPr lang="en-GB" sz="900">
            <a:effectLst/>
            <a:latin typeface="Century Gothic" panose="020B0502020202020204" pitchFamily="34" charset="0"/>
          </a:endParaRPr>
        </a:p>
        <a:p>
          <a:pPr lvl="1"/>
          <a:r>
            <a:rPr lang="en-US" sz="900" i="1">
              <a:solidFill>
                <a:schemeClr val="dk1"/>
              </a:solidFill>
              <a:effectLst/>
              <a:latin typeface="Century Gothic" panose="020B0502020202020204" pitchFamily="34" charset="0"/>
              <a:ea typeface="+mn-ea"/>
              <a:cs typeface="+mn-cs"/>
            </a:rPr>
            <a:t>1.2 Forced labor</a:t>
          </a:r>
          <a:endParaRPr lang="en-GB" sz="900">
            <a:effectLst/>
            <a:latin typeface="Century Gothic" panose="020B0502020202020204" pitchFamily="34" charset="0"/>
          </a:endParaRPr>
        </a:p>
        <a:p>
          <a:pPr lvl="1"/>
          <a:r>
            <a:rPr lang="en-US" sz="900" i="1">
              <a:solidFill>
                <a:schemeClr val="dk1"/>
              </a:solidFill>
              <a:effectLst/>
              <a:latin typeface="Century Gothic" panose="020B0502020202020204" pitchFamily="34" charset="0"/>
              <a:ea typeface="+mn-ea"/>
              <a:cs typeface="+mn-cs"/>
            </a:rPr>
            <a:t>1.3 Health and safety</a:t>
          </a:r>
          <a:endParaRPr lang="en-GB" sz="900">
            <a:effectLst/>
            <a:latin typeface="Century Gothic" panose="020B0502020202020204" pitchFamily="34" charset="0"/>
          </a:endParaRPr>
        </a:p>
        <a:p>
          <a:pPr lvl="1"/>
          <a:r>
            <a:rPr lang="en-US" sz="900" i="1">
              <a:solidFill>
                <a:schemeClr val="dk1"/>
              </a:solidFill>
              <a:effectLst/>
              <a:latin typeface="Century Gothic" panose="020B0502020202020204" pitchFamily="34" charset="0"/>
              <a:ea typeface="+mn-ea"/>
              <a:cs typeface="+mn-cs"/>
            </a:rPr>
            <a:t>1.4 Freedom of association and collective bargaining</a:t>
          </a:r>
          <a:endParaRPr lang="en-GB" sz="900">
            <a:effectLst/>
            <a:latin typeface="Century Gothic" panose="020B0502020202020204" pitchFamily="34" charset="0"/>
          </a:endParaRPr>
        </a:p>
        <a:p>
          <a:pPr lvl="1"/>
          <a:r>
            <a:rPr lang="en-US" sz="900" i="1">
              <a:solidFill>
                <a:schemeClr val="dk1"/>
              </a:solidFill>
              <a:effectLst/>
              <a:latin typeface="Century Gothic" panose="020B0502020202020204" pitchFamily="34" charset="0"/>
              <a:ea typeface="+mn-ea"/>
              <a:cs typeface="+mn-cs"/>
            </a:rPr>
            <a:t>1.5 Discrimination</a:t>
          </a:r>
          <a:endParaRPr lang="en-GB" sz="900">
            <a:effectLst/>
            <a:latin typeface="Century Gothic" panose="020B0502020202020204" pitchFamily="34" charset="0"/>
          </a:endParaRPr>
        </a:p>
        <a:p>
          <a:pPr lvl="1"/>
          <a:r>
            <a:rPr lang="en-US" sz="900" i="1">
              <a:solidFill>
                <a:schemeClr val="dk1"/>
              </a:solidFill>
              <a:effectLst/>
              <a:latin typeface="Century Gothic" panose="020B0502020202020204" pitchFamily="34" charset="0"/>
              <a:ea typeface="+mn-ea"/>
              <a:cs typeface="+mn-cs"/>
            </a:rPr>
            <a:t>1.6 Employment conditions (e.g., working hours, remuneration)</a:t>
          </a:r>
          <a:endParaRPr lang="en-GB" sz="900">
            <a:effectLst/>
            <a:latin typeface="Century Gothic" panose="020B0502020202020204" pitchFamily="34" charset="0"/>
          </a:endParaRPr>
        </a:p>
        <a:p>
          <a:pPr lvl="1"/>
          <a:r>
            <a:rPr lang="en-US" sz="900" i="1">
              <a:solidFill>
                <a:schemeClr val="dk1"/>
              </a:solidFill>
              <a:effectLst/>
              <a:latin typeface="Century Gothic" panose="020B0502020202020204" pitchFamily="34" charset="0"/>
              <a:ea typeface="+mn-ea"/>
              <a:cs typeface="+mn-cs"/>
            </a:rPr>
            <a:t>1.7 Human dignity</a:t>
          </a:r>
          <a:endParaRPr lang="en-GB" sz="900">
            <a:effectLst/>
            <a:latin typeface="Century Gothic" panose="020B0502020202020204" pitchFamily="34" charset="0"/>
          </a:endParaRPr>
        </a:p>
        <a:p>
          <a:r>
            <a:rPr lang="en-US" sz="900" i="1">
              <a:solidFill>
                <a:schemeClr val="dk1"/>
              </a:solidFill>
              <a:effectLst/>
              <a:latin typeface="Century Gothic" panose="020B0502020202020204" pitchFamily="34" charset="0"/>
              <a:ea typeface="+mn-ea"/>
              <a:cs typeface="+mn-cs"/>
            </a:rPr>
            <a:t>2. Bribery/corruption</a:t>
          </a:r>
          <a:endParaRPr lang="en-GB" sz="900">
            <a:effectLst/>
            <a:latin typeface="Century Gothic" panose="020B0502020202020204" pitchFamily="34" charset="0"/>
          </a:endParaRPr>
        </a:p>
        <a:p>
          <a:r>
            <a:rPr lang="en-US" sz="900" i="1">
              <a:solidFill>
                <a:schemeClr val="dk1"/>
              </a:solidFill>
              <a:effectLst/>
              <a:latin typeface="Century Gothic" panose="020B0502020202020204" pitchFamily="34" charset="0"/>
              <a:ea typeface="+mn-ea"/>
              <a:cs typeface="+mn-cs"/>
            </a:rPr>
            <a:t>3.</a:t>
          </a:r>
          <a:r>
            <a:rPr lang="en-US" sz="900" i="1" baseline="0">
              <a:solidFill>
                <a:schemeClr val="dk1"/>
              </a:solidFill>
              <a:effectLst/>
              <a:latin typeface="Century Gothic" panose="020B0502020202020204" pitchFamily="34" charset="0"/>
              <a:ea typeface="+mn-ea"/>
              <a:cs typeface="+mn-cs"/>
            </a:rPr>
            <a:t> </a:t>
          </a:r>
          <a:r>
            <a:rPr lang="en-US" sz="900" i="1">
              <a:solidFill>
                <a:schemeClr val="dk1"/>
              </a:solidFill>
              <a:effectLst/>
              <a:latin typeface="Century Gothic" panose="020B0502020202020204" pitchFamily="34" charset="0"/>
              <a:ea typeface="+mn-ea"/>
              <a:cs typeface="+mn-cs"/>
            </a:rPr>
            <a:t>Taxation</a:t>
          </a:r>
          <a:endParaRPr lang="en-GB" sz="900">
            <a:effectLst/>
            <a:latin typeface="Century Gothic" panose="020B0502020202020204" pitchFamily="34" charset="0"/>
          </a:endParaRPr>
        </a:p>
        <a:p>
          <a:r>
            <a:rPr lang="en-US" sz="900" i="1">
              <a:solidFill>
                <a:schemeClr val="dk1"/>
              </a:solidFill>
              <a:effectLst/>
              <a:latin typeface="Century Gothic" panose="020B0502020202020204" pitchFamily="34" charset="0"/>
              <a:ea typeface="+mn-ea"/>
              <a:cs typeface="+mn-cs"/>
            </a:rPr>
            <a:t>4. Fair competition</a:t>
          </a:r>
          <a:endParaRPr lang="en-GB" sz="900">
            <a:effectLst/>
            <a:latin typeface="Century Gothic" panose="020B0502020202020204" pitchFamily="34" charset="0"/>
          </a:endParaRPr>
        </a:p>
        <a:p>
          <a:r>
            <a:rPr lang="en-US" sz="900" i="1">
              <a:solidFill>
                <a:schemeClr val="dk1"/>
              </a:solidFill>
              <a:effectLst/>
              <a:latin typeface="Century Gothic" panose="020B0502020202020204" pitchFamily="34" charset="0"/>
              <a:ea typeface="+mn-ea"/>
              <a:cs typeface="+mn-cs"/>
            </a:rPr>
            <a:t>5. Indigenous rights</a:t>
          </a:r>
          <a:endParaRPr lang="en-GB" sz="900">
            <a:effectLst/>
            <a:latin typeface="Century Gothic" panose="020B0502020202020204" pitchFamily="34" charset="0"/>
          </a:endParaRPr>
        </a:p>
        <a:p>
          <a:pPr lvl="1"/>
          <a:r>
            <a:rPr lang="en-US" sz="900" i="1">
              <a:solidFill>
                <a:schemeClr val="dk1"/>
              </a:solidFill>
              <a:effectLst/>
              <a:latin typeface="Century Gothic" panose="020B0502020202020204" pitchFamily="34" charset="0"/>
              <a:ea typeface="+mn-ea"/>
              <a:cs typeface="+mn-cs"/>
            </a:rPr>
            <a:t>5.1 Land acquisition and involuntary resettlement</a:t>
          </a:r>
          <a:endParaRPr lang="en-GB" sz="900">
            <a:effectLst/>
            <a:latin typeface="Century Gothic" panose="020B0502020202020204" pitchFamily="34" charset="0"/>
          </a:endParaRPr>
        </a:p>
        <a:p>
          <a:r>
            <a:rPr lang="en-US" sz="900" i="1">
              <a:solidFill>
                <a:schemeClr val="dk1"/>
              </a:solidFill>
              <a:effectLst/>
              <a:latin typeface="Century Gothic" panose="020B0502020202020204" pitchFamily="34" charset="0"/>
              <a:ea typeface="+mn-ea"/>
              <a:cs typeface="+mn-cs"/>
            </a:rPr>
            <a:t>6. Cultural heritage</a:t>
          </a:r>
          <a:endParaRPr lang="en-GB" sz="900">
            <a:effectLst/>
            <a:latin typeface="Century Gothic" panose="020B0502020202020204" pitchFamily="34" charset="0"/>
          </a:endParaRPr>
        </a:p>
        <a:p>
          <a:r>
            <a:rPr lang="en-US" sz="900" i="1">
              <a:solidFill>
                <a:schemeClr val="dk1"/>
              </a:solidFill>
              <a:effectLst/>
              <a:latin typeface="Century Gothic" panose="020B0502020202020204" pitchFamily="34" charset="0"/>
              <a:ea typeface="+mn-ea"/>
              <a:cs typeface="+mn-cs"/>
            </a:rPr>
            <a:t>7. Gender equality</a:t>
          </a:r>
          <a:endParaRPr lang="en-GB" sz="900">
            <a:effectLst/>
            <a:latin typeface="Century Gothic" panose="020B0502020202020204" pitchFamily="34" charset="0"/>
          </a:endParaRPr>
        </a:p>
        <a:p>
          <a:endParaRPr lang="en-US" sz="900" b="1" i="1" u="sng">
            <a:solidFill>
              <a:schemeClr val="dk1"/>
            </a:solidFill>
            <a:effectLst/>
            <a:latin typeface="Century Gothic" panose="020B0502020202020204" pitchFamily="34" charset="0"/>
            <a:ea typeface="+mn-ea"/>
            <a:cs typeface="+mn-cs"/>
          </a:endParaRPr>
        </a:p>
        <a:p>
          <a:r>
            <a:rPr lang="en-US" sz="900" b="1" i="1" u="sng">
              <a:solidFill>
                <a:schemeClr val="dk1"/>
              </a:solidFill>
              <a:effectLst/>
              <a:latin typeface="Century Gothic" panose="020B0502020202020204" pitchFamily="34" charset="0"/>
              <a:ea typeface="+mn-ea"/>
              <a:cs typeface="+mn-cs"/>
            </a:rPr>
            <a:t>Domestic/International</a:t>
          </a:r>
          <a:r>
            <a:rPr lang="en-US" sz="900" b="1">
              <a:solidFill>
                <a:schemeClr val="dk1"/>
              </a:solidFill>
              <a:effectLst/>
              <a:latin typeface="Century Gothic" panose="020B0502020202020204" pitchFamily="34" charset="0"/>
              <a:ea typeface="+mn-ea"/>
              <a:cs typeface="+mn-cs"/>
            </a:rPr>
            <a:t>: </a:t>
          </a:r>
          <a:r>
            <a:rPr lang="en-US" sz="900">
              <a:solidFill>
                <a:schemeClr val="dk1"/>
              </a:solidFill>
              <a:effectLst/>
              <a:latin typeface="Century Gothic" panose="020B0502020202020204" pitchFamily="34" charset="0"/>
              <a:ea typeface="+mn-ea"/>
              <a:cs typeface="+mn-cs"/>
            </a:rPr>
            <a:t>Indicates whether the related laws and regulations originate from domestic South African legal frameworks or international laws. "Domestic*" refers</a:t>
          </a:r>
          <a:r>
            <a:rPr lang="en-US" sz="900" baseline="0">
              <a:solidFill>
                <a:schemeClr val="dk1"/>
              </a:solidFill>
              <a:effectLst/>
              <a:latin typeface="Century Gothic" panose="020B0502020202020204" pitchFamily="34" charset="0"/>
              <a:ea typeface="+mn-ea"/>
              <a:cs typeface="+mn-cs"/>
            </a:rPr>
            <a:t> to national laws beyond those already listed in the SA GFT, but could potentially support MSS assessment.</a:t>
          </a:r>
          <a:endParaRPr lang="en-US" sz="900">
            <a:effectLst/>
            <a:latin typeface="Century Gothic" panose="020B0502020202020204" pitchFamily="34" charset="0"/>
          </a:endParaRPr>
        </a:p>
        <a:p>
          <a:endParaRPr lang="en-US" sz="900" b="1" i="1" u="sng" baseline="0">
            <a:solidFill>
              <a:schemeClr val="dk1"/>
            </a:solidFill>
            <a:effectLst/>
            <a:latin typeface="Century Gothic" panose="020B0502020202020204" pitchFamily="34" charset="0"/>
            <a:ea typeface="+mn-ea"/>
            <a:cs typeface="+mn-cs"/>
          </a:endParaRPr>
        </a:p>
        <a:p>
          <a:r>
            <a:rPr lang="en-US" sz="900" b="1" i="1" u="sng" baseline="0">
              <a:solidFill>
                <a:schemeClr val="dk1"/>
              </a:solidFill>
              <a:effectLst/>
              <a:latin typeface="Century Gothic" panose="020B0502020202020204" pitchFamily="34" charset="0"/>
              <a:ea typeface="+mn-ea"/>
              <a:cs typeface="+mn-cs"/>
            </a:rPr>
            <a:t>Related Laws</a:t>
          </a:r>
          <a:r>
            <a:rPr lang="en-US" sz="900" b="1" baseline="0">
              <a:solidFill>
                <a:schemeClr val="dk1"/>
              </a:solidFill>
              <a:effectLst/>
              <a:latin typeface="Century Gothic" panose="020B0502020202020204" pitchFamily="34" charset="0"/>
              <a:ea typeface="+mn-ea"/>
              <a:cs typeface="+mn-cs"/>
            </a:rPr>
            <a:t>:</a:t>
          </a:r>
          <a:r>
            <a:rPr lang="en-US" sz="900" baseline="0">
              <a:solidFill>
                <a:schemeClr val="dk1"/>
              </a:solidFill>
              <a:effectLst/>
              <a:latin typeface="Century Gothic" panose="020B0502020202020204" pitchFamily="34" charset="0"/>
              <a:ea typeface="+mn-ea"/>
              <a:cs typeface="+mn-cs"/>
            </a:rPr>
            <a:t> Specific South African national laws that support the MSS dimension.</a:t>
          </a:r>
        </a:p>
        <a:p>
          <a:endParaRPr lang="en-US" sz="900">
            <a:effectLst/>
            <a:latin typeface="Century Gothic" panose="020B0502020202020204" pitchFamily="34" charset="0"/>
          </a:endParaRPr>
        </a:p>
        <a:p>
          <a:r>
            <a:rPr lang="en-US" sz="900" b="1" i="1" u="sng" baseline="0">
              <a:solidFill>
                <a:schemeClr val="dk1"/>
              </a:solidFill>
              <a:effectLst/>
              <a:latin typeface="Century Gothic" panose="020B0502020202020204" pitchFamily="34" charset="0"/>
              <a:ea typeface="+mn-ea"/>
              <a:cs typeface="+mn-cs"/>
            </a:rPr>
            <a:t>Related Provisions</a:t>
          </a:r>
          <a:r>
            <a:rPr lang="en-US" sz="900" b="1" baseline="0">
              <a:solidFill>
                <a:schemeClr val="dk1"/>
              </a:solidFill>
              <a:effectLst/>
              <a:latin typeface="Century Gothic" panose="020B0502020202020204" pitchFamily="34" charset="0"/>
              <a:ea typeface="+mn-ea"/>
              <a:cs typeface="+mn-cs"/>
            </a:rPr>
            <a:t>: </a:t>
          </a:r>
          <a:r>
            <a:rPr lang="en-US" sz="900" baseline="0">
              <a:solidFill>
                <a:schemeClr val="dk1"/>
              </a:solidFill>
              <a:effectLst/>
              <a:latin typeface="Century Gothic" panose="020B0502020202020204" pitchFamily="34" charset="0"/>
              <a:ea typeface="+mn-ea"/>
              <a:cs typeface="+mn-cs"/>
            </a:rPr>
            <a:t>Key provisions within the related laws that directly address the MSS dimension. These provisions highlight specific requirements under the law.</a:t>
          </a:r>
          <a:endParaRPr lang="en-US" sz="900">
            <a:effectLst/>
            <a:latin typeface="Century Gothic" panose="020B0502020202020204" pitchFamily="34" charset="0"/>
          </a:endParaRPr>
        </a:p>
        <a:p>
          <a:endParaRPr lang="en-US" sz="900" b="1" i="1" u="sng" baseline="0">
            <a:solidFill>
              <a:schemeClr val="dk1"/>
            </a:solidFill>
            <a:effectLst/>
            <a:latin typeface="Century Gothic" panose="020B0502020202020204" pitchFamily="34" charset="0"/>
            <a:ea typeface="+mn-ea"/>
            <a:cs typeface="+mn-cs"/>
          </a:endParaRPr>
        </a:p>
        <a:p>
          <a:r>
            <a:rPr lang="en-US" sz="900" b="1" i="1" u="sng" baseline="0">
              <a:solidFill>
                <a:schemeClr val="dk1"/>
              </a:solidFill>
              <a:effectLst/>
              <a:latin typeface="Century Gothic" panose="020B0502020202020204" pitchFamily="34" charset="0"/>
              <a:ea typeface="+mn-ea"/>
              <a:cs typeface="+mn-cs"/>
            </a:rPr>
            <a:t>JSE</a:t>
          </a:r>
          <a:r>
            <a:rPr lang="en-US" sz="900" b="1" baseline="0">
              <a:solidFill>
                <a:schemeClr val="dk1"/>
              </a:solidFill>
              <a:effectLst/>
              <a:latin typeface="Century Gothic" panose="020B0502020202020204" pitchFamily="34" charset="0"/>
              <a:ea typeface="+mn-ea"/>
              <a:cs typeface="+mn-cs"/>
            </a:rPr>
            <a:t>: </a:t>
          </a:r>
          <a:r>
            <a:rPr lang="en-US" sz="900" baseline="0">
              <a:solidFill>
                <a:schemeClr val="dk1"/>
              </a:solidFill>
              <a:effectLst/>
              <a:latin typeface="Century Gothic" panose="020B0502020202020204" pitchFamily="34" charset="0"/>
              <a:ea typeface="+mn-ea"/>
              <a:cs typeface="+mn-cs"/>
            </a:rPr>
            <a:t>JSE's Sustainability and Climate Disclosure Guidance </a:t>
          </a:r>
          <a:endParaRPr lang="en-US" sz="900">
            <a:effectLst/>
            <a:latin typeface="Century Gothic" panose="020B0502020202020204" pitchFamily="34" charset="0"/>
          </a:endParaRPr>
        </a:p>
        <a:p>
          <a:endParaRPr lang="en-US" sz="900" b="1" i="1" u="sng" baseline="0">
            <a:solidFill>
              <a:schemeClr val="dk1"/>
            </a:solidFill>
            <a:effectLst/>
            <a:latin typeface="Century Gothic" panose="020B0502020202020204" pitchFamily="34" charset="0"/>
            <a:ea typeface="+mn-ea"/>
            <a:cs typeface="+mn-cs"/>
          </a:endParaRPr>
        </a:p>
        <a:p>
          <a:r>
            <a:rPr lang="en-US" sz="900" b="1" i="1" u="sng" baseline="0">
              <a:solidFill>
                <a:schemeClr val="dk1"/>
              </a:solidFill>
              <a:effectLst/>
              <a:latin typeface="Century Gothic" panose="020B0502020202020204" pitchFamily="34" charset="0"/>
              <a:ea typeface="+mn-ea"/>
              <a:cs typeface="+mn-cs"/>
            </a:rPr>
            <a:t>GRI</a:t>
          </a:r>
          <a:r>
            <a:rPr lang="en-US" sz="900" b="1" baseline="0">
              <a:solidFill>
                <a:schemeClr val="dk1"/>
              </a:solidFill>
              <a:effectLst/>
              <a:latin typeface="Century Gothic" panose="020B0502020202020204" pitchFamily="34" charset="0"/>
              <a:ea typeface="+mn-ea"/>
              <a:cs typeface="+mn-cs"/>
            </a:rPr>
            <a:t>: </a:t>
          </a:r>
          <a:r>
            <a:rPr lang="en-US" sz="900" baseline="0">
              <a:solidFill>
                <a:schemeClr val="dk1"/>
              </a:solidFill>
              <a:effectLst/>
              <a:latin typeface="Century Gothic" panose="020B0502020202020204" pitchFamily="34" charset="0"/>
              <a:ea typeface="+mn-ea"/>
              <a:cs typeface="+mn-cs"/>
            </a:rPr>
            <a:t>The Global Standards for Sustainability Impacts</a:t>
          </a:r>
          <a:endParaRPr lang="en-US" sz="900">
            <a:effectLst/>
            <a:latin typeface="Century Gothic" panose="020B0502020202020204" pitchFamily="34" charset="0"/>
          </a:endParaRPr>
        </a:p>
        <a:p>
          <a:endParaRPr lang="en-US" sz="900" b="1" i="1" u="sng" baseline="0">
            <a:solidFill>
              <a:schemeClr val="dk1"/>
            </a:solidFill>
            <a:effectLst/>
            <a:latin typeface="Century Gothic" panose="020B0502020202020204" pitchFamily="34" charset="0"/>
            <a:ea typeface="+mn-ea"/>
            <a:cs typeface="+mn-cs"/>
          </a:endParaRPr>
        </a:p>
        <a:p>
          <a:r>
            <a:rPr lang="en-US" sz="900" b="1" i="1" u="sng" baseline="0">
              <a:solidFill>
                <a:schemeClr val="dk1"/>
              </a:solidFill>
              <a:effectLst/>
              <a:latin typeface="Century Gothic" panose="020B0502020202020204" pitchFamily="34" charset="0"/>
              <a:ea typeface="+mn-ea"/>
              <a:cs typeface="+mn-cs"/>
            </a:rPr>
            <a:t>IFC</a:t>
          </a:r>
          <a:r>
            <a:rPr lang="en-US" sz="900" b="1" baseline="0">
              <a:solidFill>
                <a:schemeClr val="dk1"/>
              </a:solidFill>
              <a:effectLst/>
              <a:latin typeface="Century Gothic" panose="020B0502020202020204" pitchFamily="34" charset="0"/>
              <a:ea typeface="+mn-ea"/>
              <a:cs typeface="+mn-cs"/>
            </a:rPr>
            <a:t>: </a:t>
          </a:r>
          <a:r>
            <a:rPr lang="en-US" sz="900" baseline="0">
              <a:solidFill>
                <a:schemeClr val="dk1"/>
              </a:solidFill>
              <a:effectLst/>
              <a:latin typeface="Century Gothic" panose="020B0502020202020204" pitchFamily="34" charset="0"/>
              <a:ea typeface="+mn-ea"/>
              <a:cs typeface="+mn-cs"/>
            </a:rPr>
            <a:t>IFC's Performance Standards on Environmental and Social Sustainability</a:t>
          </a:r>
          <a:endParaRPr lang="en-US" sz="900">
            <a:effectLst/>
            <a:latin typeface="Century Gothic" panose="020B0502020202020204" pitchFamily="34" charset="0"/>
          </a:endParaRPr>
        </a:p>
        <a:p>
          <a:endParaRPr lang="en-US" sz="900" b="1" i="1" u="sng" baseline="0">
            <a:solidFill>
              <a:schemeClr val="dk1"/>
            </a:solidFill>
            <a:effectLst/>
            <a:latin typeface="Century Gothic" panose="020B0502020202020204" pitchFamily="34" charset="0"/>
            <a:ea typeface="+mn-ea"/>
            <a:cs typeface="+mn-cs"/>
          </a:endParaRPr>
        </a:p>
        <a:p>
          <a:r>
            <a:rPr lang="en-US" sz="900" b="1" i="1" u="sng" baseline="0">
              <a:solidFill>
                <a:schemeClr val="dk1"/>
              </a:solidFill>
              <a:effectLst/>
              <a:latin typeface="Century Gothic" panose="020B0502020202020204" pitchFamily="34" charset="0"/>
              <a:ea typeface="+mn-ea"/>
              <a:cs typeface="+mn-cs"/>
            </a:rPr>
            <a:t>Potential Evidence</a:t>
          </a:r>
          <a:r>
            <a:rPr lang="en-US" sz="900" b="1" baseline="0">
              <a:solidFill>
                <a:schemeClr val="dk1"/>
              </a:solidFill>
              <a:effectLst/>
              <a:latin typeface="Century Gothic" panose="020B0502020202020204" pitchFamily="34" charset="0"/>
              <a:ea typeface="+mn-ea"/>
              <a:cs typeface="+mn-cs"/>
            </a:rPr>
            <a:t>: </a:t>
          </a:r>
          <a:r>
            <a:rPr lang="en-US" sz="900" baseline="0">
              <a:solidFill>
                <a:schemeClr val="dk1"/>
              </a:solidFill>
              <a:effectLst/>
              <a:latin typeface="Century Gothic" panose="020B0502020202020204" pitchFamily="34" charset="0"/>
              <a:ea typeface="+mn-ea"/>
              <a:cs typeface="+mn-cs"/>
            </a:rPr>
            <a:t>Suggested types of evidence that companies can provide to demonstrate compliance with the MSS dimension. The color of the cell indicates the frequency of the evidence - Dark Green: Mentioned in more than one ESG standards; Light Green: Mentioned in one ESG standards.</a:t>
          </a:r>
          <a:endParaRPr lang="en-US" sz="900">
            <a:effectLst/>
            <a:latin typeface="Century Gothic" panose="020B0502020202020204" pitchFamily="34" charset="0"/>
          </a:endParaRPr>
        </a:p>
        <a:p>
          <a:endParaRPr 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https://d.docs.live.net/82e932a7a2670e02/Desktop/Project%20QL/Full%20Versions/A3.%20Excel%20Tools/DNSH/DNSH%20%20Pilot%20Tool%20(data%20sources%20added)%20(1).xlsx" TargetMode="External"/><Relationship Id="rId1" Type="http://schemas.openxmlformats.org/officeDocument/2006/relationships/externalLinkPath" Target="https://cpisf-my.sharepoint.com/Users/munko/OneDrive/Desktop/Project%20QL/Full%20Versions/A3.%20Excel%20Tools/DNSH/DNSH%20%20Pilot%20Tool%20(data%20sources%20added)%2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munko\Downloads\DNSH%20%20Pilot%20Tool%20(data%20sources%20added).xlsx" TargetMode="External"/><Relationship Id="rId1" Type="http://schemas.openxmlformats.org/officeDocument/2006/relationships/externalLinkPath" Target="file:///C:\Users\munko\Downloads\DNSH%20%20Pilot%20Tool%20(data%20sources%20adde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1"/>
      <sheetName val="Data input (2)"/>
      <sheetName val="Data input"/>
      <sheetName val="Data"/>
      <sheetName val="DNSH Comparison"/>
      <sheetName val="Parameters"/>
      <sheetName val="New Interface"/>
      <sheetName val="DNSH  Pilot Tool (data sources "/>
    </sheetNames>
    <sheetDataSet>
      <sheetData sheetId="0" refreshError="1"/>
      <sheetData sheetId="1" refreshError="1"/>
      <sheetData sheetId="2" refreshError="1"/>
      <sheetData sheetId="3"/>
      <sheetData sheetId="4" refreshError="1"/>
      <sheetData sheetId="5" refreshError="1"/>
      <sheetData sheetId="6" refreshError="1"/>
      <sheetData sheetId="7"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ata input"/>
      <sheetName val="Data"/>
      <sheetName val="DNSH Comparison"/>
      <sheetName val="Parameters"/>
      <sheetName val="New Interface"/>
      <sheetName val="DNSH  Pilot Tool (data sources "/>
    </sheetNames>
    <sheetDataSet>
      <sheetData sheetId="0" refreshError="1"/>
      <sheetData sheetId="1"/>
      <sheetData sheetId="2" refreshError="1"/>
      <sheetData sheetId="3" refreshError="1"/>
      <sheetData sheetId="4" refreshError="1"/>
      <sheetData sheetId="5" refreshError="1"/>
    </sheetDataSet>
  </externalBook>
</externalLink>
</file>

<file path=xl/queryTables/queryTable1.xml><?xml version="1.0" encoding="utf-8"?>
<queryTable xmlns="http://schemas.openxmlformats.org/spreadsheetml/2006/main" xmlns:mc="http://schemas.openxmlformats.org/markup-compatibility/2006" xmlns:xr16="http://schemas.microsoft.com/office/spreadsheetml/2017/revision16" mc:Ignorable="xr16" name="ExternalData_1" connectionId="1" xr16:uid="{277E8363-8DBA-4B5A-ACDB-223E987AF54F}" autoFormatId="16" applyNumberFormats="0" applyBorderFormats="0" applyFontFormats="0" applyPatternFormats="0" applyAlignmentFormats="0" applyWidthHeightFormats="0">
  <queryTableRefresh nextId="13" unboundColumnsLeft="2">
    <queryTableFields count="11">
      <queryTableField id="12" dataBound="0" tableColumnId="11"/>
      <queryTableField id="11" dataBound="0" tableColumnId="12"/>
      <queryTableField id="1" name="No. of Activity" tableColumnId="1"/>
      <queryTableField id="2" name="Section No." tableColumnId="2"/>
      <queryTableField id="3" name="Section name" tableColumnId="3"/>
      <queryTableField id="4" name="Macro-sector" tableColumnId="4"/>
      <queryTableField id="5" name="Activity No." tableColumnId="5"/>
      <queryTableField id="6" name="Activity SIC Code" tableColumnId="6"/>
      <queryTableField id="8" name="Economic activity" tableColumnId="8"/>
      <queryTableField id="9" name="Environmental Objectives" tableColumnId="9"/>
      <queryTableField id="10" name="DNSH Criteria" tableColumnId="10"/>
    </queryTableFields>
    <queryTableDeletedFields count="1">
      <deletedField name="Taxonomy"/>
    </queryTableDeletedFields>
  </queryTableRefresh>
</queryTable>
</file>

<file path=xl/tables/_rels/table2.xml.rels><?xml version="1.0" encoding="UTF-8" standalone="yes"?>
<Relationships xmlns="http://schemas.openxmlformats.org/package/2006/relationships"><Relationship Id="rId1" Type="http://schemas.openxmlformats.org/officeDocument/2006/relationships/queryTable" Target="../queryTables/queryTable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575615BA-671C-49F3-8D33-D89DE5598508}" name="Data" displayName="Data" ref="A1:S529" totalsRowShown="0">
  <autoFilter ref="A1:S529" xr:uid="{575615BA-671C-49F3-8D33-D89DE5598508}"/>
  <tableColumns count="19">
    <tableColumn id="1" xr3:uid="{BEE4E4FF-E209-46A1-B5A6-88DDFD1A3162}" name="Comparison Filters" dataDxfId="23">
      <calculatedColumnFormula>Data[[#This Row],[Taxonomy]]&amp;Data[[#This Row],[ Activity Code]]&amp;Data[[#This Row],[Environmental Objective]]</calculatedColumnFormula>
    </tableColumn>
    <tableColumn id="2" xr3:uid="{9EBB17A7-D2DE-4961-9441-0742128ACFC1}" name="Jurisdiction" dataDxfId="22">
      <calculatedColumnFormula>Data[[#This Row],[Taxonomy]]&amp;Data[[#This Row],[ Activity Code]]&amp;Data[[#This Row],[Environmental Objective]]</calculatedColumnFormula>
    </tableColumn>
    <tableColumn id="3" xr3:uid="{3FB48661-1042-42A0-B7F6-EFBDB164D5FA}" name="Taxonomy"/>
    <tableColumn id="4" xr3:uid="{11E9F531-238A-4C92-B6C3-6D9F635DF53A}" name="Economic Activity"/>
    <tableColumn id="5" xr3:uid="{DD272C53-BB78-490C-AC76-7A26D18EA6FF}" name="ISIC Section"/>
    <tableColumn id="6" xr3:uid="{F28D1878-E7B4-4CB7-AB21-DF8730C688D5}" name="Sector Name" dataDxfId="21"/>
    <tableColumn id="7" xr3:uid="{5A591F3A-90FA-4269-ABC0-13F4141D6F8A}" name="ISIC Division" dataDxfId="20"/>
    <tableColumn id="19" xr3:uid="{F653AE3A-3BB6-46D2-A3A1-2464166A9060}" name="DivisionName" dataDxfId="19">
      <calculatedColumnFormula>_xlfn.XLOOKUP(Data[[#This Row],[ISIC Division]],'Combined ISIC Code '!$C$4:$C$422,'Combined ISIC Code '!$D$4:$D$422,"Not included under ISIC",0)</calculatedColumnFormula>
    </tableColumn>
    <tableColumn id="8" xr3:uid="{6B3BDE5C-50CF-4FE6-BD08-0E40BFA5E96D}" name="ISIC Group" dataDxfId="18"/>
    <tableColumn id="9" xr3:uid="{DC2EC16A-BE27-4741-A095-FA272AACC4FA}" name="ISIC Group Name"/>
    <tableColumn id="10" xr3:uid="{1ED517EC-9A90-4C62-9736-DB8EFCA7EC0E}" name="ISIC Class "/>
    <tableColumn id="11" xr3:uid="{34F84566-C328-4620-B6A6-5CD0D9320658}" name=" Activity Code"/>
    <tableColumn id="12" xr3:uid="{9B0F9A3A-C928-4A66-B32E-0D8B5F1BF404}" name="Make Significant Contribution"/>
    <tableColumn id="13" xr3:uid="{14B5DD72-94C7-4EC2-8F10-9D5C9D791424}" name="Environmental Objective"/>
    <tableColumn id="14" xr3:uid="{C2D5AA75-4D26-4FFE-A84B-D41FE52A8CEB}" name="Main Parameter"/>
    <tableColumn id="15" xr3:uid="{02D8F9E8-A89F-4F00-B8B6-7B07F0BFD399}" name="TSC Metric "/>
    <tableColumn id="16" xr3:uid="{E0931E2F-EBAB-487F-B42B-2CA86479BAA7}" name="TSC: Quantitative Threshold "/>
    <tableColumn id="17" xr3:uid="{F3C5C30C-19FD-42F6-BD9C-DBED4F98BAAA}" name=" TSC : Other Qualitative or Generic  Criteria"/>
    <tableColumn id="18" xr3:uid="{3A9744EE-4ECA-42D2-8B8E-9D0BF43268BF}" name="Any Applicable  Standards "/>
  </tableColumns>
  <tableStyleInfo name="TableStyleMedium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1B56CE3-7908-45F7-A479-0217100A9A3A}" name="DataInput" displayName="DataInput" ref="A1:K1057" tableType="queryTable" totalsRowShown="0">
  <tableColumns count="11">
    <tableColumn id="11" xr3:uid="{73A86AC2-4917-4894-9A3C-D818D8FFD6B5}" uniqueName="11" name="Unique ID" queryTableFieldId="12" dataDxfId="17">
      <calculatedColumnFormula>DataInput[[#This Row],[Taxonomy]]&amp;DataInput[[#This Row],[South Africa Activity No]]&amp;DataInput[[#This Row],[Environmental Objectives]]</calculatedColumnFormula>
    </tableColumn>
    <tableColumn id="12" xr3:uid="{14A3EE83-6637-448D-B6CC-511D655545A9}" uniqueName="12" name="Taxonomy" queryTableFieldId="11"/>
    <tableColumn id="1" xr3:uid="{31F790EA-C559-473F-AFDD-5B75979A3D04}" uniqueName="1" name="No. of Activity" queryTableFieldId="1"/>
    <tableColumn id="2" xr3:uid="{F020A992-61A1-45BA-8D81-3D70B929BF5F}" uniqueName="2" name="Section No" queryTableFieldId="2"/>
    <tableColumn id="3" xr3:uid="{BBFC1B76-6843-4CBC-9BBE-2335E526187B}" uniqueName="3" name="Section name" queryTableFieldId="3"/>
    <tableColumn id="4" xr3:uid="{8A1896C4-91DD-4703-BA14-9801336D6D5D}" uniqueName="4" name="Macro-sector" queryTableFieldId="4"/>
    <tableColumn id="5" xr3:uid="{4B2BA681-CEB7-4924-9885-0C38303BB5D6}" uniqueName="5" name="South Africa Activity No" queryTableFieldId="5"/>
    <tableColumn id="6" xr3:uid="{5D6760B7-D0EB-4D3A-9C51-0111D9E25A81}" uniqueName="6" name="Activity SIC Code" queryTableFieldId="6"/>
    <tableColumn id="8" xr3:uid="{AAED4811-230A-4D97-85EE-213C442873FE}" uniqueName="8" name="Economic activity" queryTableFieldId="8"/>
    <tableColumn id="9" xr3:uid="{E9C2C201-8663-467C-BC9C-23710C0B7A39}" uniqueName="9" name="Environmental Objectives" queryTableFieldId="9" dataDxfId="16"/>
    <tableColumn id="10" xr3:uid="{42B6A960-A7A0-4459-8F83-3F289FB84D1A}" uniqueName="10" name="DNSH Criteria" queryTableFieldId="1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438" row="9">
    <wetp:webextensionref xmlns:r="http://schemas.openxmlformats.org/officeDocument/2006/relationships" r:id="rId1"/>
  </wetp:taskpane>
</wetp:taskpanes>
</file>

<file path=xl/webextensions/webextension1.xml><?xml version="1.0" encoding="utf-8"?>
<we:webextension xmlns:we="http://schemas.microsoft.com/office/webextensions/webextension/2010/11" id="{7F257FC7-4796-4559-B470-F98AA4C1D41D}">
  <we:reference id="wa200005271" version="2.5.4.0" store="en-US" storeType="OMEX"/>
  <we:alternateReferences>
    <we:reference id="wa200005271" version="2.5.4.0" store="" storeType="OMEX"/>
  </we:alternateReferences>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_xldudf_AI_TABLE</we:customFunctionIds>
        <we:customFunctionIds>_xldudf_AI_FILL</we:customFunctionIds>
        <we:customFunctionIds>_xldudf_AI_LIST</we:customFunctionIds>
        <we:customFunctionIds>_xldudf_AI_ASK</we:customFunctionIds>
        <we:customFunctionIds>_xldudf_AI_FORMAT</we:customFunctionIds>
        <we:customFunctionIds>_xldudf_AI_EXTRACT</we:customFunctionIds>
        <we:customFunctionIds>_xldudf_AI_TRANSLATE</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DB873B-6A6C-460A-BC6E-62524E0DB5E1}">
  <sheetPr>
    <tabColor theme="1" tint="0.499984740745262"/>
  </sheetPr>
  <dimension ref="A1:B10"/>
  <sheetViews>
    <sheetView showGridLines="0" tabSelected="1" zoomScaleNormal="100" workbookViewId="0"/>
  </sheetViews>
  <sheetFormatPr defaultColWidth="8.88671875" defaultRowHeight="14.4" x14ac:dyDescent="0.3"/>
  <cols>
    <col min="1" max="1" width="2.77734375" style="131" customWidth="1"/>
    <col min="2" max="2" width="3.21875" style="6" customWidth="1"/>
    <col min="3" max="16384" width="8.88671875" style="88"/>
  </cols>
  <sheetData>
    <row r="1" spans="2:2" s="267" customFormat="1" x14ac:dyDescent="0.3"/>
    <row r="10" spans="2:2" x14ac:dyDescent="0.3">
      <c r="B10"/>
    </row>
  </sheetData>
  <pageMargins left="0.7" right="0.7" top="0.75" bottom="0.75" header="0.3" footer="0.3"/>
  <pageSetup orientation="portrait" horizontalDpi="24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26DA2D-610F-4C56-B1C1-F095BC54ABC8}">
  <sheetPr>
    <tabColor rgb="FF21275D"/>
  </sheetPr>
  <dimension ref="A1:U47"/>
  <sheetViews>
    <sheetView showGridLines="0" zoomScaleNormal="100" workbookViewId="0">
      <selection activeCell="B1" sqref="B1"/>
    </sheetView>
  </sheetViews>
  <sheetFormatPr defaultRowHeight="14.4" x14ac:dyDescent="0.3"/>
  <cols>
    <col min="1" max="1" width="2.77734375" style="89" customWidth="1"/>
    <col min="2" max="2" width="9" customWidth="1"/>
  </cols>
  <sheetData>
    <row r="1" spans="1:21" s="88" customFormat="1" x14ac:dyDescent="0.3">
      <c r="A1" s="89"/>
      <c r="B1"/>
      <c r="C1" s="137" t="s">
        <v>2515</v>
      </c>
      <c r="D1" s="137"/>
      <c r="E1" s="137"/>
      <c r="F1" s="137"/>
      <c r="G1" s="137"/>
      <c r="H1" s="137"/>
      <c r="I1" s="137"/>
      <c r="J1" s="137"/>
      <c r="K1" s="137"/>
      <c r="L1" s="137"/>
      <c r="M1" s="137"/>
      <c r="N1" s="137"/>
      <c r="O1" s="137"/>
      <c r="P1" s="137"/>
      <c r="Q1" s="137"/>
      <c r="R1" s="137"/>
      <c r="S1" s="137"/>
      <c r="T1" s="137"/>
      <c r="U1" s="137"/>
    </row>
    <row r="2" spans="1:21" s="88" customFormat="1" x14ac:dyDescent="0.3">
      <c r="A2" s="89"/>
      <c r="B2"/>
      <c r="C2" s="137"/>
      <c r="D2" s="137"/>
      <c r="E2" s="137"/>
      <c r="F2" s="137"/>
      <c r="G2" s="137"/>
      <c r="H2" s="137"/>
      <c r="I2" s="137"/>
      <c r="J2" s="137"/>
      <c r="K2" s="137"/>
      <c r="L2" s="137"/>
      <c r="M2" s="137"/>
      <c r="N2" s="137"/>
      <c r="O2" s="137"/>
      <c r="P2" s="137"/>
      <c r="Q2" s="137"/>
      <c r="R2" s="137"/>
      <c r="S2" s="137"/>
      <c r="T2" s="137"/>
      <c r="U2" s="137"/>
    </row>
    <row r="3" spans="1:21" s="88" customFormat="1" x14ac:dyDescent="0.3">
      <c r="A3" s="89"/>
      <c r="B3"/>
    </row>
    <row r="4" spans="1:21" s="88" customFormat="1" ht="18" customHeight="1" x14ac:dyDescent="0.3">
      <c r="A4" s="89"/>
      <c r="B4"/>
      <c r="C4" s="138" t="s">
        <v>2528</v>
      </c>
      <c r="D4" s="138"/>
      <c r="E4" s="138"/>
    </row>
    <row r="5" spans="1:21" s="88" customFormat="1" x14ac:dyDescent="0.3">
      <c r="A5" s="89"/>
      <c r="B5"/>
    </row>
    <row r="6" spans="1:21" s="88" customFormat="1" x14ac:dyDescent="0.3">
      <c r="A6" s="89"/>
      <c r="B6"/>
    </row>
    <row r="7" spans="1:21" s="88" customFormat="1" x14ac:dyDescent="0.3">
      <c r="A7" s="89"/>
      <c r="B7"/>
    </row>
    <row r="8" spans="1:21" s="88" customFormat="1" x14ac:dyDescent="0.3">
      <c r="A8" s="89"/>
      <c r="B8"/>
    </row>
    <row r="9" spans="1:21" s="88" customFormat="1" x14ac:dyDescent="0.3">
      <c r="A9" s="89"/>
      <c r="B9"/>
    </row>
    <row r="10" spans="1:21" s="88" customFormat="1" x14ac:dyDescent="0.3">
      <c r="A10" s="89"/>
      <c r="B10"/>
    </row>
    <row r="11" spans="1:21" s="88" customFormat="1" x14ac:dyDescent="0.3">
      <c r="A11" s="89"/>
      <c r="B11"/>
    </row>
    <row r="12" spans="1:21" s="88" customFormat="1" x14ac:dyDescent="0.3">
      <c r="A12" s="89"/>
      <c r="B12"/>
    </row>
    <row r="13" spans="1:21" s="88" customFormat="1" x14ac:dyDescent="0.3">
      <c r="A13" s="89"/>
      <c r="B13"/>
    </row>
    <row r="14" spans="1:21" s="88" customFormat="1" ht="18" customHeight="1" x14ac:dyDescent="0.3">
      <c r="A14" s="89"/>
      <c r="B14"/>
    </row>
    <row r="15" spans="1:21" s="88" customFormat="1" ht="22.95" customHeight="1" x14ac:dyDescent="0.3">
      <c r="A15" s="89"/>
      <c r="B15"/>
      <c r="C15" s="138" t="s">
        <v>2529</v>
      </c>
      <c r="D15" s="138"/>
      <c r="E15" s="138"/>
    </row>
    <row r="16" spans="1:21" s="88" customFormat="1" ht="106.2" customHeight="1" x14ac:dyDescent="0.3">
      <c r="A16" s="89"/>
      <c r="B16"/>
    </row>
    <row r="17" spans="1:12" s="88" customFormat="1" x14ac:dyDescent="0.3">
      <c r="A17" s="89"/>
      <c r="B17"/>
    </row>
    <row r="18" spans="1:12" s="88" customFormat="1" x14ac:dyDescent="0.3">
      <c r="A18" s="89"/>
      <c r="B18"/>
    </row>
    <row r="19" spans="1:12" s="88" customFormat="1" x14ac:dyDescent="0.3">
      <c r="A19" s="89"/>
      <c r="B19"/>
    </row>
    <row r="20" spans="1:12" s="88" customFormat="1" x14ac:dyDescent="0.3">
      <c r="A20" s="89"/>
      <c r="B20"/>
    </row>
    <row r="21" spans="1:12" s="88" customFormat="1" x14ac:dyDescent="0.3">
      <c r="A21" s="89"/>
      <c r="B21"/>
    </row>
    <row r="22" spans="1:12" s="88" customFormat="1" ht="18.600000000000001" customHeight="1" x14ac:dyDescent="0.3">
      <c r="A22" s="89"/>
      <c r="B22"/>
    </row>
    <row r="23" spans="1:12" s="88" customFormat="1" x14ac:dyDescent="0.3">
      <c r="A23" s="89"/>
      <c r="B23"/>
    </row>
    <row r="24" spans="1:12" s="88" customFormat="1" x14ac:dyDescent="0.3">
      <c r="A24" s="89"/>
      <c r="B24"/>
    </row>
    <row r="25" spans="1:12" s="88" customFormat="1" x14ac:dyDescent="0.3">
      <c r="A25" s="89"/>
      <c r="B25"/>
    </row>
    <row r="26" spans="1:12" s="88" customFormat="1" x14ac:dyDescent="0.3">
      <c r="A26" s="89"/>
      <c r="B26"/>
    </row>
    <row r="27" spans="1:12" s="88" customFormat="1" x14ac:dyDescent="0.3">
      <c r="A27" s="89"/>
      <c r="B27"/>
    </row>
    <row r="28" spans="1:12" s="88" customFormat="1" x14ac:dyDescent="0.3">
      <c r="A28" s="89"/>
      <c r="B28"/>
    </row>
    <row r="29" spans="1:12" s="88" customFormat="1" ht="13.95" customHeight="1" x14ac:dyDescent="0.3">
      <c r="A29" s="89"/>
      <c r="B29"/>
      <c r="C29"/>
      <c r="D29"/>
      <c r="E29"/>
      <c r="F29"/>
      <c r="G29"/>
      <c r="H29"/>
      <c r="I29"/>
      <c r="J29"/>
      <c r="K29"/>
      <c r="L29"/>
    </row>
    <row r="30" spans="1:12" s="88" customFormat="1" ht="17.399999999999999" customHeight="1" x14ac:dyDescent="0.3">
      <c r="A30" s="89"/>
      <c r="B30"/>
      <c r="C30" s="138" t="s">
        <v>2521</v>
      </c>
      <c r="D30" s="138"/>
      <c r="E30" s="138"/>
      <c r="F30"/>
      <c r="G30"/>
      <c r="H30"/>
      <c r="I30"/>
      <c r="J30"/>
      <c r="K30"/>
      <c r="L30"/>
    </row>
    <row r="46" spans="3:5" ht="15" customHeight="1" x14ac:dyDescent="0.3"/>
    <row r="47" spans="3:5" ht="18" customHeight="1" x14ac:dyDescent="0.3">
      <c r="C47" s="138" t="s">
        <v>2522</v>
      </c>
      <c r="D47" s="138"/>
      <c r="E47" s="138"/>
    </row>
  </sheetData>
  <mergeCells count="5">
    <mergeCell ref="C1:U2"/>
    <mergeCell ref="C4:E4"/>
    <mergeCell ref="C15:E15"/>
    <mergeCell ref="C30:E30"/>
    <mergeCell ref="C47:E47"/>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5F4641-F8D9-4963-ADB2-44494DDE8E27}">
  <sheetPr>
    <tabColor theme="5"/>
  </sheetPr>
  <dimension ref="A1:S529"/>
  <sheetViews>
    <sheetView zoomScale="70" zoomScaleNormal="70" workbookViewId="0">
      <selection activeCell="B3" sqref="B3"/>
    </sheetView>
  </sheetViews>
  <sheetFormatPr defaultRowHeight="14.4" x14ac:dyDescent="0.3"/>
  <cols>
    <col min="1" max="1" width="37.6640625" customWidth="1"/>
    <col min="2" max="2" width="43.6640625" bestFit="1" customWidth="1"/>
    <col min="3" max="3" width="12.33203125" customWidth="1"/>
    <col min="4" max="4" width="54.88671875" customWidth="1"/>
    <col min="5" max="5" width="14.109375" customWidth="1"/>
    <col min="6" max="6" width="22.6640625" customWidth="1"/>
    <col min="7" max="7" width="14.6640625" style="12" customWidth="1"/>
    <col min="8" max="8" width="33.6640625" style="12" customWidth="1"/>
    <col min="9" max="9" width="12.88671875" customWidth="1"/>
    <col min="10" max="10" width="18.5546875" customWidth="1"/>
    <col min="11" max="11" width="12.6640625" customWidth="1"/>
    <col min="12" max="12" width="24.33203125" customWidth="1"/>
    <col min="13" max="13" width="11.109375" customWidth="1"/>
    <col min="14" max="14" width="25.44140625" customWidth="1"/>
    <col min="15" max="15" width="18.88671875" customWidth="1"/>
    <col min="16" max="16" width="20.44140625" customWidth="1"/>
    <col min="17" max="17" width="32" customWidth="1"/>
    <col min="18" max="18" width="41.5546875" customWidth="1"/>
    <col min="19" max="19" width="26.5546875" customWidth="1"/>
  </cols>
  <sheetData>
    <row r="1" spans="1:19" ht="17.25" customHeight="1" x14ac:dyDescent="0.3">
      <c r="A1" t="s">
        <v>1460</v>
      </c>
      <c r="B1" t="s">
        <v>82</v>
      </c>
      <c r="C1" s="16" t="s">
        <v>3</v>
      </c>
      <c r="D1" s="17" t="s">
        <v>4</v>
      </c>
      <c r="E1" s="17" t="s">
        <v>5</v>
      </c>
      <c r="F1" s="17" t="s">
        <v>698</v>
      </c>
      <c r="G1" s="18" t="s">
        <v>6</v>
      </c>
      <c r="H1" s="18" t="s">
        <v>86</v>
      </c>
      <c r="I1" s="17" t="s">
        <v>7</v>
      </c>
      <c r="J1" s="17" t="s">
        <v>710</v>
      </c>
      <c r="K1" s="17" t="s">
        <v>8</v>
      </c>
      <c r="L1" s="17" t="s">
        <v>75</v>
      </c>
      <c r="M1" s="17" t="s">
        <v>780</v>
      </c>
      <c r="N1" s="17" t="s">
        <v>0</v>
      </c>
      <c r="O1" s="17" t="s">
        <v>80</v>
      </c>
      <c r="P1" s="17" t="s">
        <v>9</v>
      </c>
      <c r="Q1" s="17" t="s">
        <v>10</v>
      </c>
      <c r="R1" s="17" t="s">
        <v>11</v>
      </c>
      <c r="S1" s="17" t="s">
        <v>12</v>
      </c>
    </row>
    <row r="2" spans="1:19" x14ac:dyDescent="0.3">
      <c r="A2" t="str">
        <f>Data[[#This Row],[Taxonomy]]&amp;Data[[#This Row],[ Activity Code]]&amp;Data[[#This Row],[Environmental Objective]]</f>
        <v>ASEAN000[010]Climate Change Adaptation</v>
      </c>
      <c r="B2" t="str">
        <f>Data[[#This Row],[Taxonomy]]&amp;Data[[#This Row],[ Activity Code]]&amp;Data[[#This Row],[Environmental Objective]]</f>
        <v>ASEAN000[010]Climate Change Adaptation</v>
      </c>
      <c r="C2" t="s">
        <v>13</v>
      </c>
      <c r="D2" t="s">
        <v>980</v>
      </c>
      <c r="E2" t="s">
        <v>981</v>
      </c>
      <c r="F2" t="s">
        <v>2511</v>
      </c>
      <c r="G2" s="12">
        <v>0</v>
      </c>
      <c r="H2" s="12" t="str">
        <f>_xlfn.XLOOKUP(Data[[#This Row],[ISIC Division]],'Combined ISIC Code '!$C$4:$C$422,'Combined ISIC Code '!$D$4:$D$422,"Not included under ISIC",0)</f>
        <v>Not included under ISIC</v>
      </c>
      <c r="I2" s="13">
        <v>0</v>
      </c>
      <c r="J2" t="str">
        <f>_xlfn.XLOOKUP(Data[[#This Row],[ISIC Group]],'Combined ISIC Code '!$E$4:$E$422,'Combined ISIC Code '!$F$4:$F$422,"Not included under ISIC",0)</f>
        <v>Not included under ISIC</v>
      </c>
      <c r="K2">
        <v>0</v>
      </c>
      <c r="L2" t="s">
        <v>982</v>
      </c>
      <c r="M2" t="s">
        <v>16</v>
      </c>
      <c r="N2" t="s">
        <v>715</v>
      </c>
      <c r="O2" t="s">
        <v>930</v>
      </c>
      <c r="P2" t="s">
        <v>729</v>
      </c>
      <c r="Q2" t="s">
        <v>717</v>
      </c>
      <c r="R2" t="s">
        <v>729</v>
      </c>
      <c r="S2" t="s">
        <v>729</v>
      </c>
    </row>
    <row r="3" spans="1:19" x14ac:dyDescent="0.3">
      <c r="A3" t="str">
        <f>Data[[#This Row],[Taxonomy]]&amp;Data[[#This Row],[ Activity Code]]&amp;Data[[#This Row],[Environmental Objective]]</f>
        <v>ASEAN000[010]Climate Change Mitigation</v>
      </c>
      <c r="B3" t="str">
        <f>Data[[#This Row],[Taxonomy]]&amp;Data[[#This Row],[ Activity Code]]&amp;Data[[#This Row],[Environmental Objective]]</f>
        <v>ASEAN000[010]Climate Change Mitigation</v>
      </c>
      <c r="C3" t="s">
        <v>13</v>
      </c>
      <c r="D3" t="s">
        <v>980</v>
      </c>
      <c r="E3" t="s">
        <v>981</v>
      </c>
      <c r="F3" t="s">
        <v>2511</v>
      </c>
      <c r="G3" s="12">
        <v>0</v>
      </c>
      <c r="H3" s="12" t="str">
        <f>_xlfn.XLOOKUP(Data[[#This Row],[ISIC Division]],'Combined ISIC Code '!$C$4:$C$422,'Combined ISIC Code '!$D$4:$D$422,"Not included under ISIC",0)</f>
        <v>Not included under ISIC</v>
      </c>
      <c r="I3" s="13">
        <v>0</v>
      </c>
      <c r="J3" t="str">
        <f>_xlfn.XLOOKUP(Data[[#This Row],[ISIC Group]],'Combined ISIC Code '!$E$4:$E$422,'Combined ISIC Code '!$F$4:$F$422,"Not included under ISIC",0)</f>
        <v>Not included under ISIC</v>
      </c>
      <c r="K3">
        <v>0</v>
      </c>
      <c r="L3" t="s">
        <v>982</v>
      </c>
      <c r="M3" t="s">
        <v>16</v>
      </c>
      <c r="N3" t="s">
        <v>708</v>
      </c>
      <c r="O3" t="s">
        <v>927</v>
      </c>
      <c r="P3" t="s">
        <v>772</v>
      </c>
      <c r="Q3" t="s">
        <v>983</v>
      </c>
      <c r="R3" t="s">
        <v>984</v>
      </c>
      <c r="S3" t="s">
        <v>985</v>
      </c>
    </row>
    <row r="4" spans="1:19" x14ac:dyDescent="0.3">
      <c r="A4" t="str">
        <f>Data[[#This Row],[Taxonomy]]&amp;Data[[#This Row],[ Activity Code]]&amp;Data[[#This Row],[Environmental Objective]]</f>
        <v>ASEAN000[020]Climate Change Adaptation</v>
      </c>
      <c r="B4" t="str">
        <f>Data[[#This Row],[Taxonomy]]&amp;Data[[#This Row],[ Activity Code]]&amp;Data[[#This Row],[Environmental Objective]]</f>
        <v>ASEAN000[020]Climate Change Adaptation</v>
      </c>
      <c r="C4" t="s">
        <v>13</v>
      </c>
      <c r="D4" t="s">
        <v>986</v>
      </c>
      <c r="E4" t="s">
        <v>981</v>
      </c>
      <c r="F4" t="s">
        <v>2511</v>
      </c>
      <c r="G4" s="12">
        <v>0</v>
      </c>
      <c r="H4" s="12" t="str">
        <f>_xlfn.XLOOKUP(Data[[#This Row],[ISIC Division]],'Combined ISIC Code '!$C$4:$C$422,'Combined ISIC Code '!$D$4:$D$422,"Not included under ISIC",0)</f>
        <v>Not included under ISIC</v>
      </c>
      <c r="I4" s="13">
        <v>0</v>
      </c>
      <c r="J4" t="str">
        <f>_xlfn.XLOOKUP(Data[[#This Row],[ISIC Group]],'Combined ISIC Code '!$E$4:$E$422,'Combined ISIC Code '!$F$4:$F$422,"Not included under ISIC",0)</f>
        <v>Not included under ISIC</v>
      </c>
      <c r="K4">
        <v>0</v>
      </c>
      <c r="L4" t="s">
        <v>987</v>
      </c>
      <c r="M4" t="s">
        <v>16</v>
      </c>
      <c r="N4" t="s">
        <v>715</v>
      </c>
      <c r="O4" t="s">
        <v>930</v>
      </c>
      <c r="P4" t="s">
        <v>729</v>
      </c>
      <c r="Q4" t="s">
        <v>717</v>
      </c>
      <c r="R4" t="s">
        <v>729</v>
      </c>
      <c r="S4" t="s">
        <v>729</v>
      </c>
    </row>
    <row r="5" spans="1:19" x14ac:dyDescent="0.3">
      <c r="A5" t="str">
        <f>Data[[#This Row],[Taxonomy]]&amp;Data[[#This Row],[ Activity Code]]&amp;Data[[#This Row],[Environmental Objective]]</f>
        <v>ASEAN000[020]Climate Change Mitigation</v>
      </c>
      <c r="B5" t="str">
        <f>Data[[#This Row],[Taxonomy]]&amp;Data[[#This Row],[ Activity Code]]&amp;Data[[#This Row],[Environmental Objective]]</f>
        <v>ASEAN000[020]Climate Change Mitigation</v>
      </c>
      <c r="C5" t="s">
        <v>13</v>
      </c>
      <c r="D5" t="s">
        <v>986</v>
      </c>
      <c r="E5" t="s">
        <v>981</v>
      </c>
      <c r="F5" t="s">
        <v>2511</v>
      </c>
      <c r="G5" s="12">
        <v>0</v>
      </c>
      <c r="H5" s="12" t="str">
        <f>_xlfn.XLOOKUP(Data[[#This Row],[ISIC Division]],'Combined ISIC Code '!$C$4:$C$422,'Combined ISIC Code '!$D$4:$D$422,"Not included under ISIC",0)</f>
        <v>Not included under ISIC</v>
      </c>
      <c r="I5" s="13">
        <v>0</v>
      </c>
      <c r="J5" t="str">
        <f>_xlfn.XLOOKUP(Data[[#This Row],[ISIC Group]],'Combined ISIC Code '!$E$4:$E$422,'Combined ISIC Code '!$F$4:$F$422,"Not included under ISIC",0)</f>
        <v>Not included under ISIC</v>
      </c>
      <c r="K5">
        <v>0</v>
      </c>
      <c r="L5" t="s">
        <v>987</v>
      </c>
      <c r="M5" t="s">
        <v>16</v>
      </c>
      <c r="N5" t="s">
        <v>708</v>
      </c>
      <c r="O5" t="s">
        <v>927</v>
      </c>
      <c r="P5" t="s">
        <v>724</v>
      </c>
      <c r="Q5" t="s">
        <v>724</v>
      </c>
      <c r="R5" t="s">
        <v>988</v>
      </c>
      <c r="S5" t="s">
        <v>985</v>
      </c>
    </row>
    <row r="6" spans="1:19" x14ac:dyDescent="0.3">
      <c r="A6" t="str">
        <f>Data[[#This Row],[Taxonomy]]&amp;Data[[#This Row],[ Activity Code]]&amp;Data[[#This Row],[Environmental Objective]]</f>
        <v>ASEAN351[011]Climate Change Adaptation</v>
      </c>
      <c r="B6" t="str">
        <f>Data[[#This Row],[Taxonomy]]&amp;Data[[#This Row],[ Activity Code]]&amp;Data[[#This Row],[Environmental Objective]]</f>
        <v>ASEAN351[011]Climate Change Adaptation</v>
      </c>
      <c r="C6" t="s">
        <v>13</v>
      </c>
      <c r="D6" t="s">
        <v>14</v>
      </c>
      <c r="E6" t="s">
        <v>15</v>
      </c>
      <c r="F6" t="s">
        <v>346</v>
      </c>
      <c r="G6" s="12">
        <v>35</v>
      </c>
      <c r="H6" s="12" t="str">
        <f>_xlfn.XLOOKUP(Data[[#This Row],[ISIC Division]],'Combined ISIC Code '!$C$4:$C$422,'Combined ISIC Code '!$D$4:$D$422,"Not included under ISIC",0)</f>
        <v>Electricity, gas, steam and air conditioning supply</v>
      </c>
      <c r="I6" s="13">
        <v>351</v>
      </c>
      <c r="J6" t="str">
        <f>_xlfn.XLOOKUP(Data[[#This Row],[ISIC Group]],'Combined ISIC Code '!$E$4:$E$422,'Combined ISIC Code '!$F$4:$F$422,"NOT INCLUDED UNDER ISIC",0)</f>
        <v>Electric power generation, transmission and distribution</v>
      </c>
      <c r="K6">
        <v>3510</v>
      </c>
      <c r="L6" t="s">
        <v>711</v>
      </c>
      <c r="M6" t="s">
        <v>16</v>
      </c>
      <c r="N6" t="s">
        <v>715</v>
      </c>
      <c r="O6" t="s">
        <v>716</v>
      </c>
      <c r="P6" t="s">
        <v>717</v>
      </c>
      <c r="Q6" t="s">
        <v>717</v>
      </c>
      <c r="R6" t="s">
        <v>717</v>
      </c>
      <c r="S6" t="s">
        <v>717</v>
      </c>
    </row>
    <row r="7" spans="1:19" x14ac:dyDescent="0.3">
      <c r="A7" t="str">
        <f>Data[[#This Row],[Taxonomy]]&amp;Data[[#This Row],[ Activity Code]]&amp;Data[[#This Row],[Environmental Objective]]</f>
        <v>ASEAN351[011]Climate Change Mitigation</v>
      </c>
      <c r="B7" t="str">
        <f>Data[[#This Row],[Taxonomy]]&amp;Data[[#This Row],[ Activity Code]]&amp;Data[[#This Row],[Environmental Objective]]</f>
        <v>ASEAN351[011]Climate Change Mitigation</v>
      </c>
      <c r="C7" t="s">
        <v>13</v>
      </c>
      <c r="D7" t="s">
        <v>14</v>
      </c>
      <c r="E7" t="s">
        <v>15</v>
      </c>
      <c r="F7" t="s">
        <v>346</v>
      </c>
      <c r="G7" s="12">
        <v>35</v>
      </c>
      <c r="H7" s="12" t="str">
        <f>_xlfn.XLOOKUP(Data[[#This Row],[ISIC Division]],'Combined ISIC Code '!$C$4:$C$422,'Combined ISIC Code '!$D$4:$D$422,"Not included under ISIC",0)</f>
        <v>Electricity, gas, steam and air conditioning supply</v>
      </c>
      <c r="I7" s="13">
        <v>351</v>
      </c>
      <c r="J7" t="str">
        <f>_xlfn.XLOOKUP(Data[[#This Row],[ISIC Group]],'Combined ISIC Code '!$E$4:$E$422,'Combined ISIC Code '!$F$4:$F$422,"NOT INCLUDED UNDER ISIC",0)</f>
        <v>Electric power generation, transmission and distribution</v>
      </c>
      <c r="K7">
        <v>3510</v>
      </c>
      <c r="L7" t="s">
        <v>711</v>
      </c>
      <c r="M7" t="s">
        <v>16</v>
      </c>
      <c r="N7" t="s">
        <v>708</v>
      </c>
      <c r="O7" t="s">
        <v>712</v>
      </c>
      <c r="P7" t="s">
        <v>856</v>
      </c>
      <c r="Q7" t="s">
        <v>19</v>
      </c>
      <c r="R7" t="s">
        <v>713</v>
      </c>
      <c r="S7" t="s">
        <v>714</v>
      </c>
    </row>
    <row r="8" spans="1:19" x14ac:dyDescent="0.3">
      <c r="A8" t="str">
        <f>Data[[#This Row],[Taxonomy]]&amp;Data[[#This Row],[ Activity Code]]&amp;Data[[#This Row],[Environmental Objective]]</f>
        <v>ASEAN351[012]Climate Change Adaptation</v>
      </c>
      <c r="B8" t="str">
        <f>Data[[#This Row],[Taxonomy]]&amp;Data[[#This Row],[ Activity Code]]&amp;Data[[#This Row],[Environmental Objective]]</f>
        <v>ASEAN351[012]Climate Change Adaptation</v>
      </c>
      <c r="C8" t="s">
        <v>13</v>
      </c>
      <c r="D8" t="s">
        <v>18</v>
      </c>
      <c r="E8" t="s">
        <v>15</v>
      </c>
      <c r="F8" t="s">
        <v>346</v>
      </c>
      <c r="G8" s="12">
        <v>35</v>
      </c>
      <c r="H8" s="12" t="str">
        <f>_xlfn.XLOOKUP(Data[[#This Row],[ISIC Division]],'Combined ISIC Code '!$C$4:$C$422,'Combined ISIC Code '!$D$4:$D$422,"Not included under ISIC",0)</f>
        <v>Electricity, gas, steam and air conditioning supply</v>
      </c>
      <c r="I8" s="13">
        <v>351</v>
      </c>
      <c r="J8" t="str">
        <f>_xlfn.XLOOKUP(Data[[#This Row],[ISIC Group]],'Combined ISIC Code '!$E$4:$E$422,'Combined ISIC Code '!$F$4:$F$422,"NOT INCLUDED UNDER ISIC",0)</f>
        <v>Electric power generation, transmission and distribution</v>
      </c>
      <c r="K8">
        <v>3510</v>
      </c>
      <c r="L8" t="s">
        <v>718</v>
      </c>
      <c r="M8" t="s">
        <v>16</v>
      </c>
      <c r="N8" t="s">
        <v>715</v>
      </c>
      <c r="O8" t="s">
        <v>716</v>
      </c>
      <c r="P8" t="s">
        <v>717</v>
      </c>
      <c r="Q8" t="s">
        <v>717</v>
      </c>
      <c r="R8" t="s">
        <v>717</v>
      </c>
      <c r="S8" t="s">
        <v>717</v>
      </c>
    </row>
    <row r="9" spans="1:19" x14ac:dyDescent="0.3">
      <c r="A9" t="str">
        <f>Data[[#This Row],[Taxonomy]]&amp;Data[[#This Row],[ Activity Code]]&amp;Data[[#This Row],[Environmental Objective]]</f>
        <v>ASEAN351[012]Climate Change Mitigation</v>
      </c>
      <c r="B9" t="str">
        <f>Data[[#This Row],[Taxonomy]]&amp;Data[[#This Row],[ Activity Code]]&amp;Data[[#This Row],[Environmental Objective]]</f>
        <v>ASEAN351[012]Climate Change Mitigation</v>
      </c>
      <c r="C9" t="s">
        <v>13</v>
      </c>
      <c r="D9" t="s">
        <v>18</v>
      </c>
      <c r="E9" t="s">
        <v>15</v>
      </c>
      <c r="F9" t="s">
        <v>346</v>
      </c>
      <c r="G9" s="12">
        <v>35</v>
      </c>
      <c r="H9" s="12" t="str">
        <f>_xlfn.XLOOKUP(Data[[#This Row],[ISIC Division]],'Combined ISIC Code '!$C$4:$C$422,'Combined ISIC Code '!$D$4:$D$422,"Not included under ISIC",0)</f>
        <v>Electricity, gas, steam and air conditioning supply</v>
      </c>
      <c r="I9" s="13">
        <v>351</v>
      </c>
      <c r="J9" t="str">
        <f>_xlfn.XLOOKUP(Data[[#This Row],[ISIC Group]],'Combined ISIC Code '!$E$4:$E$422,'Combined ISIC Code '!$F$4:$F$422,"NOT INCLUDED UNDER ISIC",0)</f>
        <v>Electric power generation, transmission and distribution</v>
      </c>
      <c r="K9">
        <v>3510</v>
      </c>
      <c r="L9" t="s">
        <v>718</v>
      </c>
      <c r="M9" t="s">
        <v>16</v>
      </c>
      <c r="N9" t="s">
        <v>708</v>
      </c>
      <c r="O9" t="s">
        <v>1461</v>
      </c>
      <c r="P9" t="s">
        <v>856</v>
      </c>
      <c r="Q9" t="s">
        <v>17</v>
      </c>
      <c r="R9" t="s">
        <v>719</v>
      </c>
      <c r="S9" t="s">
        <v>714</v>
      </c>
    </row>
    <row r="10" spans="1:19" x14ac:dyDescent="0.3">
      <c r="A10" t="str">
        <f>Data[[#This Row],[Taxonomy]]&amp;Data[[#This Row],[ Activity Code]]&amp;Data[[#This Row],[Environmental Objective]]</f>
        <v>ASEAN351[013]Climate Change Adaptation</v>
      </c>
      <c r="B10" t="str">
        <f>Data[[#This Row],[Taxonomy]]&amp;Data[[#This Row],[ Activity Code]]&amp;Data[[#This Row],[Environmental Objective]]</f>
        <v>ASEAN351[013]Climate Change Adaptation</v>
      </c>
      <c r="C10" t="s">
        <v>13</v>
      </c>
      <c r="D10" t="s">
        <v>20</v>
      </c>
      <c r="E10" t="s">
        <v>15</v>
      </c>
      <c r="F10" t="s">
        <v>346</v>
      </c>
      <c r="G10" s="12">
        <v>35</v>
      </c>
      <c r="H10" s="12" t="str">
        <f>_xlfn.XLOOKUP(Data[[#This Row],[ISIC Division]],'Combined ISIC Code '!$C$4:$C$422,'Combined ISIC Code '!$D$4:$D$422,"Not included under ISIC",0)</f>
        <v>Electricity, gas, steam and air conditioning supply</v>
      </c>
      <c r="I10" s="13">
        <v>351</v>
      </c>
      <c r="J10" t="str">
        <f>_xlfn.XLOOKUP(Data[[#This Row],[ISIC Group]],'Combined ISIC Code '!$E$4:$E$422,'Combined ISIC Code '!$F$4:$F$422,"NOT INCLUDED UNDER ISIC",0)</f>
        <v>Electric power generation, transmission and distribution</v>
      </c>
      <c r="K10">
        <v>3510</v>
      </c>
      <c r="L10" t="s">
        <v>720</v>
      </c>
      <c r="M10" t="s">
        <v>16</v>
      </c>
      <c r="N10" t="s">
        <v>715</v>
      </c>
      <c r="O10" t="s">
        <v>723</v>
      </c>
      <c r="P10" t="s">
        <v>724</v>
      </c>
      <c r="Q10" t="s">
        <v>724</v>
      </c>
      <c r="R10" t="s">
        <v>724</v>
      </c>
      <c r="S10" t="s">
        <v>724</v>
      </c>
    </row>
    <row r="11" spans="1:19" x14ac:dyDescent="0.3">
      <c r="A11" t="str">
        <f>Data[[#This Row],[Taxonomy]]&amp;Data[[#This Row],[ Activity Code]]&amp;Data[[#This Row],[Environmental Objective]]</f>
        <v>ASEAN351[013]Climate Change Mitigation</v>
      </c>
      <c r="B11" t="str">
        <f>Data[[#This Row],[Taxonomy]]&amp;Data[[#This Row],[ Activity Code]]&amp;Data[[#This Row],[Environmental Objective]]</f>
        <v>ASEAN351[013]Climate Change Mitigation</v>
      </c>
      <c r="C11" t="s">
        <v>13</v>
      </c>
      <c r="D11" t="s">
        <v>20</v>
      </c>
      <c r="E11" t="s">
        <v>15</v>
      </c>
      <c r="F11" t="s">
        <v>346</v>
      </c>
      <c r="G11" s="12">
        <v>35</v>
      </c>
      <c r="H11" s="12" t="str">
        <f>_xlfn.XLOOKUP(Data[[#This Row],[ISIC Division]],'Combined ISIC Code '!$C$4:$C$422,'Combined ISIC Code '!$D$4:$D$422,"Not included under ISIC",0)</f>
        <v>Electricity, gas, steam and air conditioning supply</v>
      </c>
      <c r="I11" s="13">
        <v>351</v>
      </c>
      <c r="J11" t="str">
        <f>_xlfn.XLOOKUP(Data[[#This Row],[ISIC Group]],'Combined ISIC Code '!$E$4:$E$422,'Combined ISIC Code '!$F$4:$F$422,"NOT INCLUDED UNDER ISIC",0)</f>
        <v>Electric power generation, transmission and distribution</v>
      </c>
      <c r="K11">
        <v>3510</v>
      </c>
      <c r="L11" t="s">
        <v>720</v>
      </c>
      <c r="M11" t="s">
        <v>16</v>
      </c>
      <c r="N11" t="s">
        <v>708</v>
      </c>
      <c r="O11" t="s">
        <v>712</v>
      </c>
      <c r="P11" t="s">
        <v>856</v>
      </c>
      <c r="Q11" t="s">
        <v>19</v>
      </c>
      <c r="R11" t="s">
        <v>721</v>
      </c>
      <c r="S11" t="s">
        <v>722</v>
      </c>
    </row>
    <row r="12" spans="1:19" x14ac:dyDescent="0.3">
      <c r="A12" t="str">
        <f>Data[[#This Row],[Taxonomy]]&amp;Data[[#This Row],[ Activity Code]]&amp;Data[[#This Row],[Environmental Objective]]</f>
        <v>ASEAN351[014]Climate Change Adaptation</v>
      </c>
      <c r="B12" t="str">
        <f>Data[[#This Row],[Taxonomy]]&amp;Data[[#This Row],[ Activity Code]]&amp;Data[[#This Row],[Environmental Objective]]</f>
        <v>ASEAN351[014]Climate Change Adaptation</v>
      </c>
      <c r="C12" t="s">
        <v>13</v>
      </c>
      <c r="D12" t="s">
        <v>21</v>
      </c>
      <c r="E12" t="s">
        <v>15</v>
      </c>
      <c r="F12" t="s">
        <v>346</v>
      </c>
      <c r="G12" s="12">
        <v>35</v>
      </c>
      <c r="H12" s="12" t="str">
        <f>_xlfn.XLOOKUP(Data[[#This Row],[ISIC Division]],'Combined ISIC Code '!$C$4:$C$422,'Combined ISIC Code '!$D$4:$D$422,"Not included under ISIC",0)</f>
        <v>Electricity, gas, steam and air conditioning supply</v>
      </c>
      <c r="I12" s="13">
        <v>351</v>
      </c>
      <c r="J12" t="str">
        <f>_xlfn.XLOOKUP(Data[[#This Row],[ISIC Group]],'Combined ISIC Code '!$E$4:$E$422,'Combined ISIC Code '!$F$4:$F$422,"NOT INCLUDED UNDER ISIC",0)</f>
        <v>Electric power generation, transmission and distribution</v>
      </c>
      <c r="K12">
        <v>3510</v>
      </c>
      <c r="L12" t="s">
        <v>725</v>
      </c>
      <c r="M12" t="s">
        <v>16</v>
      </c>
      <c r="N12" t="s">
        <v>715</v>
      </c>
      <c r="O12" t="s">
        <v>716</v>
      </c>
      <c r="P12" t="s">
        <v>724</v>
      </c>
      <c r="Q12" t="s">
        <v>724</v>
      </c>
      <c r="R12" t="s">
        <v>724</v>
      </c>
      <c r="S12" t="s">
        <v>724</v>
      </c>
    </row>
    <row r="13" spans="1:19" x14ac:dyDescent="0.3">
      <c r="A13" t="str">
        <f>Data[[#This Row],[Taxonomy]]&amp;Data[[#This Row],[ Activity Code]]&amp;Data[[#This Row],[Environmental Objective]]</f>
        <v>ASEAN351[014]Climate Change Mitigation</v>
      </c>
      <c r="B13" t="str">
        <f>Data[[#This Row],[Taxonomy]]&amp;Data[[#This Row],[ Activity Code]]&amp;Data[[#This Row],[Environmental Objective]]</f>
        <v>ASEAN351[014]Climate Change Mitigation</v>
      </c>
      <c r="C13" t="s">
        <v>13</v>
      </c>
      <c r="D13" t="s">
        <v>21</v>
      </c>
      <c r="E13" t="s">
        <v>15</v>
      </c>
      <c r="F13" t="s">
        <v>346</v>
      </c>
      <c r="G13" s="12">
        <v>35</v>
      </c>
      <c r="H13" s="12" t="str">
        <f>_xlfn.XLOOKUP(Data[[#This Row],[ISIC Division]],'Combined ISIC Code '!$C$4:$C$422,'Combined ISIC Code '!$D$4:$D$422,"Not included under ISIC",0)</f>
        <v>Electricity, gas, steam and air conditioning supply</v>
      </c>
      <c r="I13" s="13">
        <v>351</v>
      </c>
      <c r="J13" t="str">
        <f>_xlfn.XLOOKUP(Data[[#This Row],[ISIC Group]],'Combined ISIC Code '!$E$4:$E$422,'Combined ISIC Code '!$F$4:$F$422,"NOT INCLUDED UNDER ISIC",0)</f>
        <v>Electric power generation, transmission and distribution</v>
      </c>
      <c r="K13">
        <v>3510</v>
      </c>
      <c r="L13" t="s">
        <v>725</v>
      </c>
      <c r="M13" t="s">
        <v>16</v>
      </c>
      <c r="N13" t="s">
        <v>708</v>
      </c>
      <c r="O13" t="s">
        <v>712</v>
      </c>
      <c r="P13" t="s">
        <v>856</v>
      </c>
      <c r="Q13" t="s">
        <v>19</v>
      </c>
      <c r="R13" t="s">
        <v>726</v>
      </c>
      <c r="S13" t="s">
        <v>714</v>
      </c>
    </row>
    <row r="14" spans="1:19" x14ac:dyDescent="0.3">
      <c r="A14" t="str">
        <f>Data[[#This Row],[Taxonomy]]&amp;Data[[#This Row],[ Activity Code]]&amp;Data[[#This Row],[Environmental Objective]]</f>
        <v>ASEAN351[021]Climate Change Adaptation</v>
      </c>
      <c r="B14" t="str">
        <f>Data[[#This Row],[Taxonomy]]&amp;Data[[#This Row],[ Activity Code]]&amp;Data[[#This Row],[Environmental Objective]]</f>
        <v>ASEAN351[021]Climate Change Adaptation</v>
      </c>
      <c r="C14" t="s">
        <v>13</v>
      </c>
      <c r="D14" t="s">
        <v>22</v>
      </c>
      <c r="E14" t="s">
        <v>15</v>
      </c>
      <c r="F14" t="s">
        <v>346</v>
      </c>
      <c r="G14" s="12">
        <v>35</v>
      </c>
      <c r="H14" s="12" t="str">
        <f>_xlfn.XLOOKUP(Data[[#This Row],[ISIC Division]],'Combined ISIC Code '!$C$4:$C$422,'Combined ISIC Code '!$D$4:$D$422,"Not included under ISIC",0)</f>
        <v>Electricity, gas, steam and air conditioning supply</v>
      </c>
      <c r="I14" s="13">
        <v>351</v>
      </c>
      <c r="J14" t="str">
        <f>_xlfn.XLOOKUP(Data[[#This Row],[ISIC Group]],'Combined ISIC Code '!$E$4:$E$422,'Combined ISIC Code '!$F$4:$F$422,"NOT INCLUDED UNDER ISIC",0)</f>
        <v>Electric power generation, transmission and distribution</v>
      </c>
      <c r="K14">
        <v>3510</v>
      </c>
      <c r="L14" t="s">
        <v>727</v>
      </c>
      <c r="M14" t="s">
        <v>16</v>
      </c>
      <c r="N14" t="s">
        <v>715</v>
      </c>
      <c r="O14" t="s">
        <v>724</v>
      </c>
      <c r="P14" t="s">
        <v>724</v>
      </c>
      <c r="Q14" t="s">
        <v>724</v>
      </c>
      <c r="R14" t="s">
        <v>728</v>
      </c>
      <c r="S14" t="s">
        <v>724</v>
      </c>
    </row>
    <row r="15" spans="1:19" x14ac:dyDescent="0.3">
      <c r="A15" t="str">
        <f>Data[[#This Row],[Taxonomy]]&amp;Data[[#This Row],[ Activity Code]]&amp;Data[[#This Row],[Environmental Objective]]</f>
        <v>ASEAN351[021]Climate Change Mitigation</v>
      </c>
      <c r="B15" t="str">
        <f>Data[[#This Row],[Taxonomy]]&amp;Data[[#This Row],[ Activity Code]]&amp;Data[[#This Row],[Environmental Objective]]</f>
        <v>ASEAN351[021]Climate Change Mitigation</v>
      </c>
      <c r="C15" t="s">
        <v>13</v>
      </c>
      <c r="D15" t="s">
        <v>22</v>
      </c>
      <c r="E15" t="s">
        <v>15</v>
      </c>
      <c r="F15" t="s">
        <v>346</v>
      </c>
      <c r="G15" s="12">
        <v>35</v>
      </c>
      <c r="H15" s="12" t="str">
        <f>_xlfn.XLOOKUP(Data[[#This Row],[ISIC Division]],'Combined ISIC Code '!$C$4:$C$422,'Combined ISIC Code '!$D$4:$D$422,"Not included under ISIC",0)</f>
        <v>Electricity, gas, steam and air conditioning supply</v>
      </c>
      <c r="I15" s="13">
        <v>351</v>
      </c>
      <c r="J15" t="str">
        <f>_xlfn.XLOOKUP(Data[[#This Row],[ISIC Group]],'Combined ISIC Code '!$E$4:$E$422,'Combined ISIC Code '!$F$4:$F$422,"NOT INCLUDED UNDER ISIC",0)</f>
        <v>Electric power generation, transmission and distribution</v>
      </c>
      <c r="K15">
        <v>3510</v>
      </c>
      <c r="L15" t="s">
        <v>727</v>
      </c>
      <c r="M15" t="s">
        <v>16</v>
      </c>
      <c r="N15" t="s">
        <v>708</v>
      </c>
      <c r="O15" t="s">
        <v>729</v>
      </c>
      <c r="P15" t="s">
        <v>717</v>
      </c>
      <c r="Q15" t="s">
        <v>717</v>
      </c>
      <c r="R15" t="s">
        <v>729</v>
      </c>
      <c r="S15" t="s">
        <v>729</v>
      </c>
    </row>
    <row r="16" spans="1:19" x14ac:dyDescent="0.3">
      <c r="A16" t="str">
        <f>Data[[#This Row],[Taxonomy]]&amp;Data[[#This Row],[ Activity Code]]&amp;Data[[#This Row],[Environmental Objective]]</f>
        <v>ASEAN351[022]Climate Change Adaptation</v>
      </c>
      <c r="B16" t="str">
        <f>Data[[#This Row],[Taxonomy]]&amp;Data[[#This Row],[ Activity Code]]&amp;Data[[#This Row],[Environmental Objective]]</f>
        <v>ASEAN351[022]Climate Change Adaptation</v>
      </c>
      <c r="C16" t="s">
        <v>13</v>
      </c>
      <c r="D16" t="s">
        <v>24</v>
      </c>
      <c r="E16" t="s">
        <v>15</v>
      </c>
      <c r="F16" t="s">
        <v>346</v>
      </c>
      <c r="G16" s="12">
        <v>35</v>
      </c>
      <c r="H16" s="12" t="str">
        <f>_xlfn.XLOOKUP(Data[[#This Row],[ISIC Division]],'Combined ISIC Code '!$C$4:$C$422,'Combined ISIC Code '!$D$4:$D$422,"Not included under ISIC",0)</f>
        <v>Electricity, gas, steam and air conditioning supply</v>
      </c>
      <c r="I16" s="13">
        <v>351</v>
      </c>
      <c r="J16" t="str">
        <f>_xlfn.XLOOKUP(Data[[#This Row],[ISIC Group]],'Combined ISIC Code '!$E$4:$E$422,'Combined ISIC Code '!$F$4:$F$422,"NOT INCLUDED UNDER ISIC",0)</f>
        <v>Electric power generation, transmission and distribution</v>
      </c>
      <c r="K16">
        <v>3510</v>
      </c>
      <c r="L16" t="s">
        <v>730</v>
      </c>
      <c r="M16" t="s">
        <v>16</v>
      </c>
      <c r="N16" t="s">
        <v>715</v>
      </c>
      <c r="O16" t="s">
        <v>716</v>
      </c>
      <c r="P16" t="s">
        <v>724</v>
      </c>
      <c r="Q16" t="s">
        <v>724</v>
      </c>
      <c r="R16" t="s">
        <v>724</v>
      </c>
      <c r="S16" t="s">
        <v>724</v>
      </c>
    </row>
    <row r="17" spans="1:19" x14ac:dyDescent="0.3">
      <c r="A17" t="str">
        <f>Data[[#This Row],[Taxonomy]]&amp;Data[[#This Row],[ Activity Code]]&amp;Data[[#This Row],[Environmental Objective]]</f>
        <v>ASEAN351[022]Climate Change Mitigation</v>
      </c>
      <c r="B17" t="str">
        <f>Data[[#This Row],[Taxonomy]]&amp;Data[[#This Row],[ Activity Code]]&amp;Data[[#This Row],[Environmental Objective]]</f>
        <v>ASEAN351[022]Climate Change Mitigation</v>
      </c>
      <c r="C17" t="s">
        <v>13</v>
      </c>
      <c r="D17" t="s">
        <v>24</v>
      </c>
      <c r="E17" t="s">
        <v>15</v>
      </c>
      <c r="F17" t="s">
        <v>346</v>
      </c>
      <c r="G17" s="12">
        <v>35</v>
      </c>
      <c r="H17" s="12" t="str">
        <f>_xlfn.XLOOKUP(Data[[#This Row],[ISIC Division]],'Combined ISIC Code '!$C$4:$C$422,'Combined ISIC Code '!$D$4:$D$422,"Not included under ISIC",0)</f>
        <v>Electricity, gas, steam and air conditioning supply</v>
      </c>
      <c r="I17" s="13">
        <v>351</v>
      </c>
      <c r="J17" t="str">
        <f>_xlfn.XLOOKUP(Data[[#This Row],[ISIC Group]],'Combined ISIC Code '!$E$4:$E$422,'Combined ISIC Code '!$F$4:$F$422,"NOT INCLUDED UNDER ISIC",0)</f>
        <v>Electric power generation, transmission and distribution</v>
      </c>
      <c r="K17">
        <v>3510</v>
      </c>
      <c r="L17" t="s">
        <v>730</v>
      </c>
      <c r="M17" t="s">
        <v>16</v>
      </c>
      <c r="N17" t="s">
        <v>708</v>
      </c>
      <c r="O17" t="s">
        <v>724</v>
      </c>
      <c r="P17" t="s">
        <v>724</v>
      </c>
      <c r="Q17" t="s">
        <v>724</v>
      </c>
      <c r="R17" t="s">
        <v>731</v>
      </c>
      <c r="S17" t="s">
        <v>724</v>
      </c>
    </row>
    <row r="18" spans="1:19" x14ac:dyDescent="0.3">
      <c r="A18" t="str">
        <f>Data[[#This Row],[Taxonomy]]&amp;Data[[#This Row],[ Activity Code]]&amp;Data[[#This Row],[Environmental Objective]]</f>
        <v>ASEAN351[030]Climate Change Adaptation</v>
      </c>
      <c r="B18" t="str">
        <f>Data[[#This Row],[Taxonomy]]&amp;Data[[#This Row],[ Activity Code]]&amp;Data[[#This Row],[Environmental Objective]]</f>
        <v>ASEAN351[030]Climate Change Adaptation</v>
      </c>
      <c r="C18" t="s">
        <v>13</v>
      </c>
      <c r="D18" t="s">
        <v>25</v>
      </c>
      <c r="E18" t="s">
        <v>15</v>
      </c>
      <c r="F18" t="s">
        <v>346</v>
      </c>
      <c r="G18" s="12">
        <v>35</v>
      </c>
      <c r="H18" s="12" t="str">
        <f>_xlfn.XLOOKUP(Data[[#This Row],[ISIC Division]],'Combined ISIC Code '!$C$4:$C$422,'Combined ISIC Code '!$D$4:$D$422,"Not included under ISIC",0)</f>
        <v>Electricity, gas, steam and air conditioning supply</v>
      </c>
      <c r="I18" s="13">
        <v>351</v>
      </c>
      <c r="J18" t="str">
        <f>_xlfn.XLOOKUP(Data[[#This Row],[ISIC Group]],'Combined ISIC Code '!$E$4:$E$422,'Combined ISIC Code '!$F$4:$F$422,"NOT INCLUDED UNDER ISIC",0)</f>
        <v>Electric power generation, transmission and distribution</v>
      </c>
      <c r="K18">
        <v>3510</v>
      </c>
      <c r="L18" t="s">
        <v>732</v>
      </c>
      <c r="M18" t="s">
        <v>16</v>
      </c>
      <c r="N18" t="s">
        <v>715</v>
      </c>
      <c r="O18" t="s">
        <v>716</v>
      </c>
      <c r="P18" t="s">
        <v>729</v>
      </c>
      <c r="Q18" t="s">
        <v>729</v>
      </c>
      <c r="R18" t="s">
        <v>729</v>
      </c>
      <c r="S18" t="s">
        <v>729</v>
      </c>
    </row>
    <row r="19" spans="1:19" x14ac:dyDescent="0.3">
      <c r="A19" t="str">
        <f>Data[[#This Row],[Taxonomy]]&amp;Data[[#This Row],[ Activity Code]]&amp;Data[[#This Row],[Environmental Objective]]</f>
        <v>ASEAN351[030]Climate Change Mitigation</v>
      </c>
      <c r="B19" t="str">
        <f>Data[[#This Row],[Taxonomy]]&amp;Data[[#This Row],[ Activity Code]]&amp;Data[[#This Row],[Environmental Objective]]</f>
        <v>ASEAN351[030]Climate Change Mitigation</v>
      </c>
      <c r="C19" t="s">
        <v>13</v>
      </c>
      <c r="D19" t="s">
        <v>25</v>
      </c>
      <c r="E19" t="s">
        <v>15</v>
      </c>
      <c r="F19" t="s">
        <v>346</v>
      </c>
      <c r="G19" s="12">
        <v>35</v>
      </c>
      <c r="H19" s="12" t="str">
        <f>_xlfn.XLOOKUP(Data[[#This Row],[ISIC Division]],'Combined ISIC Code '!$C$4:$C$422,'Combined ISIC Code '!$D$4:$D$422,"Not included under ISIC",0)</f>
        <v>Electricity, gas, steam and air conditioning supply</v>
      </c>
      <c r="I19" s="13">
        <v>351</v>
      </c>
      <c r="J19" t="str">
        <f>_xlfn.XLOOKUP(Data[[#This Row],[ISIC Group]],'Combined ISIC Code '!$E$4:$E$422,'Combined ISIC Code '!$F$4:$F$422,"NOT INCLUDED UNDER ISIC",0)</f>
        <v>Electric power generation, transmission and distribution</v>
      </c>
      <c r="K19">
        <v>3510</v>
      </c>
      <c r="L19" t="s">
        <v>732</v>
      </c>
      <c r="M19" t="s">
        <v>16</v>
      </c>
      <c r="N19" t="s">
        <v>708</v>
      </c>
      <c r="O19" t="s">
        <v>712</v>
      </c>
      <c r="P19" t="s">
        <v>724</v>
      </c>
      <c r="Q19" t="s">
        <v>724</v>
      </c>
      <c r="R19" t="s">
        <v>26</v>
      </c>
      <c r="S19" t="s">
        <v>724</v>
      </c>
    </row>
    <row r="20" spans="1:19" x14ac:dyDescent="0.3">
      <c r="A20" t="str">
        <f>Data[[#This Row],[Taxonomy]]&amp;Data[[#This Row],[ Activity Code]]&amp;Data[[#This Row],[Environmental Objective]]</f>
        <v>ASEAN351[040]Climate Change Adaptation</v>
      </c>
      <c r="B20" t="str">
        <f>Data[[#This Row],[Taxonomy]]&amp;Data[[#This Row],[ Activity Code]]&amp;Data[[#This Row],[Environmental Objective]]</f>
        <v>ASEAN351[040]Climate Change Adaptation</v>
      </c>
      <c r="C20" t="s">
        <v>13</v>
      </c>
      <c r="D20" t="s">
        <v>27</v>
      </c>
      <c r="E20" t="s">
        <v>15</v>
      </c>
      <c r="F20" t="s">
        <v>346</v>
      </c>
      <c r="G20" s="12">
        <v>35</v>
      </c>
      <c r="H20" s="12" t="str">
        <f>_xlfn.XLOOKUP(Data[[#This Row],[ISIC Division]],'Combined ISIC Code '!$C$4:$C$422,'Combined ISIC Code '!$D$4:$D$422,"Not included under ISIC",0)</f>
        <v>Electricity, gas, steam and air conditioning supply</v>
      </c>
      <c r="I20" s="13">
        <v>351</v>
      </c>
      <c r="J20" t="str">
        <f>_xlfn.XLOOKUP(Data[[#This Row],[ISIC Group]],'Combined ISIC Code '!$E$4:$E$422,'Combined ISIC Code '!$F$4:$F$422,"NOT INCLUDED UNDER ISIC",0)</f>
        <v>Electric power generation, transmission and distribution</v>
      </c>
      <c r="K20">
        <v>3510</v>
      </c>
      <c r="L20" t="s">
        <v>733</v>
      </c>
      <c r="M20" t="s">
        <v>16</v>
      </c>
      <c r="N20" t="s">
        <v>715</v>
      </c>
      <c r="O20" t="s">
        <v>716</v>
      </c>
      <c r="P20" t="s">
        <v>729</v>
      </c>
      <c r="Q20" t="s">
        <v>729</v>
      </c>
      <c r="R20" t="s">
        <v>729</v>
      </c>
      <c r="S20" t="s">
        <v>729</v>
      </c>
    </row>
    <row r="21" spans="1:19" x14ac:dyDescent="0.3">
      <c r="A21" t="str">
        <f>Data[[#This Row],[Taxonomy]]&amp;Data[[#This Row],[ Activity Code]]&amp;Data[[#This Row],[Environmental Objective]]</f>
        <v>ASEAN351[040]Climate Change Mitigation</v>
      </c>
      <c r="B21" t="str">
        <f>Data[[#This Row],[Taxonomy]]&amp;Data[[#This Row],[ Activity Code]]&amp;Data[[#This Row],[Environmental Objective]]</f>
        <v>ASEAN351[040]Climate Change Mitigation</v>
      </c>
      <c r="C21" t="s">
        <v>13</v>
      </c>
      <c r="D21" t="s">
        <v>27</v>
      </c>
      <c r="E21" t="s">
        <v>15</v>
      </c>
      <c r="F21" t="s">
        <v>346</v>
      </c>
      <c r="G21" s="12">
        <v>35</v>
      </c>
      <c r="H21" s="12" t="str">
        <f>_xlfn.XLOOKUP(Data[[#This Row],[ISIC Division]],'Combined ISIC Code '!$C$4:$C$422,'Combined ISIC Code '!$D$4:$D$422,"Not included under ISIC",0)</f>
        <v>Electricity, gas, steam and air conditioning supply</v>
      </c>
      <c r="I21" s="13">
        <v>351</v>
      </c>
      <c r="J21" t="str">
        <f>_xlfn.XLOOKUP(Data[[#This Row],[ISIC Group]],'Combined ISIC Code '!$E$4:$E$422,'Combined ISIC Code '!$F$4:$F$422,"NOT INCLUDED UNDER ISIC",0)</f>
        <v>Electric power generation, transmission and distribution</v>
      </c>
      <c r="K21">
        <v>3510</v>
      </c>
      <c r="L21" t="s">
        <v>733</v>
      </c>
      <c r="M21" t="s">
        <v>16</v>
      </c>
      <c r="N21" t="s">
        <v>708</v>
      </c>
      <c r="O21" t="s">
        <v>712</v>
      </c>
      <c r="P21" t="s">
        <v>856</v>
      </c>
      <c r="Q21" t="s">
        <v>734</v>
      </c>
      <c r="R21" t="s">
        <v>735</v>
      </c>
      <c r="S21" t="s">
        <v>736</v>
      </c>
    </row>
    <row r="22" spans="1:19" x14ac:dyDescent="0.3">
      <c r="A22" t="str">
        <f>Data[[#This Row],[Taxonomy]]&amp;Data[[#This Row],[ Activity Code]]&amp;Data[[#This Row],[Environmental Objective]]</f>
        <v>ASEAN351[050]Climate Change Adaptation</v>
      </c>
      <c r="B22" t="str">
        <f>Data[[#This Row],[Taxonomy]]&amp;Data[[#This Row],[ Activity Code]]&amp;Data[[#This Row],[Environmental Objective]]</f>
        <v>ASEAN351[050]Climate Change Adaptation</v>
      </c>
      <c r="C22" t="s">
        <v>13</v>
      </c>
      <c r="D22" t="s">
        <v>27</v>
      </c>
      <c r="E22" t="s">
        <v>15</v>
      </c>
      <c r="F22" t="s">
        <v>346</v>
      </c>
      <c r="G22" s="12">
        <v>35</v>
      </c>
      <c r="H22" s="12" t="str">
        <f>_xlfn.XLOOKUP(Data[[#This Row],[ISIC Division]],'Combined ISIC Code '!$C$4:$C$422,'Combined ISIC Code '!$D$4:$D$422,"Not included under ISIC",0)</f>
        <v>Electricity, gas, steam and air conditioning supply</v>
      </c>
      <c r="I22" s="13">
        <v>351</v>
      </c>
      <c r="J22" t="str">
        <f>_xlfn.XLOOKUP(Data[[#This Row],[ISIC Group]],'Combined ISIC Code '!$E$4:$E$422,'Combined ISIC Code '!$F$4:$F$422,"NOT INCLUDED UNDER ISIC",0)</f>
        <v>Electric power generation, transmission and distribution</v>
      </c>
      <c r="K22">
        <v>3510</v>
      </c>
      <c r="L22" t="s">
        <v>737</v>
      </c>
      <c r="M22" t="s">
        <v>16</v>
      </c>
      <c r="N22" t="s">
        <v>715</v>
      </c>
      <c r="O22" t="s">
        <v>716</v>
      </c>
      <c r="P22" t="s">
        <v>729</v>
      </c>
      <c r="Q22" t="s">
        <v>729</v>
      </c>
      <c r="R22" t="s">
        <v>729</v>
      </c>
      <c r="S22" t="s">
        <v>729</v>
      </c>
    </row>
    <row r="23" spans="1:19" x14ac:dyDescent="0.3">
      <c r="A23" t="str">
        <f>Data[[#This Row],[Taxonomy]]&amp;Data[[#This Row],[ Activity Code]]&amp;Data[[#This Row],[Environmental Objective]]</f>
        <v>ASEAN351[050]Climate Change Mitigation</v>
      </c>
      <c r="B23" t="str">
        <f>Data[[#This Row],[Taxonomy]]&amp;Data[[#This Row],[ Activity Code]]&amp;Data[[#This Row],[Environmental Objective]]</f>
        <v>ASEAN351[050]Climate Change Mitigation</v>
      </c>
      <c r="C23" t="s">
        <v>13</v>
      </c>
      <c r="D23" t="s">
        <v>27</v>
      </c>
      <c r="E23" t="s">
        <v>15</v>
      </c>
      <c r="F23" t="s">
        <v>346</v>
      </c>
      <c r="G23" s="12">
        <v>35</v>
      </c>
      <c r="H23" s="12" t="str">
        <f>_xlfn.XLOOKUP(Data[[#This Row],[ISIC Division]],'Combined ISIC Code '!$C$4:$C$422,'Combined ISIC Code '!$D$4:$D$422,"Not included under ISIC",0)</f>
        <v>Electricity, gas, steam and air conditioning supply</v>
      </c>
      <c r="I23" s="13">
        <v>351</v>
      </c>
      <c r="J23" t="str">
        <f>_xlfn.XLOOKUP(Data[[#This Row],[ISIC Group]],'Combined ISIC Code '!$E$4:$E$422,'Combined ISIC Code '!$F$4:$F$422,"NOT INCLUDED UNDER ISIC",0)</f>
        <v>Electric power generation, transmission and distribution</v>
      </c>
      <c r="K23">
        <v>3510</v>
      </c>
      <c r="L23" t="s">
        <v>737</v>
      </c>
      <c r="M23" t="s">
        <v>16</v>
      </c>
      <c r="N23" t="s">
        <v>708</v>
      </c>
      <c r="O23" t="s">
        <v>712</v>
      </c>
      <c r="P23" t="s">
        <v>856</v>
      </c>
      <c r="Q23" t="s">
        <v>19</v>
      </c>
      <c r="R23" t="s">
        <v>724</v>
      </c>
    </row>
    <row r="24" spans="1:19" x14ac:dyDescent="0.3">
      <c r="A24" t="str">
        <f>Data[[#This Row],[Taxonomy]]&amp;Data[[#This Row],[ Activity Code]]&amp;Data[[#This Row],[Environmental Objective]]</f>
        <v>ASEAN351[060]Climate Change Adaptation</v>
      </c>
      <c r="B24" t="str">
        <f>Data[[#This Row],[Taxonomy]]&amp;Data[[#This Row],[ Activity Code]]&amp;Data[[#This Row],[Environmental Objective]]</f>
        <v>ASEAN351[060]Climate Change Adaptation</v>
      </c>
      <c r="C24" t="s">
        <v>13</v>
      </c>
      <c r="D24" t="s">
        <v>28</v>
      </c>
      <c r="E24" t="s">
        <v>15</v>
      </c>
      <c r="F24" t="s">
        <v>346</v>
      </c>
      <c r="G24" s="12">
        <v>35</v>
      </c>
      <c r="H24" s="12" t="str">
        <f>_xlfn.XLOOKUP(Data[[#This Row],[ISIC Division]],'Combined ISIC Code '!$C$4:$C$422,'Combined ISIC Code '!$D$4:$D$422,"Not included under ISIC",0)</f>
        <v>Electricity, gas, steam and air conditioning supply</v>
      </c>
      <c r="I24" s="13">
        <v>351</v>
      </c>
      <c r="J24" t="str">
        <f>_xlfn.XLOOKUP(Data[[#This Row],[ISIC Group]],'Combined ISIC Code '!$E$4:$E$422,'Combined ISIC Code '!$F$4:$F$422,"NOT INCLUDED UNDER ISIC",0)</f>
        <v>Electric power generation, transmission and distribution</v>
      </c>
      <c r="K24">
        <v>3510</v>
      </c>
      <c r="L24" t="s">
        <v>738</v>
      </c>
      <c r="M24" t="s">
        <v>16</v>
      </c>
      <c r="N24" t="s">
        <v>715</v>
      </c>
      <c r="O24" t="s">
        <v>716</v>
      </c>
      <c r="P24" t="s">
        <v>729</v>
      </c>
      <c r="Q24" t="s">
        <v>729</v>
      </c>
      <c r="R24" t="s">
        <v>729</v>
      </c>
      <c r="S24" t="s">
        <v>729</v>
      </c>
    </row>
    <row r="25" spans="1:19" x14ac:dyDescent="0.3">
      <c r="A25" t="str">
        <f>Data[[#This Row],[Taxonomy]]&amp;Data[[#This Row],[ Activity Code]]&amp;Data[[#This Row],[Environmental Objective]]</f>
        <v>ASEAN351[060]Climate Change Mitigation</v>
      </c>
      <c r="B25" t="str">
        <f>Data[[#This Row],[Taxonomy]]&amp;Data[[#This Row],[ Activity Code]]&amp;Data[[#This Row],[Environmental Objective]]</f>
        <v>ASEAN351[060]Climate Change Mitigation</v>
      </c>
      <c r="C25" t="s">
        <v>13</v>
      </c>
      <c r="D25" t="s">
        <v>28</v>
      </c>
      <c r="E25" t="s">
        <v>15</v>
      </c>
      <c r="F25" t="s">
        <v>346</v>
      </c>
      <c r="G25" s="12">
        <v>35</v>
      </c>
      <c r="H25" s="12" t="str">
        <f>_xlfn.XLOOKUP(Data[[#This Row],[ISIC Division]],'Combined ISIC Code '!$C$4:$C$422,'Combined ISIC Code '!$D$4:$D$422,"Not included under ISIC",0)</f>
        <v>Electricity, gas, steam and air conditioning supply</v>
      </c>
      <c r="I25" s="13">
        <v>351</v>
      </c>
      <c r="J25" t="str">
        <f>_xlfn.XLOOKUP(Data[[#This Row],[ISIC Group]],'Combined ISIC Code '!$E$4:$E$422,'Combined ISIC Code '!$F$4:$F$422,"NOT INCLUDED UNDER ISIC",0)</f>
        <v>Electric power generation, transmission and distribution</v>
      </c>
      <c r="K25">
        <v>3510</v>
      </c>
      <c r="L25" t="s">
        <v>738</v>
      </c>
      <c r="M25" t="s">
        <v>16</v>
      </c>
      <c r="N25" t="s">
        <v>708</v>
      </c>
      <c r="O25" t="s">
        <v>712</v>
      </c>
      <c r="P25" t="s">
        <v>724</v>
      </c>
      <c r="Q25" t="s">
        <v>724</v>
      </c>
      <c r="R25" t="s">
        <v>739</v>
      </c>
      <c r="S25" t="s">
        <v>724</v>
      </c>
    </row>
    <row r="26" spans="1:19" x14ac:dyDescent="0.3">
      <c r="A26" t="str">
        <f>Data[[#This Row],[Taxonomy]]&amp;Data[[#This Row],[ Activity Code]]&amp;Data[[#This Row],[Environmental Objective]]</f>
        <v>ASEAN351[071]Climate Change Adaptation</v>
      </c>
      <c r="B26" t="str">
        <f>Data[[#This Row],[Taxonomy]]&amp;Data[[#This Row],[ Activity Code]]&amp;Data[[#This Row],[Environmental Objective]]</f>
        <v>ASEAN351[071]Climate Change Adaptation</v>
      </c>
      <c r="C26" t="s">
        <v>13</v>
      </c>
      <c r="D26" t="s">
        <v>29</v>
      </c>
      <c r="E26" t="s">
        <v>15</v>
      </c>
      <c r="F26" t="s">
        <v>346</v>
      </c>
      <c r="G26" s="12">
        <v>35</v>
      </c>
      <c r="H26" s="12" t="str">
        <f>_xlfn.XLOOKUP(Data[[#This Row],[ISIC Division]],'Combined ISIC Code '!$C$4:$C$422,'Combined ISIC Code '!$D$4:$D$422,"Not included under ISIC",0)</f>
        <v>Electricity, gas, steam and air conditioning supply</v>
      </c>
      <c r="I26" s="13">
        <v>351</v>
      </c>
      <c r="J26" t="str">
        <f>_xlfn.XLOOKUP(Data[[#This Row],[ISIC Group]],'Combined ISIC Code '!$E$4:$E$422,'Combined ISIC Code '!$F$4:$F$422,"NOT INCLUDED UNDER ISIC",0)</f>
        <v>Electric power generation, transmission and distribution</v>
      </c>
      <c r="K26">
        <v>3510</v>
      </c>
      <c r="L26" t="s">
        <v>740</v>
      </c>
      <c r="M26" t="s">
        <v>16</v>
      </c>
      <c r="N26" t="s">
        <v>715</v>
      </c>
      <c r="O26" t="s">
        <v>716</v>
      </c>
      <c r="P26" t="s">
        <v>724</v>
      </c>
      <c r="Q26" t="s">
        <v>724</v>
      </c>
      <c r="R26" t="s">
        <v>744</v>
      </c>
    </row>
    <row r="27" spans="1:19" x14ac:dyDescent="0.3">
      <c r="A27" t="str">
        <f>Data[[#This Row],[Taxonomy]]&amp;Data[[#This Row],[ Activity Code]]&amp;Data[[#This Row],[Environmental Objective]]</f>
        <v>ASEAN351[071]Climate Change Mitigation</v>
      </c>
      <c r="B27" t="str">
        <f>Data[[#This Row],[Taxonomy]]&amp;Data[[#This Row],[ Activity Code]]&amp;Data[[#This Row],[Environmental Objective]]</f>
        <v>ASEAN351[071]Climate Change Mitigation</v>
      </c>
      <c r="C27" t="s">
        <v>13</v>
      </c>
      <c r="D27" t="s">
        <v>29</v>
      </c>
      <c r="E27" t="s">
        <v>15</v>
      </c>
      <c r="F27" t="s">
        <v>346</v>
      </c>
      <c r="G27" s="12">
        <v>35</v>
      </c>
      <c r="H27" s="12" t="str">
        <f>_xlfn.XLOOKUP(Data[[#This Row],[ISIC Division]],'Combined ISIC Code '!$C$4:$C$422,'Combined ISIC Code '!$D$4:$D$422,"Not included under ISIC",0)</f>
        <v>Electricity, gas, steam and air conditioning supply</v>
      </c>
      <c r="I27" s="13">
        <v>351</v>
      </c>
      <c r="J27" t="str">
        <f>_xlfn.XLOOKUP(Data[[#This Row],[ISIC Group]],'Combined ISIC Code '!$E$4:$E$422,'Combined ISIC Code '!$F$4:$F$422,"NOT INCLUDED UNDER ISIC",0)</f>
        <v>Electric power generation, transmission and distribution</v>
      </c>
      <c r="K27">
        <v>3510</v>
      </c>
      <c r="L27" t="s">
        <v>740</v>
      </c>
      <c r="M27" t="s">
        <v>16</v>
      </c>
      <c r="N27" t="s">
        <v>708</v>
      </c>
      <c r="O27" t="s">
        <v>712</v>
      </c>
      <c r="P27" t="s">
        <v>856</v>
      </c>
      <c r="Q27" t="s">
        <v>741</v>
      </c>
      <c r="R27" t="s">
        <v>742</v>
      </c>
      <c r="S27" t="s">
        <v>743</v>
      </c>
    </row>
    <row r="28" spans="1:19" x14ac:dyDescent="0.3">
      <c r="A28" t="str">
        <f>Data[[#This Row],[Taxonomy]]&amp;Data[[#This Row],[ Activity Code]]&amp;Data[[#This Row],[Environmental Objective]]</f>
        <v>ASEAN351[072]Climate Change Adaptation</v>
      </c>
      <c r="B28" t="str">
        <f>Data[[#This Row],[Taxonomy]]&amp;Data[[#This Row],[ Activity Code]]&amp;Data[[#This Row],[Environmental Objective]]</f>
        <v>ASEAN351[072]Climate Change Adaptation</v>
      </c>
      <c r="C28" t="s">
        <v>13</v>
      </c>
      <c r="D28" t="s">
        <v>30</v>
      </c>
      <c r="E28" t="s">
        <v>15</v>
      </c>
      <c r="F28" t="s">
        <v>346</v>
      </c>
      <c r="G28" s="12">
        <v>35</v>
      </c>
      <c r="H28" s="12" t="str">
        <f>_xlfn.XLOOKUP(Data[[#This Row],[ISIC Division]],'Combined ISIC Code '!$C$4:$C$422,'Combined ISIC Code '!$D$4:$D$422,"Not included under ISIC",0)</f>
        <v>Electricity, gas, steam and air conditioning supply</v>
      </c>
      <c r="I28" s="13">
        <v>351</v>
      </c>
      <c r="J28" t="str">
        <f>_xlfn.XLOOKUP(Data[[#This Row],[ISIC Group]],'Combined ISIC Code '!$E$4:$E$422,'Combined ISIC Code '!$F$4:$F$422,"NOT INCLUDED UNDER ISIC",0)</f>
        <v>Electric power generation, transmission and distribution</v>
      </c>
      <c r="K28">
        <v>3510</v>
      </c>
      <c r="L28" t="s">
        <v>745</v>
      </c>
      <c r="M28" t="s">
        <v>16</v>
      </c>
      <c r="N28" t="s">
        <v>715</v>
      </c>
      <c r="O28" t="s">
        <v>716</v>
      </c>
      <c r="P28" t="s">
        <v>724</v>
      </c>
      <c r="Q28" t="s">
        <v>724</v>
      </c>
      <c r="R28" t="s">
        <v>747</v>
      </c>
      <c r="S28" t="s">
        <v>724</v>
      </c>
    </row>
    <row r="29" spans="1:19" x14ac:dyDescent="0.3">
      <c r="A29" t="str">
        <f>Data[[#This Row],[Taxonomy]]&amp;Data[[#This Row],[ Activity Code]]&amp;Data[[#This Row],[Environmental Objective]]</f>
        <v>ASEAN351[072]Climate Change Mitigation</v>
      </c>
      <c r="B29" t="str">
        <f>Data[[#This Row],[Taxonomy]]&amp;Data[[#This Row],[ Activity Code]]&amp;Data[[#This Row],[Environmental Objective]]</f>
        <v>ASEAN351[072]Climate Change Mitigation</v>
      </c>
      <c r="C29" t="s">
        <v>13</v>
      </c>
      <c r="D29" t="s">
        <v>30</v>
      </c>
      <c r="E29" t="s">
        <v>15</v>
      </c>
      <c r="F29" t="s">
        <v>346</v>
      </c>
      <c r="G29" s="12">
        <v>35</v>
      </c>
      <c r="H29" s="12" t="str">
        <f>_xlfn.XLOOKUP(Data[[#This Row],[ISIC Division]],'Combined ISIC Code '!$C$4:$C$422,'Combined ISIC Code '!$D$4:$D$422,"Not included under ISIC",0)</f>
        <v>Electricity, gas, steam and air conditioning supply</v>
      </c>
      <c r="I29" s="13">
        <v>351</v>
      </c>
      <c r="J29" t="str">
        <f>_xlfn.XLOOKUP(Data[[#This Row],[ISIC Group]],'Combined ISIC Code '!$E$4:$E$422,'Combined ISIC Code '!$F$4:$F$422,"NOT INCLUDED UNDER ISIC",0)</f>
        <v>Electric power generation, transmission and distribution</v>
      </c>
      <c r="K29">
        <v>3510</v>
      </c>
      <c r="L29" t="s">
        <v>745</v>
      </c>
      <c r="M29" t="s">
        <v>16</v>
      </c>
      <c r="N29" t="s">
        <v>708</v>
      </c>
      <c r="O29" t="s">
        <v>712</v>
      </c>
      <c r="R29" t="s">
        <v>746</v>
      </c>
    </row>
    <row r="30" spans="1:19" x14ac:dyDescent="0.3">
      <c r="A30" t="str">
        <f>Data[[#This Row],[Taxonomy]]&amp;Data[[#This Row],[ Activity Code]]&amp;Data[[#This Row],[Environmental Objective]]</f>
        <v>ASEAN351[100]Climate Change Adaptation</v>
      </c>
      <c r="B30" t="str">
        <f>Data[[#This Row],[Taxonomy]]&amp;Data[[#This Row],[ Activity Code]]&amp;Data[[#This Row],[Environmental Objective]]</f>
        <v>ASEAN351[100]Climate Change Adaptation</v>
      </c>
      <c r="C30" t="s">
        <v>13</v>
      </c>
      <c r="D30" t="s">
        <v>748</v>
      </c>
      <c r="E30" t="s">
        <v>15</v>
      </c>
      <c r="F30" t="s">
        <v>346</v>
      </c>
      <c r="G30" s="12">
        <v>35</v>
      </c>
      <c r="H30" s="12" t="str">
        <f>_xlfn.XLOOKUP(Data[[#This Row],[ISIC Division]],'Combined ISIC Code '!$C$4:$C$422,'Combined ISIC Code '!$D$4:$D$422,"Not included under ISIC",0)</f>
        <v>Electricity, gas, steam and air conditioning supply</v>
      </c>
      <c r="I30" s="13">
        <v>351</v>
      </c>
      <c r="J30" t="str">
        <f>_xlfn.XLOOKUP(Data[[#This Row],[ISIC Group]],'Combined ISIC Code '!$E$4:$E$422,'Combined ISIC Code '!$F$4:$F$422,"NOT INCLUDED UNDER ISIC",0)</f>
        <v>Electric power generation, transmission and distribution</v>
      </c>
      <c r="K30">
        <v>3510</v>
      </c>
      <c r="L30" t="s">
        <v>749</v>
      </c>
      <c r="M30" t="s">
        <v>16</v>
      </c>
      <c r="N30" t="s">
        <v>715</v>
      </c>
      <c r="O30" t="s">
        <v>716</v>
      </c>
      <c r="P30" t="s">
        <v>724</v>
      </c>
      <c r="Q30" t="s">
        <v>717</v>
      </c>
      <c r="R30" t="s">
        <v>729</v>
      </c>
      <c r="S30" t="s">
        <v>729</v>
      </c>
    </row>
    <row r="31" spans="1:19" x14ac:dyDescent="0.3">
      <c r="A31" t="str">
        <f>Data[[#This Row],[Taxonomy]]&amp;Data[[#This Row],[ Activity Code]]&amp;Data[[#This Row],[Environmental Objective]]</f>
        <v>ASEAN351[100]Climate Change Mitigation</v>
      </c>
      <c r="B31" t="str">
        <f>Data[[#This Row],[Taxonomy]]&amp;Data[[#This Row],[ Activity Code]]&amp;Data[[#This Row],[Environmental Objective]]</f>
        <v>ASEAN351[100]Climate Change Mitigation</v>
      </c>
      <c r="C31" t="s">
        <v>13</v>
      </c>
      <c r="D31" t="s">
        <v>748</v>
      </c>
      <c r="E31" t="s">
        <v>15</v>
      </c>
      <c r="F31" t="s">
        <v>346</v>
      </c>
      <c r="G31" s="12">
        <v>35</v>
      </c>
      <c r="H31" s="12" t="str">
        <f>_xlfn.XLOOKUP(Data[[#This Row],[ISIC Division]],'Combined ISIC Code '!$C$4:$C$422,'Combined ISIC Code '!$D$4:$D$422,"Not included under ISIC",0)</f>
        <v>Electricity, gas, steam and air conditioning supply</v>
      </c>
      <c r="I31" s="13">
        <v>351</v>
      </c>
      <c r="J31" t="str">
        <f>_xlfn.XLOOKUP(Data[[#This Row],[ISIC Group]],'Combined ISIC Code '!$E$4:$E$422,'Combined ISIC Code '!$F$4:$F$422,"NOT INCLUDED UNDER ISIC",0)</f>
        <v>Electric power generation, transmission and distribution</v>
      </c>
      <c r="K31">
        <v>3510</v>
      </c>
      <c r="L31" t="s">
        <v>749</v>
      </c>
      <c r="M31" t="s">
        <v>16</v>
      </c>
      <c r="N31" t="s">
        <v>708</v>
      </c>
      <c r="O31" t="s">
        <v>712</v>
      </c>
      <c r="P31" t="s">
        <v>724</v>
      </c>
      <c r="Q31" t="s">
        <v>724</v>
      </c>
      <c r="R31" t="s">
        <v>750</v>
      </c>
      <c r="S31" t="s">
        <v>724</v>
      </c>
    </row>
    <row r="32" spans="1:19" x14ac:dyDescent="0.3">
      <c r="A32" t="str">
        <f>Data[[#This Row],[Taxonomy]]&amp;Data[[#This Row],[ Activity Code]]&amp;Data[[#This Row],[Environmental Objective]]</f>
        <v>ASEAN352[010]Climate Change Adaptation</v>
      </c>
      <c r="B32" t="str">
        <f>Data[[#This Row],[Taxonomy]]&amp;Data[[#This Row],[ Activity Code]]&amp;Data[[#This Row],[Environmental Objective]]</f>
        <v>ASEAN352[010]Climate Change Adaptation</v>
      </c>
      <c r="C32" t="s">
        <v>13</v>
      </c>
      <c r="D32" t="s">
        <v>31</v>
      </c>
      <c r="E32" t="s">
        <v>15</v>
      </c>
      <c r="F32" t="s">
        <v>346</v>
      </c>
      <c r="G32" s="12">
        <v>35</v>
      </c>
      <c r="H32" s="12" t="str">
        <f>_xlfn.XLOOKUP(Data[[#This Row],[ISIC Division]],'Combined ISIC Code '!$C$4:$C$422,'Combined ISIC Code '!$D$4:$D$422,"Not included under ISIC",0)</f>
        <v>Electricity, gas, steam and air conditioning supply</v>
      </c>
      <c r="I32" s="13">
        <v>352</v>
      </c>
      <c r="J32" t="str">
        <f>_xlfn.XLOOKUP(Data[[#This Row],[ISIC Group]],'Combined ISIC Code '!$E$4:$E$422,'Combined ISIC Code '!$F$4:$F$422,"NOT INCLUDED UNDER ISIC",0)</f>
        <v>Manufacture of gas; distribution of gaseous fuels through mains</v>
      </c>
      <c r="K32">
        <v>3520</v>
      </c>
      <c r="L32" t="s">
        <v>751</v>
      </c>
      <c r="M32" t="s">
        <v>16</v>
      </c>
      <c r="N32" t="s">
        <v>715</v>
      </c>
      <c r="O32" t="s">
        <v>716</v>
      </c>
      <c r="P32" t="s">
        <v>724</v>
      </c>
      <c r="Q32" t="s">
        <v>724</v>
      </c>
      <c r="R32" t="s">
        <v>754</v>
      </c>
      <c r="S32" t="s">
        <v>724</v>
      </c>
    </row>
    <row r="33" spans="1:19" x14ac:dyDescent="0.3">
      <c r="A33" t="str">
        <f>Data[[#This Row],[Taxonomy]]&amp;Data[[#This Row],[ Activity Code]]&amp;Data[[#This Row],[Environmental Objective]]</f>
        <v>ASEAN352[010]Climate Change Mitigation</v>
      </c>
      <c r="B33" t="str">
        <f>Data[[#This Row],[Taxonomy]]&amp;Data[[#This Row],[ Activity Code]]&amp;Data[[#This Row],[Environmental Objective]]</f>
        <v>ASEAN352[010]Climate Change Mitigation</v>
      </c>
      <c r="C33" t="s">
        <v>13</v>
      </c>
      <c r="D33" t="s">
        <v>31</v>
      </c>
      <c r="E33" t="s">
        <v>15</v>
      </c>
      <c r="F33" t="s">
        <v>346</v>
      </c>
      <c r="G33" s="12">
        <v>35</v>
      </c>
      <c r="H33" s="12" t="str">
        <f>_xlfn.XLOOKUP(Data[[#This Row],[ISIC Division]],'Combined ISIC Code '!$C$4:$C$422,'Combined ISIC Code '!$D$4:$D$422,"Not included under ISIC",0)</f>
        <v>Electricity, gas, steam and air conditioning supply</v>
      </c>
      <c r="I33" s="13">
        <v>352</v>
      </c>
      <c r="J33" t="str">
        <f>_xlfn.XLOOKUP(Data[[#This Row],[ISIC Group]],'Combined ISIC Code '!$E$4:$E$422,'Combined ISIC Code '!$F$4:$F$422,"NOT INCLUDED UNDER ISIC",0)</f>
        <v>Manufacture of gas; distribution of gaseous fuels through mains</v>
      </c>
      <c r="K33">
        <v>3520</v>
      </c>
      <c r="L33" t="s">
        <v>751</v>
      </c>
      <c r="M33" t="s">
        <v>16</v>
      </c>
      <c r="N33" t="s">
        <v>708</v>
      </c>
      <c r="O33" t="s">
        <v>712</v>
      </c>
      <c r="P33" t="s">
        <v>1463</v>
      </c>
      <c r="Q33" t="s">
        <v>752</v>
      </c>
      <c r="R33" t="s">
        <v>753</v>
      </c>
      <c r="S33" t="s">
        <v>722</v>
      </c>
    </row>
    <row r="34" spans="1:19" x14ac:dyDescent="0.3">
      <c r="A34" t="str">
        <f>Data[[#This Row],[Taxonomy]]&amp;Data[[#This Row],[ Activity Code]]&amp;Data[[#This Row],[Environmental Objective]]</f>
        <v>ASEAN352[030]Climate Change Adaptation</v>
      </c>
      <c r="B34" t="str">
        <f>Data[[#This Row],[Taxonomy]]&amp;Data[[#This Row],[ Activity Code]]&amp;Data[[#This Row],[Environmental Objective]]</f>
        <v>ASEAN352[030]Climate Change Adaptation</v>
      </c>
      <c r="C34" t="s">
        <v>13</v>
      </c>
      <c r="D34" t="s">
        <v>32</v>
      </c>
      <c r="E34" t="s">
        <v>15</v>
      </c>
      <c r="F34" t="s">
        <v>346</v>
      </c>
      <c r="G34" s="12">
        <v>35</v>
      </c>
      <c r="H34" s="12" t="str">
        <f>_xlfn.XLOOKUP(Data[[#This Row],[ISIC Division]],'Combined ISIC Code '!$C$4:$C$422,'Combined ISIC Code '!$D$4:$D$422,"Not included under ISIC",0)</f>
        <v>Electricity, gas, steam and air conditioning supply</v>
      </c>
      <c r="I34" s="13">
        <v>352</v>
      </c>
      <c r="J34" t="str">
        <f>_xlfn.XLOOKUP(Data[[#This Row],[ISIC Group]],'Combined ISIC Code '!$E$4:$E$422,'Combined ISIC Code '!$F$4:$F$422,"NOT INCLUDED UNDER ISIC",0)</f>
        <v>Manufacture of gas; distribution of gaseous fuels through mains</v>
      </c>
      <c r="K34">
        <v>3520</v>
      </c>
      <c r="L34" t="s">
        <v>755</v>
      </c>
      <c r="M34" t="s">
        <v>16</v>
      </c>
      <c r="N34" t="s">
        <v>715</v>
      </c>
      <c r="O34" t="s">
        <v>716</v>
      </c>
      <c r="P34" t="s">
        <v>724</v>
      </c>
      <c r="Q34" t="s">
        <v>724</v>
      </c>
      <c r="R34" t="s">
        <v>758</v>
      </c>
      <c r="S34" t="s">
        <v>724</v>
      </c>
    </row>
    <row r="35" spans="1:19" x14ac:dyDescent="0.3">
      <c r="A35" t="str">
        <f>Data[[#This Row],[Taxonomy]]&amp;Data[[#This Row],[ Activity Code]]&amp;Data[[#This Row],[Environmental Objective]]</f>
        <v>ASEAN352[030]Climate Change Mitigation</v>
      </c>
      <c r="B35" t="str">
        <f>Data[[#This Row],[Taxonomy]]&amp;Data[[#This Row],[ Activity Code]]&amp;Data[[#This Row],[Environmental Objective]]</f>
        <v>ASEAN352[030]Climate Change Mitigation</v>
      </c>
      <c r="C35" t="s">
        <v>13</v>
      </c>
      <c r="D35" t="s">
        <v>32</v>
      </c>
      <c r="E35" t="s">
        <v>15</v>
      </c>
      <c r="F35" t="s">
        <v>346</v>
      </c>
      <c r="G35" s="12">
        <v>35</v>
      </c>
      <c r="H35" s="12" t="str">
        <f>_xlfn.XLOOKUP(Data[[#This Row],[ISIC Division]],'Combined ISIC Code '!$C$4:$C$422,'Combined ISIC Code '!$D$4:$D$422,"Not included under ISIC",0)</f>
        <v>Electricity, gas, steam and air conditioning supply</v>
      </c>
      <c r="I35" s="13">
        <v>352</v>
      </c>
      <c r="J35" t="str">
        <f>_xlfn.XLOOKUP(Data[[#This Row],[ISIC Group]],'Combined ISIC Code '!$E$4:$E$422,'Combined ISIC Code '!$F$4:$F$422,"NOT INCLUDED UNDER ISIC",0)</f>
        <v>Manufacture of gas; distribution of gaseous fuels through mains</v>
      </c>
      <c r="K35">
        <v>3520</v>
      </c>
      <c r="L35" t="s">
        <v>755</v>
      </c>
      <c r="M35" t="s">
        <v>16</v>
      </c>
      <c r="N35" t="s">
        <v>708</v>
      </c>
      <c r="O35" t="s">
        <v>712</v>
      </c>
      <c r="P35" t="s">
        <v>1463</v>
      </c>
      <c r="Q35" t="s">
        <v>756</v>
      </c>
      <c r="R35" t="s">
        <v>757</v>
      </c>
      <c r="S35" t="s">
        <v>722</v>
      </c>
    </row>
    <row r="36" spans="1:19" x14ac:dyDescent="0.3">
      <c r="A36" t="str">
        <f>Data[[#This Row],[Taxonomy]]&amp;Data[[#This Row],[ Activity Code]]&amp;Data[[#This Row],[Environmental Objective]]</f>
        <v>ASEAN353[010]Climate Change Adaptation</v>
      </c>
      <c r="B36" t="str">
        <f>Data[[#This Row],[Taxonomy]]&amp;Data[[#This Row],[ Activity Code]]&amp;Data[[#This Row],[Environmental Objective]]</f>
        <v>ASEAN353[010]Climate Change Adaptation</v>
      </c>
      <c r="C36" t="s">
        <v>13</v>
      </c>
      <c r="D36" t="s">
        <v>33</v>
      </c>
      <c r="E36" t="s">
        <v>15</v>
      </c>
      <c r="F36" t="s">
        <v>346</v>
      </c>
      <c r="G36" s="12">
        <v>35</v>
      </c>
      <c r="H36" s="12" t="str">
        <f>_xlfn.XLOOKUP(Data[[#This Row],[ISIC Division]],'Combined ISIC Code '!$C$4:$C$422,'Combined ISIC Code '!$D$4:$D$422,"Not included under ISIC",0)</f>
        <v>Electricity, gas, steam and air conditioning supply</v>
      </c>
      <c r="I36" s="13">
        <v>353</v>
      </c>
      <c r="J36" t="str">
        <f>_xlfn.XLOOKUP(Data[[#This Row],[ISIC Group]],'Combined ISIC Code '!$E$4:$E$422,'Combined ISIC Code '!$F$4:$F$422,"NOT INCLUDED UNDER ISIC",0)</f>
        <v>Steam and air conditioning supply</v>
      </c>
      <c r="K36">
        <v>3530</v>
      </c>
      <c r="L36" t="s">
        <v>763</v>
      </c>
      <c r="M36" t="s">
        <v>16</v>
      </c>
      <c r="N36" t="s">
        <v>715</v>
      </c>
      <c r="O36" t="s">
        <v>716</v>
      </c>
      <c r="P36" t="s">
        <v>724</v>
      </c>
      <c r="Q36" t="s">
        <v>724</v>
      </c>
      <c r="R36" t="s">
        <v>762</v>
      </c>
      <c r="S36" t="s">
        <v>724</v>
      </c>
    </row>
    <row r="37" spans="1:19" x14ac:dyDescent="0.3">
      <c r="A37" t="str">
        <f>Data[[#This Row],[Taxonomy]]&amp;Data[[#This Row],[ Activity Code]]&amp;Data[[#This Row],[Environmental Objective]]</f>
        <v>ASEAN353[010]Climate Change Mitigation</v>
      </c>
      <c r="B37" t="str">
        <f>Data[[#This Row],[Taxonomy]]&amp;Data[[#This Row],[ Activity Code]]&amp;Data[[#This Row],[Environmental Objective]]</f>
        <v>ASEAN353[010]Climate Change Mitigation</v>
      </c>
      <c r="C37" t="s">
        <v>13</v>
      </c>
      <c r="D37" t="s">
        <v>33</v>
      </c>
      <c r="E37" t="s">
        <v>15</v>
      </c>
      <c r="F37" t="s">
        <v>346</v>
      </c>
      <c r="G37" s="12">
        <v>35</v>
      </c>
      <c r="H37" s="12" t="str">
        <f>_xlfn.XLOOKUP(Data[[#This Row],[ISIC Division]],'Combined ISIC Code '!$C$4:$C$422,'Combined ISIC Code '!$D$4:$D$422,"Not included under ISIC",0)</f>
        <v>Electricity, gas, steam and air conditioning supply</v>
      </c>
      <c r="I37" s="13">
        <v>353</v>
      </c>
      <c r="J37" t="str">
        <f>_xlfn.XLOOKUP(Data[[#This Row],[ISIC Group]],'Combined ISIC Code '!$E$4:$E$422,'Combined ISIC Code '!$F$4:$F$422,"NOT INCLUDED UNDER ISIC",0)</f>
        <v>Steam and air conditioning supply</v>
      </c>
      <c r="K37">
        <v>3530</v>
      </c>
      <c r="L37" t="s">
        <v>763</v>
      </c>
      <c r="M37" t="s">
        <v>16</v>
      </c>
      <c r="N37" t="s">
        <v>708</v>
      </c>
      <c r="O37" t="s">
        <v>712</v>
      </c>
      <c r="P37" t="s">
        <v>1463</v>
      </c>
      <c r="Q37" t="s">
        <v>34</v>
      </c>
      <c r="R37" t="s">
        <v>724</v>
      </c>
      <c r="S37" t="s">
        <v>724</v>
      </c>
    </row>
    <row r="38" spans="1:19" x14ac:dyDescent="0.3">
      <c r="A38" t="str">
        <f>Data[[#This Row],[Taxonomy]]&amp;Data[[#This Row],[ Activity Code]]&amp;Data[[#This Row],[Environmental Objective]]</f>
        <v>ASEAN353[011]Climate Change Adaptation</v>
      </c>
      <c r="B38" t="str">
        <f>Data[[#This Row],[Taxonomy]]&amp;Data[[#This Row],[ Activity Code]]&amp;Data[[#This Row],[Environmental Objective]]</f>
        <v>ASEAN353[011]Climate Change Adaptation</v>
      </c>
      <c r="C38" t="s">
        <v>13</v>
      </c>
      <c r="D38" t="s">
        <v>759</v>
      </c>
      <c r="E38" t="s">
        <v>15</v>
      </c>
      <c r="F38" t="s">
        <v>346</v>
      </c>
      <c r="G38" s="12">
        <v>35</v>
      </c>
      <c r="H38" s="12" t="str">
        <f>_xlfn.XLOOKUP(Data[[#This Row],[ISIC Division]],'Combined ISIC Code '!$C$4:$C$422,'Combined ISIC Code '!$D$4:$D$422,"Not included under ISIC",0)</f>
        <v>Electricity, gas, steam and air conditioning supply</v>
      </c>
      <c r="I38" s="13">
        <v>353</v>
      </c>
      <c r="J38" t="str">
        <f>_xlfn.XLOOKUP(Data[[#This Row],[ISIC Group]],'Combined ISIC Code '!$E$4:$E$422,'Combined ISIC Code '!$F$4:$F$422,"NOT INCLUDED UNDER ISIC",0)</f>
        <v>Steam and air conditioning supply</v>
      </c>
      <c r="K38">
        <v>3530</v>
      </c>
      <c r="L38" t="s">
        <v>760</v>
      </c>
      <c r="M38" t="s">
        <v>16</v>
      </c>
      <c r="N38" t="s">
        <v>715</v>
      </c>
      <c r="O38" t="s">
        <v>716</v>
      </c>
      <c r="P38" t="s">
        <v>724</v>
      </c>
      <c r="Q38" t="s">
        <v>724</v>
      </c>
      <c r="R38" t="s">
        <v>762</v>
      </c>
      <c r="S38" t="s">
        <v>724</v>
      </c>
    </row>
    <row r="39" spans="1:19" x14ac:dyDescent="0.3">
      <c r="A39" t="str">
        <f>Data[[#This Row],[Taxonomy]]&amp;Data[[#This Row],[ Activity Code]]&amp;Data[[#This Row],[Environmental Objective]]</f>
        <v>ASEAN353[011]Climate Change Mitigation</v>
      </c>
      <c r="B39" t="str">
        <f>Data[[#This Row],[Taxonomy]]&amp;Data[[#This Row],[ Activity Code]]&amp;Data[[#This Row],[Environmental Objective]]</f>
        <v>ASEAN353[011]Climate Change Mitigation</v>
      </c>
      <c r="C39" t="s">
        <v>13</v>
      </c>
      <c r="D39" t="s">
        <v>759</v>
      </c>
      <c r="E39" t="s">
        <v>15</v>
      </c>
      <c r="F39" t="s">
        <v>346</v>
      </c>
      <c r="G39" s="12">
        <v>35</v>
      </c>
      <c r="H39" s="12" t="str">
        <f>_xlfn.XLOOKUP(Data[[#This Row],[ISIC Division]],'Combined ISIC Code '!$C$4:$C$422,'Combined ISIC Code '!$D$4:$D$422,"Not included under ISIC",0)</f>
        <v>Electricity, gas, steam and air conditioning supply</v>
      </c>
      <c r="I39" s="13">
        <v>353</v>
      </c>
      <c r="J39" t="str">
        <f>_xlfn.XLOOKUP(Data[[#This Row],[ISIC Group]],'Combined ISIC Code '!$E$4:$E$422,'Combined ISIC Code '!$F$4:$F$422,"NOT INCLUDED UNDER ISIC",0)</f>
        <v>Steam and air conditioning supply</v>
      </c>
      <c r="K39">
        <v>3530</v>
      </c>
      <c r="L39" t="s">
        <v>760</v>
      </c>
      <c r="M39" t="s">
        <v>16</v>
      </c>
      <c r="N39" t="s">
        <v>708</v>
      </c>
      <c r="O39" t="s">
        <v>712</v>
      </c>
      <c r="P39" t="s">
        <v>724</v>
      </c>
      <c r="Q39" t="s">
        <v>724</v>
      </c>
      <c r="R39" t="s">
        <v>761</v>
      </c>
      <c r="S39" t="s">
        <v>724</v>
      </c>
    </row>
    <row r="40" spans="1:19" x14ac:dyDescent="0.3">
      <c r="A40" t="str">
        <f>Data[[#This Row],[Taxonomy]]&amp;Data[[#This Row],[ Activity Code]]&amp;Data[[#This Row],[Environmental Objective]]</f>
        <v>ASEAN353[013]Climate Change Adaptation</v>
      </c>
      <c r="B40" t="str">
        <f>Data[[#This Row],[Taxonomy]]&amp;Data[[#This Row],[ Activity Code]]&amp;Data[[#This Row],[Environmental Objective]]</f>
        <v>ASEAN353[013]Climate Change Adaptation</v>
      </c>
      <c r="C40" t="s">
        <v>13</v>
      </c>
      <c r="D40" t="s">
        <v>35</v>
      </c>
      <c r="E40" t="s">
        <v>15</v>
      </c>
      <c r="F40" t="s">
        <v>346</v>
      </c>
      <c r="G40" s="12">
        <v>35</v>
      </c>
      <c r="H40" s="12" t="str">
        <f>_xlfn.XLOOKUP(Data[[#This Row],[ISIC Division]],'Combined ISIC Code '!$C$4:$C$422,'Combined ISIC Code '!$D$4:$D$422,"Not included under ISIC",0)</f>
        <v>Electricity, gas, steam and air conditioning supply</v>
      </c>
      <c r="I40" s="13">
        <v>353</v>
      </c>
      <c r="J40" t="str">
        <f>_xlfn.XLOOKUP(Data[[#This Row],[ISIC Group]],'Combined ISIC Code '!$E$4:$E$422,'Combined ISIC Code '!$F$4:$F$422,"NOT INCLUDED UNDER ISIC",0)</f>
        <v>Steam and air conditioning supply</v>
      </c>
      <c r="K40">
        <v>3530</v>
      </c>
      <c r="L40" t="s">
        <v>764</v>
      </c>
      <c r="M40" t="s">
        <v>16</v>
      </c>
      <c r="N40" t="s">
        <v>715</v>
      </c>
      <c r="O40" t="s">
        <v>716</v>
      </c>
      <c r="P40" t="s">
        <v>724</v>
      </c>
      <c r="Q40" t="s">
        <v>724</v>
      </c>
      <c r="R40" t="s">
        <v>762</v>
      </c>
    </row>
    <row r="41" spans="1:19" x14ac:dyDescent="0.3">
      <c r="A41" t="str">
        <f>Data[[#This Row],[Taxonomy]]&amp;Data[[#This Row],[ Activity Code]]&amp;Data[[#This Row],[Environmental Objective]]</f>
        <v>ASEAN353[013]Climate Change Mitigation</v>
      </c>
      <c r="B41" t="str">
        <f>Data[[#This Row],[Taxonomy]]&amp;Data[[#This Row],[ Activity Code]]&amp;Data[[#This Row],[Environmental Objective]]</f>
        <v>ASEAN353[013]Climate Change Mitigation</v>
      </c>
      <c r="C41" t="s">
        <v>13</v>
      </c>
      <c r="D41" t="s">
        <v>35</v>
      </c>
      <c r="E41" t="s">
        <v>15</v>
      </c>
      <c r="F41" t="s">
        <v>346</v>
      </c>
      <c r="G41" s="12">
        <v>35</v>
      </c>
      <c r="H41" s="12" t="str">
        <f>_xlfn.XLOOKUP(Data[[#This Row],[ISIC Division]],'Combined ISIC Code '!$C$4:$C$422,'Combined ISIC Code '!$D$4:$D$422,"Not included under ISIC",0)</f>
        <v>Electricity, gas, steam and air conditioning supply</v>
      </c>
      <c r="I41" s="13">
        <v>353</v>
      </c>
      <c r="J41" t="str">
        <f>_xlfn.XLOOKUP(Data[[#This Row],[ISIC Group]],'Combined ISIC Code '!$E$4:$E$422,'Combined ISIC Code '!$F$4:$F$422,"NOT INCLUDED UNDER ISIC",0)</f>
        <v>Steam and air conditioning supply</v>
      </c>
      <c r="K41">
        <v>3530</v>
      </c>
      <c r="L41" t="s">
        <v>764</v>
      </c>
      <c r="M41" t="s">
        <v>16</v>
      </c>
      <c r="N41" t="s">
        <v>708</v>
      </c>
      <c r="O41" t="s">
        <v>712</v>
      </c>
      <c r="P41" t="s">
        <v>1464</v>
      </c>
      <c r="Q41" t="s">
        <v>34</v>
      </c>
      <c r="R41" t="s">
        <v>765</v>
      </c>
      <c r="S41" t="s">
        <v>722</v>
      </c>
    </row>
    <row r="42" spans="1:19" x14ac:dyDescent="0.3">
      <c r="A42" t="str">
        <f>Data[[#This Row],[Taxonomy]]&amp;Data[[#This Row],[ Activity Code]]&amp;Data[[#This Row],[Environmental Objective]]</f>
        <v>ASEAN353[014]Climate Change Adaptation</v>
      </c>
      <c r="B42" t="str">
        <f>Data[[#This Row],[Taxonomy]]&amp;Data[[#This Row],[ Activity Code]]&amp;Data[[#This Row],[Environmental Objective]]</f>
        <v>ASEAN353[014]Climate Change Adaptation</v>
      </c>
      <c r="C42" t="s">
        <v>13</v>
      </c>
      <c r="D42" t="s">
        <v>36</v>
      </c>
      <c r="E42" t="s">
        <v>15</v>
      </c>
      <c r="F42" t="s">
        <v>346</v>
      </c>
      <c r="G42" s="12">
        <v>35</v>
      </c>
      <c r="H42" s="12" t="str">
        <f>_xlfn.XLOOKUP(Data[[#This Row],[ISIC Division]],'Combined ISIC Code '!$C$4:$C$422,'Combined ISIC Code '!$D$4:$D$422,"Not included under ISIC",0)</f>
        <v>Electricity, gas, steam and air conditioning supply</v>
      </c>
      <c r="I42" s="13">
        <v>353</v>
      </c>
      <c r="J42" t="str">
        <f>_xlfn.XLOOKUP(Data[[#This Row],[ISIC Group]],'Combined ISIC Code '!$E$4:$E$422,'Combined ISIC Code '!$F$4:$F$422,"NOT INCLUDED UNDER ISIC",0)</f>
        <v>Steam and air conditioning supply</v>
      </c>
      <c r="K42">
        <v>3530</v>
      </c>
      <c r="L42" t="s">
        <v>766</v>
      </c>
      <c r="M42" t="s">
        <v>16</v>
      </c>
      <c r="N42" t="s">
        <v>715</v>
      </c>
      <c r="O42" t="s">
        <v>716</v>
      </c>
      <c r="P42" t="s">
        <v>724</v>
      </c>
      <c r="Q42" t="s">
        <v>724</v>
      </c>
      <c r="R42" t="s">
        <v>762</v>
      </c>
      <c r="S42" t="s">
        <v>724</v>
      </c>
    </row>
    <row r="43" spans="1:19" x14ac:dyDescent="0.3">
      <c r="A43" t="str">
        <f>Data[[#This Row],[Taxonomy]]&amp;Data[[#This Row],[ Activity Code]]&amp;Data[[#This Row],[Environmental Objective]]</f>
        <v>ASEAN353[014]Climate Change Mitigation</v>
      </c>
      <c r="B43" t="str">
        <f>Data[[#This Row],[Taxonomy]]&amp;Data[[#This Row],[ Activity Code]]&amp;Data[[#This Row],[Environmental Objective]]</f>
        <v>ASEAN353[014]Climate Change Mitigation</v>
      </c>
      <c r="C43" t="s">
        <v>13</v>
      </c>
      <c r="D43" t="s">
        <v>36</v>
      </c>
      <c r="E43" t="s">
        <v>15</v>
      </c>
      <c r="F43" t="s">
        <v>346</v>
      </c>
      <c r="G43" s="12">
        <v>35</v>
      </c>
      <c r="H43" s="12" t="str">
        <f>_xlfn.XLOOKUP(Data[[#This Row],[ISIC Division]],'Combined ISIC Code '!$C$4:$C$422,'Combined ISIC Code '!$D$4:$D$422,"Not included under ISIC",0)</f>
        <v>Electricity, gas, steam and air conditioning supply</v>
      </c>
      <c r="I43" s="13">
        <v>353</v>
      </c>
      <c r="J43" t="str">
        <f>_xlfn.XLOOKUP(Data[[#This Row],[ISIC Group]],'Combined ISIC Code '!$E$4:$E$422,'Combined ISIC Code '!$F$4:$F$422,"NOT INCLUDED UNDER ISIC",0)</f>
        <v>Steam and air conditioning supply</v>
      </c>
      <c r="K43">
        <v>3530</v>
      </c>
      <c r="L43" t="s">
        <v>766</v>
      </c>
      <c r="M43" t="s">
        <v>16</v>
      </c>
      <c r="N43" t="s">
        <v>708</v>
      </c>
      <c r="O43" t="s">
        <v>712</v>
      </c>
      <c r="P43" t="s">
        <v>1463</v>
      </c>
      <c r="Q43" t="s">
        <v>34</v>
      </c>
      <c r="R43" t="s">
        <v>767</v>
      </c>
      <c r="S43" t="s">
        <v>722</v>
      </c>
    </row>
    <row r="44" spans="1:19" x14ac:dyDescent="0.3">
      <c r="A44" t="str">
        <f>Data[[#This Row],[Taxonomy]]&amp;Data[[#This Row],[ Activity Code]]&amp;Data[[#This Row],[Environmental Objective]]</f>
        <v>ASEAN353[015]Climate Change Adaptation</v>
      </c>
      <c r="B44" t="str">
        <f>Data[[#This Row],[Taxonomy]]&amp;Data[[#This Row],[ Activity Code]]&amp;Data[[#This Row],[Environmental Objective]]</f>
        <v>ASEAN353[015]Climate Change Adaptation</v>
      </c>
      <c r="C44" t="s">
        <v>13</v>
      </c>
      <c r="D44" t="s">
        <v>37</v>
      </c>
      <c r="E44" t="s">
        <v>15</v>
      </c>
      <c r="F44" t="s">
        <v>346</v>
      </c>
      <c r="G44" s="12">
        <v>35</v>
      </c>
      <c r="H44" s="12" t="str">
        <f>_xlfn.XLOOKUP(Data[[#This Row],[ISIC Division]],'Combined ISIC Code '!$C$4:$C$422,'Combined ISIC Code '!$D$4:$D$422,"Not included under ISIC",0)</f>
        <v>Electricity, gas, steam and air conditioning supply</v>
      </c>
      <c r="I44" s="13">
        <v>353</v>
      </c>
      <c r="J44" t="str">
        <f>_xlfn.XLOOKUP(Data[[#This Row],[ISIC Group]],'Combined ISIC Code '!$E$4:$E$422,'Combined ISIC Code '!$F$4:$F$422,"NOT INCLUDED UNDER ISIC",0)</f>
        <v>Steam and air conditioning supply</v>
      </c>
      <c r="K44">
        <v>3530</v>
      </c>
      <c r="L44" t="s">
        <v>768</v>
      </c>
      <c r="M44" t="s">
        <v>16</v>
      </c>
      <c r="N44" t="s">
        <v>715</v>
      </c>
      <c r="O44" t="s">
        <v>716</v>
      </c>
      <c r="P44" t="s">
        <v>724</v>
      </c>
      <c r="Q44" t="s">
        <v>724</v>
      </c>
      <c r="R44" t="s">
        <v>762</v>
      </c>
      <c r="S44" t="s">
        <v>724</v>
      </c>
    </row>
    <row r="45" spans="1:19" x14ac:dyDescent="0.3">
      <c r="A45" t="str">
        <f>Data[[#This Row],[Taxonomy]]&amp;Data[[#This Row],[ Activity Code]]&amp;Data[[#This Row],[Environmental Objective]]</f>
        <v>ASEAN353[015]Climate Change Mitigation</v>
      </c>
      <c r="B45" t="str">
        <f>Data[[#This Row],[Taxonomy]]&amp;Data[[#This Row],[ Activity Code]]&amp;Data[[#This Row],[Environmental Objective]]</f>
        <v>ASEAN353[015]Climate Change Mitigation</v>
      </c>
      <c r="C45" t="s">
        <v>13</v>
      </c>
      <c r="D45" t="s">
        <v>37</v>
      </c>
      <c r="E45" t="s">
        <v>15</v>
      </c>
      <c r="F45" t="s">
        <v>346</v>
      </c>
      <c r="G45" s="12">
        <v>35</v>
      </c>
      <c r="H45" s="12" t="str">
        <f>_xlfn.XLOOKUP(Data[[#This Row],[ISIC Division]],'Combined ISIC Code '!$C$4:$C$422,'Combined ISIC Code '!$D$4:$D$422,"Not included under ISIC",0)</f>
        <v>Electricity, gas, steam and air conditioning supply</v>
      </c>
      <c r="I45" s="13">
        <v>353</v>
      </c>
      <c r="J45" t="str">
        <f>_xlfn.XLOOKUP(Data[[#This Row],[ISIC Group]],'Combined ISIC Code '!$E$4:$E$422,'Combined ISIC Code '!$F$4:$F$422,"NOT INCLUDED UNDER ISIC",0)</f>
        <v>Steam and air conditioning supply</v>
      </c>
      <c r="K45">
        <v>3530</v>
      </c>
      <c r="L45" t="s">
        <v>768</v>
      </c>
      <c r="M45" t="s">
        <v>16</v>
      </c>
      <c r="N45" t="s">
        <v>708</v>
      </c>
      <c r="O45" t="s">
        <v>712</v>
      </c>
      <c r="P45" t="s">
        <v>724</v>
      </c>
      <c r="Q45" t="s">
        <v>724</v>
      </c>
      <c r="R45" t="s">
        <v>769</v>
      </c>
      <c r="S45" t="s">
        <v>724</v>
      </c>
    </row>
    <row r="46" spans="1:19" x14ac:dyDescent="0.3">
      <c r="A46" t="str">
        <f>Data[[#This Row],[Taxonomy]]&amp;Data[[#This Row],[ Activity Code]]&amp;Data[[#This Row],[Environmental Objective]]</f>
        <v>ASEAN353[020]Climate Change Adaptation</v>
      </c>
      <c r="B46" t="str">
        <f>Data[[#This Row],[Taxonomy]]&amp;Data[[#This Row],[ Activity Code]]&amp;Data[[#This Row],[Environmental Objective]]</f>
        <v>ASEAN353[020]Climate Change Adaptation</v>
      </c>
      <c r="C46" t="s">
        <v>13</v>
      </c>
      <c r="D46" t="s">
        <v>38</v>
      </c>
      <c r="E46" t="s">
        <v>15</v>
      </c>
      <c r="F46" t="s">
        <v>346</v>
      </c>
      <c r="G46" s="12">
        <v>35</v>
      </c>
      <c r="H46" s="12" t="str">
        <f>_xlfn.XLOOKUP(Data[[#This Row],[ISIC Division]],'Combined ISIC Code '!$C$4:$C$422,'Combined ISIC Code '!$D$4:$D$422,"Not included under ISIC",0)</f>
        <v>Electricity, gas, steam and air conditioning supply</v>
      </c>
      <c r="I46" s="13">
        <v>353</v>
      </c>
      <c r="J46" t="str">
        <f>_xlfn.XLOOKUP(Data[[#This Row],[ISIC Group]],'Combined ISIC Code '!$E$4:$E$422,'Combined ISIC Code '!$F$4:$F$422,"NOT INCLUDED UNDER ISIC",0)</f>
        <v>Steam and air conditioning supply</v>
      </c>
      <c r="K46">
        <v>3530</v>
      </c>
      <c r="L46" t="s">
        <v>771</v>
      </c>
      <c r="M46" t="s">
        <v>16</v>
      </c>
      <c r="N46" t="s">
        <v>715</v>
      </c>
      <c r="O46" t="s">
        <v>716</v>
      </c>
      <c r="P46" t="s">
        <v>724</v>
      </c>
      <c r="Q46" t="s">
        <v>724</v>
      </c>
      <c r="R46" t="s">
        <v>762</v>
      </c>
      <c r="S46" t="s">
        <v>724</v>
      </c>
    </row>
    <row r="47" spans="1:19" x14ac:dyDescent="0.3">
      <c r="A47" t="str">
        <f>Data[[#This Row],[Taxonomy]]&amp;Data[[#This Row],[ Activity Code]]&amp;Data[[#This Row],[Environmental Objective]]</f>
        <v>ASEAN353[020]Climate Change Mitigation</v>
      </c>
      <c r="B47" t="str">
        <f>Data[[#This Row],[Taxonomy]]&amp;Data[[#This Row],[ Activity Code]]&amp;Data[[#This Row],[Environmental Objective]]</f>
        <v>ASEAN353[020]Climate Change Mitigation</v>
      </c>
      <c r="C47" t="s">
        <v>13</v>
      </c>
      <c r="D47" t="s">
        <v>38</v>
      </c>
      <c r="E47" t="s">
        <v>15</v>
      </c>
      <c r="F47" t="s">
        <v>346</v>
      </c>
      <c r="G47" s="12">
        <v>35</v>
      </c>
      <c r="H47" s="12" t="str">
        <f>_xlfn.XLOOKUP(Data[[#This Row],[ISIC Division]],'Combined ISIC Code '!$C$4:$C$422,'Combined ISIC Code '!$D$4:$D$422,"Not included under ISIC",0)</f>
        <v>Electricity, gas, steam and air conditioning supply</v>
      </c>
      <c r="I47" s="13">
        <v>353</v>
      </c>
      <c r="J47" t="str">
        <f>_xlfn.XLOOKUP(Data[[#This Row],[ISIC Group]],'Combined ISIC Code '!$E$4:$E$422,'Combined ISIC Code '!$F$4:$F$422,"NOT INCLUDED UNDER ISIC",0)</f>
        <v>Steam and air conditioning supply</v>
      </c>
      <c r="K47">
        <v>3530</v>
      </c>
      <c r="L47" t="s">
        <v>771</v>
      </c>
      <c r="M47" t="s">
        <v>16</v>
      </c>
      <c r="N47" t="s">
        <v>708</v>
      </c>
      <c r="O47" t="s">
        <v>712</v>
      </c>
      <c r="P47" t="s">
        <v>772</v>
      </c>
      <c r="Q47" t="s">
        <v>773</v>
      </c>
      <c r="R47" t="s">
        <v>774</v>
      </c>
      <c r="S47" t="s">
        <v>724</v>
      </c>
    </row>
    <row r="48" spans="1:19" x14ac:dyDescent="0.3">
      <c r="A48" t="str">
        <f>Data[[#This Row],[Taxonomy]]&amp;Data[[#This Row],[ Activity Code]]&amp;Data[[#This Row],[Environmental Objective]]</f>
        <v>ASEAN353[030]Climate Change Adaptation</v>
      </c>
      <c r="B48" t="str">
        <f>Data[[#This Row],[Taxonomy]]&amp;Data[[#This Row],[ Activity Code]]&amp;Data[[#This Row],[Environmental Objective]]</f>
        <v>ASEAN353[030]Climate Change Adaptation</v>
      </c>
      <c r="C48" t="s">
        <v>13</v>
      </c>
      <c r="D48" t="s">
        <v>39</v>
      </c>
      <c r="E48" t="s">
        <v>15</v>
      </c>
      <c r="F48" t="s">
        <v>346</v>
      </c>
      <c r="G48" s="12">
        <v>35</v>
      </c>
      <c r="H48" s="12" t="str">
        <f>_xlfn.XLOOKUP(Data[[#This Row],[ISIC Division]],'Combined ISIC Code '!$C$4:$C$422,'Combined ISIC Code '!$D$4:$D$422,"Not included under ISIC",0)</f>
        <v>Electricity, gas, steam and air conditioning supply</v>
      </c>
      <c r="I48" s="13">
        <v>353</v>
      </c>
      <c r="J48" t="str">
        <f>_xlfn.XLOOKUP(Data[[#This Row],[ISIC Group]],'Combined ISIC Code '!$E$4:$E$422,'Combined ISIC Code '!$F$4:$F$422,"NOT INCLUDED UNDER ISIC",0)</f>
        <v>Steam and air conditioning supply</v>
      </c>
      <c r="K48">
        <v>3530</v>
      </c>
      <c r="L48" t="s">
        <v>775</v>
      </c>
      <c r="M48" t="s">
        <v>16</v>
      </c>
      <c r="N48" t="s">
        <v>715</v>
      </c>
      <c r="O48" t="s">
        <v>716</v>
      </c>
      <c r="P48" t="s">
        <v>724</v>
      </c>
      <c r="Q48" t="s">
        <v>724</v>
      </c>
      <c r="R48" t="s">
        <v>762</v>
      </c>
      <c r="S48" t="s">
        <v>724</v>
      </c>
    </row>
    <row r="49" spans="1:19" x14ac:dyDescent="0.3">
      <c r="A49" t="str">
        <f>Data[[#This Row],[Taxonomy]]&amp;Data[[#This Row],[ Activity Code]]&amp;Data[[#This Row],[Environmental Objective]]</f>
        <v>ASEAN353[030]Climate Change Mitigation</v>
      </c>
      <c r="B49" t="str">
        <f>Data[[#This Row],[Taxonomy]]&amp;Data[[#This Row],[ Activity Code]]&amp;Data[[#This Row],[Environmental Objective]]</f>
        <v>ASEAN353[030]Climate Change Mitigation</v>
      </c>
      <c r="C49" t="s">
        <v>13</v>
      </c>
      <c r="D49" t="s">
        <v>39</v>
      </c>
      <c r="E49" t="s">
        <v>15</v>
      </c>
      <c r="F49" t="s">
        <v>346</v>
      </c>
      <c r="G49" s="12">
        <v>35</v>
      </c>
      <c r="H49" s="12" t="str">
        <f>_xlfn.XLOOKUP(Data[[#This Row],[ISIC Division]],'Combined ISIC Code '!$C$4:$C$422,'Combined ISIC Code '!$D$4:$D$422,"Not included under ISIC",0)</f>
        <v>Electricity, gas, steam and air conditioning supply</v>
      </c>
      <c r="I49" s="13">
        <v>353</v>
      </c>
      <c r="J49" t="str">
        <f>_xlfn.XLOOKUP(Data[[#This Row],[ISIC Group]],'Combined ISIC Code '!$E$4:$E$422,'Combined ISIC Code '!$F$4:$F$422,"NOT INCLUDED UNDER ISIC",0)</f>
        <v>Steam and air conditioning supply</v>
      </c>
      <c r="K49">
        <v>3530</v>
      </c>
      <c r="L49" t="s">
        <v>775</v>
      </c>
      <c r="M49" t="s">
        <v>16</v>
      </c>
      <c r="N49" t="s">
        <v>708</v>
      </c>
      <c r="O49" t="s">
        <v>712</v>
      </c>
      <c r="P49" t="s">
        <v>724</v>
      </c>
      <c r="Q49" t="s">
        <v>724</v>
      </c>
      <c r="R49" t="s">
        <v>776</v>
      </c>
      <c r="S49" t="s">
        <v>724</v>
      </c>
    </row>
    <row r="50" spans="1:19" x14ac:dyDescent="0.3">
      <c r="A50" t="str">
        <f>Data[[#This Row],[Taxonomy]]&amp;Data[[#This Row],[ Activity Code]]&amp;Data[[#This Row],[Environmental Objective]]</f>
        <v>ASEAN353[040]Climate Change Adaptation</v>
      </c>
      <c r="B50" t="str">
        <f>Data[[#This Row],[Taxonomy]]&amp;Data[[#This Row],[ Activity Code]]&amp;Data[[#This Row],[Environmental Objective]]</f>
        <v>ASEAN353[040]Climate Change Adaptation</v>
      </c>
      <c r="C50" t="s">
        <v>13</v>
      </c>
      <c r="D50" t="s">
        <v>40</v>
      </c>
      <c r="E50" t="s">
        <v>15</v>
      </c>
      <c r="F50" t="s">
        <v>346</v>
      </c>
      <c r="G50" s="12">
        <v>35</v>
      </c>
      <c r="H50" s="12" t="str">
        <f>_xlfn.XLOOKUP(Data[[#This Row],[ISIC Division]],'Combined ISIC Code '!$C$4:$C$422,'Combined ISIC Code '!$D$4:$D$422,"Not included under ISIC",0)</f>
        <v>Electricity, gas, steam and air conditioning supply</v>
      </c>
      <c r="I50" s="13">
        <v>353</v>
      </c>
      <c r="J50" t="str">
        <f>_xlfn.XLOOKUP(Data[[#This Row],[ISIC Group]],'Combined ISIC Code '!$E$4:$E$422,'Combined ISIC Code '!$F$4:$F$422,"NOT INCLUDED UNDER ISIC",0)</f>
        <v>Steam and air conditioning supply</v>
      </c>
      <c r="K50">
        <v>3530</v>
      </c>
      <c r="L50" t="s">
        <v>777</v>
      </c>
      <c r="M50" t="s">
        <v>16</v>
      </c>
      <c r="N50" t="s">
        <v>715</v>
      </c>
      <c r="O50" t="s">
        <v>716</v>
      </c>
      <c r="P50" t="s">
        <v>724</v>
      </c>
      <c r="Q50" t="s">
        <v>724</v>
      </c>
      <c r="R50" t="s">
        <v>762</v>
      </c>
      <c r="S50" t="s">
        <v>724</v>
      </c>
    </row>
    <row r="51" spans="1:19" x14ac:dyDescent="0.3">
      <c r="A51" t="str">
        <f>Data[[#This Row],[Taxonomy]]&amp;Data[[#This Row],[ Activity Code]]&amp;Data[[#This Row],[Environmental Objective]]</f>
        <v>ASEAN353[040]Climate Change Mitigation</v>
      </c>
      <c r="B51" t="str">
        <f>Data[[#This Row],[Taxonomy]]&amp;Data[[#This Row],[ Activity Code]]&amp;Data[[#This Row],[Environmental Objective]]</f>
        <v>ASEAN353[040]Climate Change Mitigation</v>
      </c>
      <c r="C51" t="s">
        <v>13</v>
      </c>
      <c r="D51" t="s">
        <v>40</v>
      </c>
      <c r="E51" t="s">
        <v>15</v>
      </c>
      <c r="F51" t="s">
        <v>346</v>
      </c>
      <c r="G51" s="12">
        <v>35</v>
      </c>
      <c r="H51" s="12" t="str">
        <f>_xlfn.XLOOKUP(Data[[#This Row],[ISIC Division]],'Combined ISIC Code '!$C$4:$C$422,'Combined ISIC Code '!$D$4:$D$422,"Not included under ISIC",0)</f>
        <v>Electricity, gas, steam and air conditioning supply</v>
      </c>
      <c r="I51" s="13">
        <v>353</v>
      </c>
      <c r="J51" t="str">
        <f>_xlfn.XLOOKUP(Data[[#This Row],[ISIC Group]],'Combined ISIC Code '!$E$4:$E$422,'Combined ISIC Code '!$F$4:$F$422,"NOT INCLUDED UNDER ISIC",0)</f>
        <v>Steam and air conditioning supply</v>
      </c>
      <c r="K51">
        <v>3530</v>
      </c>
      <c r="L51" t="s">
        <v>777</v>
      </c>
      <c r="M51" t="s">
        <v>16</v>
      </c>
      <c r="N51" t="s">
        <v>708</v>
      </c>
      <c r="O51" t="s">
        <v>712</v>
      </c>
      <c r="P51" t="s">
        <v>724</v>
      </c>
      <c r="Q51" t="s">
        <v>724</v>
      </c>
      <c r="R51" t="s">
        <v>778</v>
      </c>
      <c r="S51" t="s">
        <v>724</v>
      </c>
    </row>
    <row r="52" spans="1:19" x14ac:dyDescent="0.3">
      <c r="A52" t="str">
        <f>Data[[#This Row],[Taxonomy]]&amp;Data[[#This Row],[ Activity Code]]&amp;Data[[#This Row],[Environmental Objective]]</f>
        <v>ASEAN410[011]Climate Change Adaptation</v>
      </c>
      <c r="B52" t="str">
        <f>Data[[#This Row],[Taxonomy]]&amp;Data[[#This Row],[ Activity Code]]&amp;Data[[#This Row],[Environmental Objective]]</f>
        <v>ASEAN410[011]Climate Change Adaptation</v>
      </c>
      <c r="C52" t="s">
        <v>13</v>
      </c>
      <c r="D52" t="s">
        <v>899</v>
      </c>
      <c r="E52" t="s">
        <v>363</v>
      </c>
      <c r="F52" t="s">
        <v>364</v>
      </c>
      <c r="G52" s="12">
        <v>41</v>
      </c>
      <c r="H52" s="12" t="str">
        <f>_xlfn.XLOOKUP(Data[[#This Row],[ISIC Division]],'Combined ISIC Code '!$C$4:$C$422,'Combined ISIC Code '!$D$4:$D$422,"Not included under ISIC",0)</f>
        <v>Construction of buildings</v>
      </c>
      <c r="I52" s="13">
        <v>410</v>
      </c>
      <c r="J52" t="str">
        <f>_xlfn.XLOOKUP(Data[[#This Row],[ISIC Group]],'Combined ISIC Code '!$E$4:$E$422,'Combined ISIC Code '!$F$4:$F$422,"NOT INCLUDED UNDER ISIC",0)</f>
        <v>Construction of buildings</v>
      </c>
      <c r="K52">
        <v>4100</v>
      </c>
      <c r="L52" t="s">
        <v>900</v>
      </c>
      <c r="M52" t="s">
        <v>16</v>
      </c>
      <c r="N52" t="s">
        <v>715</v>
      </c>
      <c r="O52" t="s">
        <v>716</v>
      </c>
      <c r="P52" t="s">
        <v>724</v>
      </c>
      <c r="Q52" t="s">
        <v>724</v>
      </c>
      <c r="R52" t="s">
        <v>903</v>
      </c>
      <c r="S52" t="s">
        <v>724</v>
      </c>
    </row>
    <row r="53" spans="1:19" x14ac:dyDescent="0.3">
      <c r="A53" t="str">
        <f>Data[[#This Row],[Taxonomy]]&amp;Data[[#This Row],[ Activity Code]]&amp;Data[[#This Row],[Environmental Objective]]</f>
        <v>ASEAN410[011]Climate Change Mitigation</v>
      </c>
      <c r="B53" t="str">
        <f>Data[[#This Row],[Taxonomy]]&amp;Data[[#This Row],[ Activity Code]]&amp;Data[[#This Row],[Environmental Objective]]</f>
        <v>ASEAN410[011]Climate Change Mitigation</v>
      </c>
      <c r="C53" t="s">
        <v>13</v>
      </c>
      <c r="D53" t="s">
        <v>899</v>
      </c>
      <c r="E53" t="s">
        <v>363</v>
      </c>
      <c r="F53" t="s">
        <v>364</v>
      </c>
      <c r="G53" s="12">
        <v>41</v>
      </c>
      <c r="H53" s="12" t="str">
        <f>_xlfn.XLOOKUP(Data[[#This Row],[ISIC Division]],'Combined ISIC Code '!$C$4:$C$422,'Combined ISIC Code '!$D$4:$D$422,"Not included under ISIC",0)</f>
        <v>Construction of buildings</v>
      </c>
      <c r="I53" s="13">
        <v>410</v>
      </c>
      <c r="J53" t="str">
        <f>_xlfn.XLOOKUP(Data[[#This Row],[ISIC Group]],'Combined ISIC Code '!$E$4:$E$422,'Combined ISIC Code '!$F$4:$F$422,"NOT INCLUDED UNDER ISIC",0)</f>
        <v>Construction of buildings</v>
      </c>
      <c r="K53">
        <v>4100</v>
      </c>
      <c r="L53" t="s">
        <v>900</v>
      </c>
      <c r="M53" t="s">
        <v>16</v>
      </c>
      <c r="N53" t="s">
        <v>708</v>
      </c>
      <c r="O53" t="s">
        <v>901</v>
      </c>
      <c r="P53" t="s">
        <v>724</v>
      </c>
      <c r="Q53" t="s">
        <v>724</v>
      </c>
      <c r="R53" t="s">
        <v>902</v>
      </c>
      <c r="S53" t="s">
        <v>724</v>
      </c>
    </row>
    <row r="54" spans="1:19" x14ac:dyDescent="0.3">
      <c r="A54" t="str">
        <f>Data[[#This Row],[Taxonomy]]&amp;Data[[#This Row],[ Activity Code]]&amp;Data[[#This Row],[Environmental Objective]]</f>
        <v>ASEAN410[021]Climate Change Adaptation</v>
      </c>
      <c r="B54" t="str">
        <f>Data[[#This Row],[Taxonomy]]&amp;Data[[#This Row],[ Activity Code]]&amp;Data[[#This Row],[Environmental Objective]]</f>
        <v>ASEAN410[021]Climate Change Adaptation</v>
      </c>
      <c r="C54" t="s">
        <v>13</v>
      </c>
      <c r="D54" t="s">
        <v>904</v>
      </c>
      <c r="E54" t="s">
        <v>363</v>
      </c>
      <c r="F54" t="s">
        <v>364</v>
      </c>
      <c r="G54" s="12">
        <v>41</v>
      </c>
      <c r="H54" s="12" t="str">
        <f>_xlfn.XLOOKUP(Data[[#This Row],[ISIC Division]],'Combined ISIC Code '!$C$4:$C$422,'Combined ISIC Code '!$D$4:$D$422,"Not included under ISIC",0)</f>
        <v>Construction of buildings</v>
      </c>
      <c r="I54" s="13">
        <v>410</v>
      </c>
      <c r="J54" t="str">
        <f>_xlfn.XLOOKUP(Data[[#This Row],[ISIC Group]],'Combined ISIC Code '!$E$4:$E$422,'Combined ISIC Code '!$F$4:$F$422,"NOT INCLUDED UNDER ISIC",0)</f>
        <v>Construction of buildings</v>
      </c>
      <c r="K54">
        <v>4100</v>
      </c>
      <c r="L54" t="s">
        <v>905</v>
      </c>
      <c r="M54" t="s">
        <v>16</v>
      </c>
      <c r="N54" t="s">
        <v>715</v>
      </c>
      <c r="O54" t="s">
        <v>716</v>
      </c>
      <c r="P54" t="s">
        <v>724</v>
      </c>
      <c r="Q54" t="s">
        <v>724</v>
      </c>
      <c r="R54" t="s">
        <v>903</v>
      </c>
      <c r="S54" t="s">
        <v>724</v>
      </c>
    </row>
    <row r="55" spans="1:19" x14ac:dyDescent="0.3">
      <c r="A55" t="str">
        <f>Data[[#This Row],[Taxonomy]]&amp;Data[[#This Row],[ Activity Code]]&amp;Data[[#This Row],[Environmental Objective]]</f>
        <v>ASEAN410[021]Climate Change Mitigation</v>
      </c>
      <c r="B55" t="str">
        <f>Data[[#This Row],[Taxonomy]]&amp;Data[[#This Row],[ Activity Code]]&amp;Data[[#This Row],[Environmental Objective]]</f>
        <v>ASEAN410[021]Climate Change Mitigation</v>
      </c>
      <c r="C55" t="s">
        <v>13</v>
      </c>
      <c r="D55" t="s">
        <v>904</v>
      </c>
      <c r="E55" t="s">
        <v>363</v>
      </c>
      <c r="F55" t="s">
        <v>364</v>
      </c>
      <c r="G55" s="12">
        <v>41</v>
      </c>
      <c r="H55" s="12" t="str">
        <f>_xlfn.XLOOKUP(Data[[#This Row],[ISIC Division]],'Combined ISIC Code '!$C$4:$C$422,'Combined ISIC Code '!$D$4:$D$422,"Not included under ISIC",0)</f>
        <v>Construction of buildings</v>
      </c>
      <c r="I55" s="13">
        <v>410</v>
      </c>
      <c r="J55" t="str">
        <f>_xlfn.XLOOKUP(Data[[#This Row],[ISIC Group]],'Combined ISIC Code '!$E$4:$E$422,'Combined ISIC Code '!$F$4:$F$422,"NOT INCLUDED UNDER ISIC",0)</f>
        <v>Construction of buildings</v>
      </c>
      <c r="K55">
        <v>4100</v>
      </c>
      <c r="L55" t="s">
        <v>905</v>
      </c>
      <c r="M55" t="s">
        <v>16</v>
      </c>
      <c r="N55" t="s">
        <v>708</v>
      </c>
      <c r="O55" t="s">
        <v>901</v>
      </c>
      <c r="P55" t="s">
        <v>906</v>
      </c>
      <c r="Q55" t="s">
        <v>907</v>
      </c>
      <c r="R55" t="s">
        <v>908</v>
      </c>
      <c r="S55" t="s">
        <v>724</v>
      </c>
    </row>
    <row r="56" spans="1:19" x14ac:dyDescent="0.3">
      <c r="A56" t="str">
        <f>Data[[#This Row],[Taxonomy]]&amp;Data[[#This Row],[ Activity Code]]&amp;Data[[#This Row],[Environmental Objective]]</f>
        <v>ASEAN431[001]Climate Change Adaptation</v>
      </c>
      <c r="B56" t="str">
        <f>Data[[#This Row],[Taxonomy]]&amp;Data[[#This Row],[ Activity Code]]&amp;Data[[#This Row],[Environmental Objective]]</f>
        <v>ASEAN431[001]Climate Change Adaptation</v>
      </c>
      <c r="C56" t="s">
        <v>13</v>
      </c>
      <c r="D56" t="s">
        <v>371</v>
      </c>
      <c r="E56" t="s">
        <v>363</v>
      </c>
      <c r="F56" t="s">
        <v>364</v>
      </c>
      <c r="G56" s="12">
        <v>43</v>
      </c>
      <c r="H56" s="12" t="str">
        <f>_xlfn.XLOOKUP(Data[[#This Row],[ISIC Division]],'Combined ISIC Code '!$C$4:$C$422,'Combined ISIC Code '!$D$4:$D$422,"Not included under ISIC",0)</f>
        <v>Specialized construction activities</v>
      </c>
      <c r="I56" s="13">
        <v>431</v>
      </c>
      <c r="J56" t="str">
        <f>_xlfn.XLOOKUP(Data[[#This Row],[ISIC Group]],'Combined ISIC Code '!$E$4:$E$422,'Combined ISIC Code '!$F$4:$F$422,"NOT INCLUDED UNDER ISIC",0)</f>
        <v>Demolition and site preparation</v>
      </c>
      <c r="K56">
        <v>4310</v>
      </c>
      <c r="L56" t="s">
        <v>909</v>
      </c>
      <c r="M56" t="s">
        <v>16</v>
      </c>
      <c r="N56" t="s">
        <v>715</v>
      </c>
      <c r="O56" t="s">
        <v>716</v>
      </c>
      <c r="P56" t="s">
        <v>910</v>
      </c>
      <c r="Q56" t="s">
        <v>910</v>
      </c>
      <c r="R56" t="s">
        <v>910</v>
      </c>
      <c r="S56" t="s">
        <v>910</v>
      </c>
    </row>
    <row r="57" spans="1:19" x14ac:dyDescent="0.3">
      <c r="A57" t="str">
        <f>Data[[#This Row],[Taxonomy]]&amp;Data[[#This Row],[ Activity Code]]&amp;Data[[#This Row],[Environmental Objective]]</f>
        <v>ASEAN431[001]Climate Change Mitigation</v>
      </c>
      <c r="B57" t="str">
        <f>Data[[#This Row],[Taxonomy]]&amp;Data[[#This Row],[ Activity Code]]&amp;Data[[#This Row],[Environmental Objective]]</f>
        <v>ASEAN431[001]Climate Change Mitigation</v>
      </c>
      <c r="C57" t="s">
        <v>13</v>
      </c>
      <c r="D57" t="s">
        <v>371</v>
      </c>
      <c r="E57" t="s">
        <v>363</v>
      </c>
      <c r="F57" t="s">
        <v>364</v>
      </c>
      <c r="G57" s="12">
        <v>43</v>
      </c>
      <c r="H57" s="12" t="str">
        <f>_xlfn.XLOOKUP(Data[[#This Row],[ISIC Division]],'Combined ISIC Code '!$C$4:$C$422,'Combined ISIC Code '!$D$4:$D$422,"Not included under ISIC",0)</f>
        <v>Specialized construction activities</v>
      </c>
      <c r="I57" s="13">
        <v>431</v>
      </c>
      <c r="J57" t="str">
        <f>_xlfn.XLOOKUP(Data[[#This Row],[ISIC Group]],'Combined ISIC Code '!$E$4:$E$422,'Combined ISIC Code '!$F$4:$F$422,"NOT INCLUDED UNDER ISIC",0)</f>
        <v>Demolition and site preparation</v>
      </c>
      <c r="K57">
        <v>4310</v>
      </c>
      <c r="L57" t="s">
        <v>909</v>
      </c>
      <c r="M57" t="s">
        <v>16</v>
      </c>
      <c r="N57" t="s">
        <v>708</v>
      </c>
      <c r="O57" t="s">
        <v>901</v>
      </c>
      <c r="P57" t="s">
        <v>910</v>
      </c>
      <c r="Q57" t="s">
        <v>910</v>
      </c>
      <c r="R57" t="s">
        <v>910</v>
      </c>
      <c r="S57" t="s">
        <v>910</v>
      </c>
    </row>
    <row r="58" spans="1:19" x14ac:dyDescent="0.3">
      <c r="A58" t="str">
        <f>Data[[#This Row],[Taxonomy]]&amp;Data[[#This Row],[ Activity Code]]&amp;Data[[#This Row],[Environmental Objective]]</f>
        <v>ASEAN491[001]Climate Change Adaptation</v>
      </c>
      <c r="B58" t="str">
        <f>Data[[#This Row],[Taxonomy]]&amp;Data[[#This Row],[ Activity Code]]&amp;Data[[#This Row],[Environmental Objective]]</f>
        <v>ASEAN491[001]Climate Change Adaptation</v>
      </c>
      <c r="C58" t="s">
        <v>13</v>
      </c>
      <c r="D58" t="s">
        <v>941</v>
      </c>
      <c r="E58" t="s">
        <v>439</v>
      </c>
      <c r="F58" t="s">
        <v>440</v>
      </c>
      <c r="G58" s="12">
        <v>49</v>
      </c>
      <c r="H58" s="12" t="str">
        <f>_xlfn.XLOOKUP(Data[[#This Row],[ISIC Division]],'Combined ISIC Code '!$C$4:$C$422,'Combined ISIC Code '!$D$4:$D$422,"Not included under ISIC",0)</f>
        <v>Land transport and transport via pipelines</v>
      </c>
      <c r="I58" s="13">
        <v>491</v>
      </c>
      <c r="J58" t="str">
        <f>_xlfn.XLOOKUP(Data[[#This Row],[ISIC Group]],'Combined ISIC Code '!$E$4:$E$422,'Combined ISIC Code '!$F$4:$F$422,"NOT INCLUDED UNDER ISIC",0)</f>
        <v>Transport via railways</v>
      </c>
      <c r="K58">
        <v>49</v>
      </c>
      <c r="L58" t="s">
        <v>951</v>
      </c>
      <c r="M58" t="s">
        <v>16</v>
      </c>
      <c r="N58" t="s">
        <v>715</v>
      </c>
      <c r="O58" t="s">
        <v>930</v>
      </c>
      <c r="P58" t="s">
        <v>724</v>
      </c>
      <c r="Q58" t="s">
        <v>724</v>
      </c>
      <c r="R58" t="s">
        <v>931</v>
      </c>
      <c r="S58" t="s">
        <v>724</v>
      </c>
    </row>
    <row r="59" spans="1:19" x14ac:dyDescent="0.3">
      <c r="A59" t="str">
        <f>Data[[#This Row],[Taxonomy]]&amp;Data[[#This Row],[ Activity Code]]&amp;Data[[#This Row],[Environmental Objective]]</f>
        <v>ASEAN491[001]Climate Change Mitigation</v>
      </c>
      <c r="B59" t="str">
        <f>Data[[#This Row],[Taxonomy]]&amp;Data[[#This Row],[ Activity Code]]&amp;Data[[#This Row],[Environmental Objective]]</f>
        <v>ASEAN491[001]Climate Change Mitigation</v>
      </c>
      <c r="C59" t="s">
        <v>13</v>
      </c>
      <c r="D59" t="s">
        <v>941</v>
      </c>
      <c r="E59" t="s">
        <v>439</v>
      </c>
      <c r="F59" t="s">
        <v>440</v>
      </c>
      <c r="G59" s="12">
        <v>49</v>
      </c>
      <c r="H59" s="12" t="str">
        <f>_xlfn.XLOOKUP(Data[[#This Row],[ISIC Division]],'Combined ISIC Code '!$C$4:$C$422,'Combined ISIC Code '!$D$4:$D$422,"Not included under ISIC",0)</f>
        <v>Land transport and transport via pipelines</v>
      </c>
      <c r="I59" s="13">
        <v>491</v>
      </c>
      <c r="J59" t="str">
        <f>_xlfn.XLOOKUP(Data[[#This Row],[ISIC Group]],'Combined ISIC Code '!$E$4:$E$422,'Combined ISIC Code '!$F$4:$F$422,"NOT INCLUDED UNDER ISIC",0)</f>
        <v>Transport via railways</v>
      </c>
      <c r="K59">
        <v>49</v>
      </c>
      <c r="L59" t="s">
        <v>951</v>
      </c>
      <c r="M59" t="s">
        <v>16</v>
      </c>
      <c r="N59" t="s">
        <v>708</v>
      </c>
      <c r="O59" t="s">
        <v>927</v>
      </c>
      <c r="P59" t="s">
        <v>724</v>
      </c>
      <c r="Q59" t="s">
        <v>942</v>
      </c>
      <c r="R59" t="s">
        <v>943</v>
      </c>
      <c r="S59" t="s">
        <v>724</v>
      </c>
    </row>
    <row r="60" spans="1:19" x14ac:dyDescent="0.3">
      <c r="A60" t="str">
        <f>Data[[#This Row],[Taxonomy]]&amp;Data[[#This Row],[ Activity Code]]&amp;Data[[#This Row],[Environmental Objective]]</f>
        <v>ASEAN492[202]Climate Change Adaptation</v>
      </c>
      <c r="B60" t="str">
        <f>Data[[#This Row],[Taxonomy]]&amp;Data[[#This Row],[ Activity Code]]&amp;Data[[#This Row],[Environmental Objective]]</f>
        <v>ASEAN492[202]Climate Change Adaptation</v>
      </c>
      <c r="C60" t="s">
        <v>13</v>
      </c>
      <c r="D60" t="s">
        <v>944</v>
      </c>
      <c r="E60" t="s">
        <v>439</v>
      </c>
      <c r="F60" t="s">
        <v>440</v>
      </c>
      <c r="G60" s="12">
        <v>49</v>
      </c>
      <c r="H60" s="12" t="str">
        <f>_xlfn.XLOOKUP(Data[[#This Row],[ISIC Division]],'Combined ISIC Code '!$C$4:$C$422,'Combined ISIC Code '!$D$4:$D$422,"Not included under ISIC",0)</f>
        <v>Land transport and transport via pipelines</v>
      </c>
      <c r="I60" s="13">
        <v>492</v>
      </c>
      <c r="J60" t="str">
        <f>_xlfn.XLOOKUP(Data[[#This Row],[ISIC Group]],'Combined ISIC Code '!$E$4:$E$422,'Combined ISIC Code '!$F$4:$F$422,"NOT INCLUDED UNDER ISIC",0)</f>
        <v>Other land transport</v>
      </c>
      <c r="K60">
        <v>49</v>
      </c>
      <c r="L60" t="s">
        <v>2502</v>
      </c>
      <c r="M60" t="s">
        <v>16</v>
      </c>
      <c r="N60" t="s">
        <v>715</v>
      </c>
      <c r="O60" t="s">
        <v>930</v>
      </c>
      <c r="P60" t="s">
        <v>724</v>
      </c>
      <c r="Q60" t="s">
        <v>724</v>
      </c>
      <c r="R60" t="s">
        <v>931</v>
      </c>
      <c r="S60" t="s">
        <v>724</v>
      </c>
    </row>
    <row r="61" spans="1:19" x14ac:dyDescent="0.3">
      <c r="A61" t="str">
        <f>Data[[#This Row],[Taxonomy]]&amp;Data[[#This Row],[ Activity Code]]&amp;Data[[#This Row],[Environmental Objective]]</f>
        <v>ASEAN492[202]Climate Change Mitigation</v>
      </c>
      <c r="B61" t="str">
        <f>Data[[#This Row],[Taxonomy]]&amp;Data[[#This Row],[ Activity Code]]&amp;Data[[#This Row],[Environmental Objective]]</f>
        <v>ASEAN492[202]Climate Change Mitigation</v>
      </c>
      <c r="C61" t="s">
        <v>13</v>
      </c>
      <c r="D61" t="s">
        <v>944</v>
      </c>
      <c r="E61" t="s">
        <v>439</v>
      </c>
      <c r="F61" t="s">
        <v>440</v>
      </c>
      <c r="G61" s="12">
        <v>49</v>
      </c>
      <c r="H61" s="12" t="str">
        <f>_xlfn.XLOOKUP(Data[[#This Row],[ISIC Division]],'Combined ISIC Code '!$C$4:$C$422,'Combined ISIC Code '!$D$4:$D$422,"Not included under ISIC",0)</f>
        <v>Land transport and transport via pipelines</v>
      </c>
      <c r="I61" s="13">
        <v>492</v>
      </c>
      <c r="J61" t="str">
        <f>_xlfn.XLOOKUP(Data[[#This Row],[ISIC Group]],'Combined ISIC Code '!$E$4:$E$422,'Combined ISIC Code '!$F$4:$F$422,"NOT INCLUDED UNDER ISIC",0)</f>
        <v>Other land transport</v>
      </c>
      <c r="K61">
        <v>49</v>
      </c>
      <c r="L61" t="s">
        <v>2502</v>
      </c>
      <c r="M61" t="s">
        <v>16</v>
      </c>
      <c r="N61" t="s">
        <v>708</v>
      </c>
      <c r="O61" t="s">
        <v>927</v>
      </c>
      <c r="P61" t="s">
        <v>724</v>
      </c>
      <c r="Q61" t="s">
        <v>724</v>
      </c>
      <c r="R61" t="s">
        <v>945</v>
      </c>
      <c r="S61" t="s">
        <v>724</v>
      </c>
    </row>
    <row r="62" spans="1:19" x14ac:dyDescent="0.3">
      <c r="A62" t="str">
        <f>Data[[#This Row],[Taxonomy]]&amp;Data[[#This Row],[ Activity Code]]&amp;Data[[#This Row],[Environmental Objective]]</f>
        <v>ASEAN491[001]Climate Change Adaptation</v>
      </c>
      <c r="B62" t="str">
        <f>Data[[#This Row],[Taxonomy]]&amp;Data[[#This Row],[ Activity Code]]&amp;Data[[#This Row],[Environmental Objective]]</f>
        <v>ASEAN491[001]Climate Change Adaptation</v>
      </c>
      <c r="C62" t="s">
        <v>13</v>
      </c>
      <c r="D62" t="s">
        <v>950</v>
      </c>
      <c r="E62" t="s">
        <v>439</v>
      </c>
      <c r="F62" t="s">
        <v>440</v>
      </c>
      <c r="G62" s="12">
        <v>49</v>
      </c>
      <c r="H62" s="12" t="str">
        <f>_xlfn.XLOOKUP(Data[[#This Row],[ISIC Division]],'Combined ISIC Code '!$C$4:$C$422,'Combined ISIC Code '!$D$4:$D$422,"Not included under ISIC",0)</f>
        <v>Land transport and transport via pipelines</v>
      </c>
      <c r="I62" s="13">
        <v>491</v>
      </c>
      <c r="J62" t="str">
        <f>_xlfn.XLOOKUP(Data[[#This Row],[ISIC Group]],'Combined ISIC Code '!$E$4:$E$422,'Combined ISIC Code '!$F$4:$F$422,"NOT INCLUDED UNDER ISIC",0)</f>
        <v>Transport via railways</v>
      </c>
      <c r="K62">
        <v>491</v>
      </c>
      <c r="L62" t="s">
        <v>951</v>
      </c>
      <c r="M62" t="s">
        <v>16</v>
      </c>
      <c r="N62" t="s">
        <v>715</v>
      </c>
      <c r="O62" t="s">
        <v>930</v>
      </c>
      <c r="P62" t="s">
        <v>724</v>
      </c>
      <c r="Q62" t="s">
        <v>724</v>
      </c>
      <c r="R62" t="s">
        <v>931</v>
      </c>
      <c r="S62" t="s">
        <v>724</v>
      </c>
    </row>
    <row r="63" spans="1:19" x14ac:dyDescent="0.3">
      <c r="A63" t="str">
        <f>Data[[#This Row],[Taxonomy]]&amp;Data[[#This Row],[ Activity Code]]&amp;Data[[#This Row],[Environmental Objective]]</f>
        <v>ASEAN491[001]Climate Change Mitigation</v>
      </c>
      <c r="B63" t="str">
        <f>Data[[#This Row],[Taxonomy]]&amp;Data[[#This Row],[ Activity Code]]&amp;Data[[#This Row],[Environmental Objective]]</f>
        <v>ASEAN491[001]Climate Change Mitigation</v>
      </c>
      <c r="C63" t="s">
        <v>13</v>
      </c>
      <c r="D63" t="s">
        <v>950</v>
      </c>
      <c r="E63" t="s">
        <v>439</v>
      </c>
      <c r="F63" t="s">
        <v>440</v>
      </c>
      <c r="G63" s="12">
        <v>49</v>
      </c>
      <c r="H63" s="12" t="str">
        <f>_xlfn.XLOOKUP(Data[[#This Row],[ISIC Division]],'Combined ISIC Code '!$C$4:$C$422,'Combined ISIC Code '!$D$4:$D$422,"Not included under ISIC",0)</f>
        <v>Land transport and transport via pipelines</v>
      </c>
      <c r="I63" s="13">
        <v>491</v>
      </c>
      <c r="J63" t="str">
        <f>_xlfn.XLOOKUP(Data[[#This Row],[ISIC Group]],'Combined ISIC Code '!$E$4:$E$422,'Combined ISIC Code '!$F$4:$F$422,"NOT INCLUDED UNDER ISIC",0)</f>
        <v>Transport via railways</v>
      </c>
      <c r="K63">
        <v>491</v>
      </c>
      <c r="L63" t="s">
        <v>951</v>
      </c>
      <c r="M63" t="s">
        <v>16</v>
      </c>
      <c r="N63" t="s">
        <v>708</v>
      </c>
      <c r="O63" t="s">
        <v>927</v>
      </c>
      <c r="P63" t="s">
        <v>724</v>
      </c>
      <c r="Q63" t="s">
        <v>952</v>
      </c>
      <c r="R63" t="s">
        <v>953</v>
      </c>
      <c r="S63" t="s">
        <v>724</v>
      </c>
    </row>
    <row r="64" spans="1:19" x14ac:dyDescent="0.3">
      <c r="A64" t="str">
        <f>Data[[#This Row],[Taxonomy]]&amp;Data[[#This Row],[ Activity Code]]&amp;Data[[#This Row],[Environmental Objective]]</f>
        <v>ASEAN491[101]Climate Change Adaptation</v>
      </c>
      <c r="B64" t="str">
        <f>Data[[#This Row],[Taxonomy]]&amp;Data[[#This Row],[ Activity Code]]&amp;Data[[#This Row],[Environmental Objective]]</f>
        <v>ASEAN491[101]Climate Change Adaptation</v>
      </c>
      <c r="C64" t="s">
        <v>13</v>
      </c>
      <c r="D64" t="s">
        <v>936</v>
      </c>
      <c r="E64" t="s">
        <v>439</v>
      </c>
      <c r="F64" t="s">
        <v>440</v>
      </c>
      <c r="G64" s="12">
        <v>49</v>
      </c>
      <c r="H64" s="12" t="str">
        <f>_xlfn.XLOOKUP(Data[[#This Row],[ISIC Division]],'Combined ISIC Code '!$C$4:$C$422,'Combined ISIC Code '!$D$4:$D$422,"Not included under ISIC",0)</f>
        <v>Land transport and transport via pipelines</v>
      </c>
      <c r="I64" s="13">
        <v>491</v>
      </c>
      <c r="J64" t="str">
        <f>_xlfn.XLOOKUP(Data[[#This Row],[ISIC Group]],'Combined ISIC Code '!$E$4:$E$422,'Combined ISIC Code '!$F$4:$F$422,"NOT INCLUDED UNDER ISIC",0)</f>
        <v>Transport via railways</v>
      </c>
      <c r="K64">
        <v>4911</v>
      </c>
      <c r="L64" t="s">
        <v>937</v>
      </c>
      <c r="M64" t="s">
        <v>16</v>
      </c>
      <c r="N64" t="s">
        <v>715</v>
      </c>
      <c r="O64" t="s">
        <v>930</v>
      </c>
      <c r="P64" t="s">
        <v>724</v>
      </c>
      <c r="Q64" t="s">
        <v>724</v>
      </c>
      <c r="R64" t="s">
        <v>931</v>
      </c>
      <c r="S64" t="s">
        <v>724</v>
      </c>
    </row>
    <row r="65" spans="1:19" x14ac:dyDescent="0.3">
      <c r="A65" t="str">
        <f>Data[[#This Row],[Taxonomy]]&amp;Data[[#This Row],[ Activity Code]]&amp;Data[[#This Row],[Environmental Objective]]</f>
        <v>ASEAN491[101]Climate Change Mitigation</v>
      </c>
      <c r="B65" t="str">
        <f>Data[[#This Row],[Taxonomy]]&amp;Data[[#This Row],[ Activity Code]]&amp;Data[[#This Row],[Environmental Objective]]</f>
        <v>ASEAN491[101]Climate Change Mitigation</v>
      </c>
      <c r="C65" t="s">
        <v>13</v>
      </c>
      <c r="D65" t="s">
        <v>936</v>
      </c>
      <c r="E65" t="s">
        <v>439</v>
      </c>
      <c r="F65" t="s">
        <v>440</v>
      </c>
      <c r="G65" s="12">
        <v>49</v>
      </c>
      <c r="H65" s="12" t="str">
        <f>_xlfn.XLOOKUP(Data[[#This Row],[ISIC Division]],'Combined ISIC Code '!$C$4:$C$422,'Combined ISIC Code '!$D$4:$D$422,"Not included under ISIC",0)</f>
        <v>Land transport and transport via pipelines</v>
      </c>
      <c r="I65" s="13">
        <v>491</v>
      </c>
      <c r="J65" t="str">
        <f>_xlfn.XLOOKUP(Data[[#This Row],[ISIC Group]],'Combined ISIC Code '!$E$4:$E$422,'Combined ISIC Code '!$F$4:$F$422,"NOT INCLUDED UNDER ISIC",0)</f>
        <v>Transport via railways</v>
      </c>
      <c r="K65">
        <v>4911</v>
      </c>
      <c r="L65" t="s">
        <v>937</v>
      </c>
      <c r="M65" t="s">
        <v>16</v>
      </c>
      <c r="N65" t="s">
        <v>708</v>
      </c>
      <c r="O65" t="s">
        <v>927</v>
      </c>
      <c r="P65" t="s">
        <v>724</v>
      </c>
      <c r="Q65" t="s">
        <v>938</v>
      </c>
      <c r="R65" t="s">
        <v>939</v>
      </c>
      <c r="S65" t="s">
        <v>724</v>
      </c>
    </row>
    <row r="66" spans="1:19" x14ac:dyDescent="0.3">
      <c r="A66" t="str">
        <f>Data[[#This Row],[Taxonomy]]&amp;Data[[#This Row],[ Activity Code]]&amp;Data[[#This Row],[Environmental Objective]]</f>
        <v>ASEAN491[201]Climate Change Adaptation</v>
      </c>
      <c r="B66" t="str">
        <f>Data[[#This Row],[Taxonomy]]&amp;Data[[#This Row],[ Activity Code]]&amp;Data[[#This Row],[Environmental Objective]]</f>
        <v>ASEAN491[201]Climate Change Adaptation</v>
      </c>
      <c r="C66" t="s">
        <v>13</v>
      </c>
      <c r="D66" t="s">
        <v>444</v>
      </c>
      <c r="E66" t="s">
        <v>439</v>
      </c>
      <c r="F66" t="s">
        <v>440</v>
      </c>
      <c r="G66" s="12">
        <v>49</v>
      </c>
      <c r="H66" s="12" t="str">
        <f>_xlfn.XLOOKUP(Data[[#This Row],[ISIC Division]],'Combined ISIC Code '!$C$4:$C$422,'Combined ISIC Code '!$D$4:$D$422,"Not included under ISIC",0)</f>
        <v>Land transport and transport via pipelines</v>
      </c>
      <c r="I66" s="13">
        <v>491</v>
      </c>
      <c r="J66" t="str">
        <f>_xlfn.XLOOKUP(Data[[#This Row],[ISIC Group]],'Combined ISIC Code '!$E$4:$E$422,'Combined ISIC Code '!$F$4:$F$422,"NOT INCLUDED UNDER ISIC",0)</f>
        <v>Transport via railways</v>
      </c>
      <c r="K66">
        <v>4912</v>
      </c>
      <c r="L66" t="s">
        <v>940</v>
      </c>
      <c r="M66" t="s">
        <v>16</v>
      </c>
      <c r="N66" t="s">
        <v>715</v>
      </c>
      <c r="O66" t="s">
        <v>930</v>
      </c>
      <c r="P66" t="s">
        <v>724</v>
      </c>
      <c r="Q66" t="s">
        <v>724</v>
      </c>
      <c r="R66" t="s">
        <v>931</v>
      </c>
      <c r="S66" t="s">
        <v>724</v>
      </c>
    </row>
    <row r="67" spans="1:19" x14ac:dyDescent="0.3">
      <c r="A67" t="str">
        <f>Data[[#This Row],[Taxonomy]]&amp;Data[[#This Row],[ Activity Code]]&amp;Data[[#This Row],[Environmental Objective]]</f>
        <v>ASEAN491[201]Climate Change Mitigation</v>
      </c>
      <c r="B67" t="str">
        <f>Data[[#This Row],[Taxonomy]]&amp;Data[[#This Row],[ Activity Code]]&amp;Data[[#This Row],[Environmental Objective]]</f>
        <v>ASEAN491[201]Climate Change Mitigation</v>
      </c>
      <c r="C67" t="s">
        <v>13</v>
      </c>
      <c r="D67" t="s">
        <v>444</v>
      </c>
      <c r="E67" t="s">
        <v>439</v>
      </c>
      <c r="F67" t="s">
        <v>440</v>
      </c>
      <c r="G67" s="12">
        <v>49</v>
      </c>
      <c r="H67" s="12" t="str">
        <f>_xlfn.XLOOKUP(Data[[#This Row],[ISIC Division]],'Combined ISIC Code '!$C$4:$C$422,'Combined ISIC Code '!$D$4:$D$422,"Not included under ISIC",0)</f>
        <v>Land transport and transport via pipelines</v>
      </c>
      <c r="I67" s="13">
        <v>491</v>
      </c>
      <c r="J67" t="str">
        <f>_xlfn.XLOOKUP(Data[[#This Row],[ISIC Group]],'Combined ISIC Code '!$E$4:$E$422,'Combined ISIC Code '!$F$4:$F$422,"NOT INCLUDED UNDER ISIC",0)</f>
        <v>Transport via railways</v>
      </c>
      <c r="K67">
        <v>4912</v>
      </c>
      <c r="L67" t="s">
        <v>940</v>
      </c>
      <c r="M67" t="s">
        <v>16</v>
      </c>
      <c r="N67" t="s">
        <v>708</v>
      </c>
      <c r="O67" t="s">
        <v>927</v>
      </c>
      <c r="P67" t="s">
        <v>724</v>
      </c>
      <c r="Q67" t="s">
        <v>938</v>
      </c>
      <c r="R67" t="s">
        <v>939</v>
      </c>
      <c r="S67" t="s">
        <v>724</v>
      </c>
    </row>
    <row r="68" spans="1:19" x14ac:dyDescent="0.3">
      <c r="A68" t="str">
        <f>Data[[#This Row],[Taxonomy]]&amp;Data[[#This Row],[ Activity Code]]&amp;Data[[#This Row],[Environmental Objective]]</f>
        <v>ASEAN492[002]Climate Change Adaptation</v>
      </c>
      <c r="B68" t="str">
        <f>Data[[#This Row],[Taxonomy]]&amp;Data[[#This Row],[ Activity Code]]&amp;Data[[#This Row],[Environmental Objective]]</f>
        <v>ASEAN492[002]Climate Change Adaptation</v>
      </c>
      <c r="C68" t="s">
        <v>13</v>
      </c>
      <c r="D68" t="s">
        <v>932</v>
      </c>
      <c r="E68" t="s">
        <v>439</v>
      </c>
      <c r="F68" t="s">
        <v>440</v>
      </c>
      <c r="G68" s="12">
        <v>49</v>
      </c>
      <c r="H68" s="12" t="str">
        <f>_xlfn.XLOOKUP(Data[[#This Row],[ISIC Division]],'Combined ISIC Code '!$C$4:$C$422,'Combined ISIC Code '!$D$4:$D$422,"Not included under ISIC",0)</f>
        <v>Land transport and transport via pipelines</v>
      </c>
      <c r="I68" s="13">
        <v>492</v>
      </c>
      <c r="J68" t="str">
        <f>_xlfn.XLOOKUP(Data[[#This Row],[ISIC Group]],'Combined ISIC Code '!$E$4:$E$422,'Combined ISIC Code '!$F$4:$F$422,"NOT INCLUDED UNDER ISIC",0)</f>
        <v>Other land transport</v>
      </c>
      <c r="K68">
        <v>492</v>
      </c>
      <c r="L68" t="s">
        <v>933</v>
      </c>
      <c r="M68" t="s">
        <v>16</v>
      </c>
      <c r="N68" t="s">
        <v>715</v>
      </c>
      <c r="O68" t="s">
        <v>930</v>
      </c>
      <c r="R68" t="s">
        <v>931</v>
      </c>
      <c r="S68" t="s">
        <v>724</v>
      </c>
    </row>
    <row r="69" spans="1:19" x14ac:dyDescent="0.3">
      <c r="A69" t="str">
        <f>Data[[#This Row],[Taxonomy]]&amp;Data[[#This Row],[ Activity Code]]&amp;Data[[#This Row],[Environmental Objective]]</f>
        <v>ASEAN492[002]Climate Change Mitigation</v>
      </c>
      <c r="B69" t="str">
        <f>Data[[#This Row],[Taxonomy]]&amp;Data[[#This Row],[ Activity Code]]&amp;Data[[#This Row],[Environmental Objective]]</f>
        <v>ASEAN492[002]Climate Change Mitigation</v>
      </c>
      <c r="C69" t="s">
        <v>13</v>
      </c>
      <c r="D69" t="s">
        <v>932</v>
      </c>
      <c r="E69" t="s">
        <v>439</v>
      </c>
      <c r="F69" t="s">
        <v>440</v>
      </c>
      <c r="G69" s="12">
        <v>49</v>
      </c>
      <c r="H69" s="12" t="str">
        <f>_xlfn.XLOOKUP(Data[[#This Row],[ISIC Division]],'Combined ISIC Code '!$C$4:$C$422,'Combined ISIC Code '!$D$4:$D$422,"Not included under ISIC",0)</f>
        <v>Land transport and transport via pipelines</v>
      </c>
      <c r="I69" s="13">
        <v>492</v>
      </c>
      <c r="J69" t="str">
        <f>_xlfn.XLOOKUP(Data[[#This Row],[ISIC Group]],'Combined ISIC Code '!$E$4:$E$422,'Combined ISIC Code '!$F$4:$F$422,"NOT INCLUDED UNDER ISIC",0)</f>
        <v>Other land transport</v>
      </c>
      <c r="K69">
        <v>492</v>
      </c>
      <c r="L69" t="s">
        <v>933</v>
      </c>
      <c r="M69" t="s">
        <v>16</v>
      </c>
      <c r="N69" t="s">
        <v>708</v>
      </c>
      <c r="O69" t="s">
        <v>927</v>
      </c>
      <c r="P69" t="s">
        <v>934</v>
      </c>
      <c r="Q69" t="s">
        <v>935</v>
      </c>
      <c r="R69" t="s">
        <v>724</v>
      </c>
      <c r="S69" t="s">
        <v>724</v>
      </c>
    </row>
    <row r="70" spans="1:19" x14ac:dyDescent="0.3">
      <c r="A70" t="str">
        <f>Data[[#This Row],[Taxonomy]]&amp;Data[[#This Row],[ Activity Code]]&amp;Data[[#This Row],[Environmental Objective]]</f>
        <v>ASEAN492[003]Climate Change Adaptation</v>
      </c>
      <c r="B70" t="str">
        <f>Data[[#This Row],[Taxonomy]]&amp;Data[[#This Row],[ Activity Code]]&amp;Data[[#This Row],[Environmental Objective]]</f>
        <v>ASEAN492[003]Climate Change Adaptation</v>
      </c>
      <c r="C70" t="s">
        <v>13</v>
      </c>
      <c r="D70" t="s">
        <v>946</v>
      </c>
      <c r="E70" t="s">
        <v>439</v>
      </c>
      <c r="F70" t="s">
        <v>440</v>
      </c>
      <c r="G70" s="12">
        <v>49</v>
      </c>
      <c r="H70" s="12" t="str">
        <f>_xlfn.XLOOKUP(Data[[#This Row],[ISIC Division]],'Combined ISIC Code '!$C$4:$C$422,'Combined ISIC Code '!$D$4:$D$422,"Not included under ISIC",0)</f>
        <v>Land transport and transport via pipelines</v>
      </c>
      <c r="I70" s="13">
        <v>492</v>
      </c>
      <c r="J70" t="str">
        <f>_xlfn.XLOOKUP(Data[[#This Row],[ISIC Group]],'Combined ISIC Code '!$E$4:$E$422,'Combined ISIC Code '!$F$4:$F$422,"NOT INCLUDED UNDER ISIC",0)</f>
        <v>Other land transport</v>
      </c>
      <c r="K70">
        <v>492</v>
      </c>
      <c r="L70" t="s">
        <v>947</v>
      </c>
      <c r="M70" t="s">
        <v>16</v>
      </c>
      <c r="N70" t="s">
        <v>715</v>
      </c>
      <c r="O70" t="s">
        <v>930</v>
      </c>
      <c r="P70" t="s">
        <v>724</v>
      </c>
      <c r="Q70" t="s">
        <v>724</v>
      </c>
      <c r="R70" t="s">
        <v>931</v>
      </c>
      <c r="S70" t="s">
        <v>724</v>
      </c>
    </row>
    <row r="71" spans="1:19" x14ac:dyDescent="0.3">
      <c r="A71" t="str">
        <f>Data[[#This Row],[Taxonomy]]&amp;Data[[#This Row],[ Activity Code]]&amp;Data[[#This Row],[Environmental Objective]]</f>
        <v>ASEAN492[003]Climate Change Mitigation</v>
      </c>
      <c r="B71" t="str">
        <f>Data[[#This Row],[Taxonomy]]&amp;Data[[#This Row],[ Activity Code]]&amp;Data[[#This Row],[Environmental Objective]]</f>
        <v>ASEAN492[003]Climate Change Mitigation</v>
      </c>
      <c r="C71" t="s">
        <v>13</v>
      </c>
      <c r="D71" t="s">
        <v>946</v>
      </c>
      <c r="E71" t="s">
        <v>439</v>
      </c>
      <c r="F71" t="s">
        <v>440</v>
      </c>
      <c r="G71" s="12">
        <v>49</v>
      </c>
      <c r="H71" s="12" t="str">
        <f>_xlfn.XLOOKUP(Data[[#This Row],[ISIC Division]],'Combined ISIC Code '!$C$4:$C$422,'Combined ISIC Code '!$D$4:$D$422,"Not included under ISIC",0)</f>
        <v>Land transport and transport via pipelines</v>
      </c>
      <c r="I71" s="13">
        <v>492</v>
      </c>
      <c r="J71" t="str">
        <f>_xlfn.XLOOKUP(Data[[#This Row],[ISIC Group]],'Combined ISIC Code '!$E$4:$E$422,'Combined ISIC Code '!$F$4:$F$422,"NOT INCLUDED UNDER ISIC",0)</f>
        <v>Other land transport</v>
      </c>
      <c r="K71">
        <v>492</v>
      </c>
      <c r="L71" t="s">
        <v>947</v>
      </c>
      <c r="M71" t="s">
        <v>16</v>
      </c>
      <c r="N71" t="s">
        <v>708</v>
      </c>
      <c r="O71" t="s">
        <v>927</v>
      </c>
      <c r="P71" t="s">
        <v>724</v>
      </c>
      <c r="Q71" t="s">
        <v>948</v>
      </c>
      <c r="R71" t="s">
        <v>949</v>
      </c>
      <c r="S71" t="s">
        <v>724</v>
      </c>
    </row>
    <row r="72" spans="1:19" x14ac:dyDescent="0.3">
      <c r="A72" t="str">
        <f>Data[[#This Row],[Taxonomy]]&amp;Data[[#This Row],[ Activity Code]]&amp;Data[[#This Row],[Environmental Objective]]</f>
        <v>ASEAN492[101]Climate Change Adaptation</v>
      </c>
      <c r="B72" t="str">
        <f>Data[[#This Row],[Taxonomy]]&amp;Data[[#This Row],[ Activity Code]]&amp;Data[[#This Row],[Environmental Objective]]</f>
        <v>ASEAN492[101]Climate Change Adaptation</v>
      </c>
      <c r="C72" t="s">
        <v>13</v>
      </c>
      <c r="D72" t="s">
        <v>925</v>
      </c>
      <c r="E72" t="s">
        <v>439</v>
      </c>
      <c r="F72" t="s">
        <v>440</v>
      </c>
      <c r="G72" s="12">
        <v>49</v>
      </c>
      <c r="H72" s="12" t="str">
        <f>_xlfn.XLOOKUP(Data[[#This Row],[ISIC Division]],'Combined ISIC Code '!$C$4:$C$422,'Combined ISIC Code '!$D$4:$D$422,"Not included under ISIC",0)</f>
        <v>Land transport and transport via pipelines</v>
      </c>
      <c r="I72" s="13">
        <v>492</v>
      </c>
      <c r="J72" t="str">
        <f>_xlfn.XLOOKUP(Data[[#This Row],[ISIC Group]],'Combined ISIC Code '!$E$4:$E$422,'Combined ISIC Code '!$F$4:$F$422,"NOT INCLUDED UNDER ISIC",0)</f>
        <v>Other land transport</v>
      </c>
      <c r="K72">
        <v>492</v>
      </c>
      <c r="L72" t="s">
        <v>926</v>
      </c>
      <c r="M72" t="s">
        <v>16</v>
      </c>
      <c r="N72" t="s">
        <v>715</v>
      </c>
      <c r="O72" t="s">
        <v>930</v>
      </c>
      <c r="P72" t="s">
        <v>724</v>
      </c>
      <c r="Q72" t="s">
        <v>724</v>
      </c>
      <c r="R72" t="s">
        <v>931</v>
      </c>
      <c r="S72" t="s">
        <v>724</v>
      </c>
    </row>
    <row r="73" spans="1:19" x14ac:dyDescent="0.3">
      <c r="A73" t="str">
        <f>Data[[#This Row],[Taxonomy]]&amp;Data[[#This Row],[ Activity Code]]&amp;Data[[#This Row],[Environmental Objective]]</f>
        <v>ASEAN492[101]Climate Change Mitigation</v>
      </c>
      <c r="B73" t="str">
        <f>Data[[#This Row],[Taxonomy]]&amp;Data[[#This Row],[ Activity Code]]&amp;Data[[#This Row],[Environmental Objective]]</f>
        <v>ASEAN492[101]Climate Change Mitigation</v>
      </c>
      <c r="C73" t="s">
        <v>13</v>
      </c>
      <c r="D73" t="s">
        <v>925</v>
      </c>
      <c r="E73" t="s">
        <v>439</v>
      </c>
      <c r="F73" t="s">
        <v>440</v>
      </c>
      <c r="G73" s="12">
        <v>49</v>
      </c>
      <c r="H73" s="12" t="str">
        <f>_xlfn.XLOOKUP(Data[[#This Row],[ISIC Division]],'Combined ISIC Code '!$C$4:$C$422,'Combined ISIC Code '!$D$4:$D$422,"Not included under ISIC",0)</f>
        <v>Land transport and transport via pipelines</v>
      </c>
      <c r="I73" s="13">
        <v>492</v>
      </c>
      <c r="J73" t="str">
        <f>_xlfn.XLOOKUP(Data[[#This Row],[ISIC Group]],'Combined ISIC Code '!$E$4:$E$422,'Combined ISIC Code '!$F$4:$F$422,"NOT INCLUDED UNDER ISIC",0)</f>
        <v>Other land transport</v>
      </c>
      <c r="K73">
        <v>4920</v>
      </c>
      <c r="L73" t="s">
        <v>926</v>
      </c>
      <c r="M73" t="s">
        <v>16</v>
      </c>
      <c r="N73" t="s">
        <v>708</v>
      </c>
      <c r="O73" t="s">
        <v>927</v>
      </c>
      <c r="P73" t="s">
        <v>724</v>
      </c>
      <c r="Q73" t="s">
        <v>724</v>
      </c>
      <c r="R73" t="s">
        <v>928</v>
      </c>
      <c r="S73" t="s">
        <v>929</v>
      </c>
    </row>
    <row r="74" spans="1:19" x14ac:dyDescent="0.3">
      <c r="A74" t="str">
        <f>Data[[#This Row],[Taxonomy]]&amp;Data[[#This Row],[ Activity Code]]&amp;Data[[#This Row],[Environmental Objective]]</f>
        <v>ASEAN492[301]Climate Change Adaptation</v>
      </c>
      <c r="B74" t="str">
        <f>Data[[#This Row],[Taxonomy]]&amp;Data[[#This Row],[ Activity Code]]&amp;Data[[#This Row],[Environmental Objective]]</f>
        <v>ASEAN492[301]Climate Change Adaptation</v>
      </c>
      <c r="C74" t="s">
        <v>13</v>
      </c>
      <c r="D74" t="s">
        <v>954</v>
      </c>
      <c r="E74" t="s">
        <v>439</v>
      </c>
      <c r="F74" t="s">
        <v>440</v>
      </c>
      <c r="G74" s="12">
        <v>49</v>
      </c>
      <c r="H74" s="12" t="str">
        <f>_xlfn.XLOOKUP(Data[[#This Row],[ISIC Division]],'Combined ISIC Code '!$C$4:$C$422,'Combined ISIC Code '!$D$4:$D$422,"Not included under ISIC",0)</f>
        <v>Land transport and transport via pipelines</v>
      </c>
      <c r="I74" s="13">
        <v>492</v>
      </c>
      <c r="J74" t="str">
        <f>_xlfn.XLOOKUP(Data[[#This Row],[ISIC Group]],'Combined ISIC Code '!$E$4:$E$422,'Combined ISIC Code '!$F$4:$F$422,"NOT INCLUDED UNDER ISIC",0)</f>
        <v>Other land transport</v>
      </c>
      <c r="K74">
        <v>4923</v>
      </c>
      <c r="L74" t="s">
        <v>955</v>
      </c>
      <c r="M74" t="s">
        <v>16</v>
      </c>
      <c r="N74" t="s">
        <v>715</v>
      </c>
      <c r="O74" t="s">
        <v>930</v>
      </c>
      <c r="P74" t="s">
        <v>724</v>
      </c>
      <c r="Q74" t="s">
        <v>724</v>
      </c>
      <c r="R74" t="s">
        <v>931</v>
      </c>
      <c r="S74" t="s">
        <v>724</v>
      </c>
    </row>
    <row r="75" spans="1:19" x14ac:dyDescent="0.3">
      <c r="A75" t="str">
        <f>Data[[#This Row],[Taxonomy]]&amp;Data[[#This Row],[ Activity Code]]&amp;Data[[#This Row],[Environmental Objective]]</f>
        <v>ASEAN492[301]Climate Change Mitigation</v>
      </c>
      <c r="B75" t="str">
        <f>Data[[#This Row],[Taxonomy]]&amp;Data[[#This Row],[ Activity Code]]&amp;Data[[#This Row],[Environmental Objective]]</f>
        <v>ASEAN492[301]Climate Change Mitigation</v>
      </c>
      <c r="C75" t="s">
        <v>13</v>
      </c>
      <c r="D75" t="s">
        <v>954</v>
      </c>
      <c r="E75" t="s">
        <v>439</v>
      </c>
      <c r="F75" t="s">
        <v>440</v>
      </c>
      <c r="G75" s="12">
        <v>49</v>
      </c>
      <c r="H75" s="12" t="str">
        <f>_xlfn.XLOOKUP(Data[[#This Row],[ISIC Division]],'Combined ISIC Code '!$C$4:$C$422,'Combined ISIC Code '!$D$4:$D$422,"Not included under ISIC",0)</f>
        <v>Land transport and transport via pipelines</v>
      </c>
      <c r="I75" s="13">
        <v>492</v>
      </c>
      <c r="J75" t="str">
        <f>_xlfn.XLOOKUP(Data[[#This Row],[ISIC Group]],'Combined ISIC Code '!$E$4:$E$422,'Combined ISIC Code '!$F$4:$F$422,"NOT INCLUDED UNDER ISIC",0)</f>
        <v>Other land transport</v>
      </c>
      <c r="K75">
        <v>4923</v>
      </c>
      <c r="L75" t="s">
        <v>955</v>
      </c>
      <c r="M75" t="s">
        <v>16</v>
      </c>
      <c r="N75" t="s">
        <v>708</v>
      </c>
      <c r="O75" t="s">
        <v>927</v>
      </c>
      <c r="P75" t="s">
        <v>956</v>
      </c>
      <c r="Q75" t="s">
        <v>957</v>
      </c>
      <c r="R75" t="s">
        <v>958</v>
      </c>
      <c r="S75" t="s">
        <v>724</v>
      </c>
    </row>
    <row r="76" spans="1:19" x14ac:dyDescent="0.3">
      <c r="A76" t="str">
        <f>Data[[#This Row],[Taxonomy]]&amp;Data[[#This Row],[ Activity Code]]&amp;Data[[#This Row],[Environmental Objective]]</f>
        <v>ASEAN501[201]Climate Change Adaptation</v>
      </c>
      <c r="B76" t="str">
        <f>Data[[#This Row],[Taxonomy]]&amp;Data[[#This Row],[ Activity Code]]&amp;Data[[#This Row],[Environmental Objective]]</f>
        <v>ASEAN501[201]Climate Change Adaptation</v>
      </c>
      <c r="C76" t="s">
        <v>13</v>
      </c>
      <c r="D76" t="s">
        <v>970</v>
      </c>
      <c r="E76" t="s">
        <v>439</v>
      </c>
      <c r="F76" t="s">
        <v>440</v>
      </c>
      <c r="G76" s="12">
        <v>50</v>
      </c>
      <c r="H76" s="12" t="str">
        <f>_xlfn.XLOOKUP(Data[[#This Row],[ISIC Division]],'Combined ISIC Code '!$C$4:$C$422,'Combined ISIC Code '!$D$4:$D$422,"Not included under ISIC",0)</f>
        <v>Water transport</v>
      </c>
      <c r="I76" s="13">
        <v>501</v>
      </c>
      <c r="J76" t="str">
        <f>_xlfn.XLOOKUP(Data[[#This Row],[ISIC Group]],'Combined ISIC Code '!$E$4:$E$422,'Combined ISIC Code '!$F$4:$F$422,"Not included under ISIC",0)</f>
        <v>Sea and coastal water transport</v>
      </c>
      <c r="K76">
        <v>50</v>
      </c>
      <c r="L76" t="s">
        <v>960</v>
      </c>
      <c r="M76" t="s">
        <v>16</v>
      </c>
      <c r="N76" t="s">
        <v>715</v>
      </c>
      <c r="O76" t="s">
        <v>930</v>
      </c>
      <c r="P76" t="s">
        <v>724</v>
      </c>
      <c r="Q76" t="s">
        <v>724</v>
      </c>
      <c r="R76" t="s">
        <v>931</v>
      </c>
      <c r="S76" t="s">
        <v>724</v>
      </c>
    </row>
    <row r="77" spans="1:19" x14ac:dyDescent="0.3">
      <c r="A77" t="str">
        <f>Data[[#This Row],[Taxonomy]]&amp;Data[[#This Row],[ Activity Code]]&amp;Data[[#This Row],[Environmental Objective]]</f>
        <v>ASEAN501[201]Climate Change Mitigation</v>
      </c>
      <c r="B77" t="str">
        <f>Data[[#This Row],[Taxonomy]]&amp;Data[[#This Row],[ Activity Code]]&amp;Data[[#This Row],[Environmental Objective]]</f>
        <v>ASEAN501[201]Climate Change Mitigation</v>
      </c>
      <c r="C77" t="s">
        <v>13</v>
      </c>
      <c r="D77" t="s">
        <v>970</v>
      </c>
      <c r="E77" t="s">
        <v>439</v>
      </c>
      <c r="F77" t="s">
        <v>440</v>
      </c>
      <c r="G77" s="12">
        <v>50</v>
      </c>
      <c r="H77" s="12" t="str">
        <f>_xlfn.XLOOKUP(Data[[#This Row],[ISIC Division]],'Combined ISIC Code '!$C$4:$C$422,'Combined ISIC Code '!$D$4:$D$422,"Not included under ISIC",0)</f>
        <v>Water transport</v>
      </c>
      <c r="I77" s="13">
        <v>501</v>
      </c>
      <c r="J77" t="str">
        <f>_xlfn.XLOOKUP(Data[[#This Row],[ISIC Group]],'Combined ISIC Code '!$E$4:$E$422,'Combined ISIC Code '!$F$4:$F$422,"Not included under ISIC",0)</f>
        <v>Sea and coastal water transport</v>
      </c>
      <c r="K77">
        <v>50</v>
      </c>
      <c r="L77" t="s">
        <v>960</v>
      </c>
      <c r="M77" t="s">
        <v>16</v>
      </c>
      <c r="N77" t="s">
        <v>708</v>
      </c>
      <c r="O77" t="s">
        <v>927</v>
      </c>
      <c r="P77" t="s">
        <v>724</v>
      </c>
      <c r="Q77" t="s">
        <v>971</v>
      </c>
      <c r="R77" t="s">
        <v>972</v>
      </c>
      <c r="S77" t="s">
        <v>724</v>
      </c>
    </row>
    <row r="78" spans="1:19" x14ac:dyDescent="0.3">
      <c r="A78" t="str">
        <f>Data[[#This Row],[Taxonomy]]&amp;Data[[#This Row],[ Activity Code]]&amp;Data[[#This Row],[Environmental Objective]]</f>
        <v>ASEAN501[001]Climate Change Adaptation</v>
      </c>
      <c r="B78" t="str">
        <f>Data[[#This Row],[Taxonomy]]&amp;Data[[#This Row],[ Activity Code]]&amp;Data[[#This Row],[Environmental Objective]]</f>
        <v>ASEAN501[001]Climate Change Adaptation</v>
      </c>
      <c r="C78" t="s">
        <v>13</v>
      </c>
      <c r="D78" t="s">
        <v>965</v>
      </c>
      <c r="E78" t="s">
        <v>439</v>
      </c>
      <c r="F78" t="s">
        <v>440</v>
      </c>
      <c r="G78" s="12">
        <v>50</v>
      </c>
      <c r="H78" s="12" t="str">
        <f>_xlfn.XLOOKUP(Data[[#This Row],[ISIC Division]],'Combined ISIC Code '!$C$4:$C$422,'Combined ISIC Code '!$D$4:$D$422,"Not included under ISIC",0)</f>
        <v>Water transport</v>
      </c>
      <c r="I78" s="13">
        <v>501</v>
      </c>
      <c r="J78" t="str">
        <f>_xlfn.XLOOKUP(Data[[#This Row],[ISIC Group]],'Combined ISIC Code '!$E$4:$E$422,'Combined ISIC Code '!$F$4:$F$422,"NOT INCLUDED UNDER ISIC",0)</f>
        <v>Sea and coastal water transport</v>
      </c>
      <c r="K78">
        <v>5010</v>
      </c>
      <c r="L78" t="s">
        <v>966</v>
      </c>
      <c r="M78" t="s">
        <v>16</v>
      </c>
      <c r="N78" t="s">
        <v>715</v>
      </c>
      <c r="O78" t="s">
        <v>930</v>
      </c>
      <c r="P78" t="s">
        <v>724</v>
      </c>
      <c r="Q78" t="s">
        <v>724</v>
      </c>
      <c r="R78" t="s">
        <v>931</v>
      </c>
      <c r="S78" t="s">
        <v>724</v>
      </c>
    </row>
    <row r="79" spans="1:19" x14ac:dyDescent="0.3">
      <c r="A79" t="str">
        <f>Data[[#This Row],[Taxonomy]]&amp;Data[[#This Row],[ Activity Code]]&amp;Data[[#This Row],[Environmental Objective]]</f>
        <v>ASEAN501[001]Climate Change Mitigation</v>
      </c>
      <c r="B79" t="str">
        <f>Data[[#This Row],[Taxonomy]]&amp;Data[[#This Row],[ Activity Code]]&amp;Data[[#This Row],[Environmental Objective]]</f>
        <v>ASEAN501[001]Climate Change Mitigation</v>
      </c>
      <c r="C79" t="s">
        <v>13</v>
      </c>
      <c r="D79" t="s">
        <v>965</v>
      </c>
      <c r="E79" t="s">
        <v>439</v>
      </c>
      <c r="F79" t="s">
        <v>440</v>
      </c>
      <c r="G79" s="12">
        <v>50</v>
      </c>
      <c r="H79" s="12" t="str">
        <f>_xlfn.XLOOKUP(Data[[#This Row],[ISIC Division]],'Combined ISIC Code '!$C$4:$C$422,'Combined ISIC Code '!$D$4:$D$422,"Not included under ISIC",0)</f>
        <v>Water transport</v>
      </c>
      <c r="I79" s="13">
        <v>501</v>
      </c>
      <c r="J79" t="str">
        <f>_xlfn.XLOOKUP(Data[[#This Row],[ISIC Group]],'Combined ISIC Code '!$E$4:$E$422,'Combined ISIC Code '!$F$4:$F$422,"NOT INCLUDED UNDER ISIC",0)</f>
        <v>Sea and coastal water transport</v>
      </c>
      <c r="K79">
        <v>5010</v>
      </c>
      <c r="L79" t="s">
        <v>966</v>
      </c>
      <c r="M79" t="s">
        <v>16</v>
      </c>
      <c r="N79" t="s">
        <v>708</v>
      </c>
      <c r="O79" t="s">
        <v>927</v>
      </c>
      <c r="P79" t="s">
        <v>772</v>
      </c>
      <c r="Q79" t="s">
        <v>961</v>
      </c>
      <c r="R79" t="s">
        <v>962</v>
      </c>
      <c r="S79" t="s">
        <v>724</v>
      </c>
    </row>
    <row r="80" spans="1:19" x14ac:dyDescent="0.3">
      <c r="A80" t="str">
        <f>Data[[#This Row],[Taxonomy]]&amp;Data[[#This Row],[ Activity Code]]&amp;Data[[#This Row],[Environmental Objective]]</f>
        <v>ASEAN501[101]Climate Change Adaptation</v>
      </c>
      <c r="B80" t="str">
        <f>Data[[#This Row],[Taxonomy]]&amp;Data[[#This Row],[ Activity Code]]&amp;Data[[#This Row],[Environmental Objective]]</f>
        <v>ASEAN501[101]Climate Change Adaptation</v>
      </c>
      <c r="C80" t="s">
        <v>13</v>
      </c>
      <c r="D80" t="s">
        <v>452</v>
      </c>
      <c r="E80" t="s">
        <v>439</v>
      </c>
      <c r="F80" t="s">
        <v>440</v>
      </c>
      <c r="G80" s="12">
        <v>50</v>
      </c>
      <c r="H80" s="12" t="str">
        <f>_xlfn.XLOOKUP(Data[[#This Row],[ISIC Division]],'Combined ISIC Code '!$C$4:$C$422,'Combined ISIC Code '!$D$4:$D$422,"Not included under ISIC",0)</f>
        <v>Water transport</v>
      </c>
      <c r="I80" s="13">
        <v>501</v>
      </c>
      <c r="J80" t="str">
        <f>_xlfn.XLOOKUP(Data[[#This Row],[ISIC Group]],'Combined ISIC Code '!$E$4:$E$422,'Combined ISIC Code '!$F$4:$F$422,"NOT INCLUDED UNDER ISIC",0)</f>
        <v>Sea and coastal water transport</v>
      </c>
      <c r="K80">
        <v>5011</v>
      </c>
      <c r="L80" t="s">
        <v>963</v>
      </c>
      <c r="M80" t="s">
        <v>16</v>
      </c>
      <c r="N80" t="s">
        <v>715</v>
      </c>
      <c r="O80" t="s">
        <v>930</v>
      </c>
      <c r="P80" t="s">
        <v>724</v>
      </c>
      <c r="Q80" t="s">
        <v>964</v>
      </c>
      <c r="R80" t="s">
        <v>931</v>
      </c>
      <c r="S80" t="s">
        <v>724</v>
      </c>
    </row>
    <row r="81" spans="1:19" x14ac:dyDescent="0.3">
      <c r="A81" t="str">
        <f>Data[[#This Row],[Taxonomy]]&amp;Data[[#This Row],[ Activity Code]]&amp;Data[[#This Row],[Environmental Objective]]</f>
        <v>ASEAN501[101]Climate Change Mitigation</v>
      </c>
      <c r="B81" t="str">
        <f>Data[[#This Row],[Taxonomy]]&amp;Data[[#This Row],[ Activity Code]]&amp;Data[[#This Row],[Environmental Objective]]</f>
        <v>ASEAN501[101]Climate Change Mitigation</v>
      </c>
      <c r="C81" t="s">
        <v>13</v>
      </c>
      <c r="D81" t="s">
        <v>452</v>
      </c>
      <c r="E81" t="s">
        <v>439</v>
      </c>
      <c r="F81" t="s">
        <v>440</v>
      </c>
      <c r="G81" s="12">
        <v>50</v>
      </c>
      <c r="H81" s="12" t="str">
        <f>_xlfn.XLOOKUP(Data[[#This Row],[ISIC Division]],'Combined ISIC Code '!$C$4:$C$422,'Combined ISIC Code '!$D$4:$D$422,"Not included under ISIC",0)</f>
        <v>Water transport</v>
      </c>
      <c r="I81" s="13">
        <v>501</v>
      </c>
      <c r="J81" t="str">
        <f>_xlfn.XLOOKUP(Data[[#This Row],[ISIC Group]],'Combined ISIC Code '!$E$4:$E$422,'Combined ISIC Code '!$F$4:$F$422,"NOT INCLUDED UNDER ISIC",0)</f>
        <v>Sea and coastal water transport</v>
      </c>
      <c r="K81">
        <v>5011</v>
      </c>
      <c r="L81" t="s">
        <v>963</v>
      </c>
      <c r="M81" t="s">
        <v>16</v>
      </c>
      <c r="N81" t="s">
        <v>708</v>
      </c>
      <c r="O81" t="s">
        <v>927</v>
      </c>
      <c r="P81" t="s">
        <v>772</v>
      </c>
      <c r="Q81" t="s">
        <v>961</v>
      </c>
      <c r="R81" t="s">
        <v>962</v>
      </c>
      <c r="S81" t="s">
        <v>724</v>
      </c>
    </row>
    <row r="82" spans="1:19" x14ac:dyDescent="0.3">
      <c r="A82" t="str">
        <f>Data[[#This Row],[Taxonomy]]&amp;Data[[#This Row],[ Activity Code]]&amp;Data[[#This Row],[Environmental Objective]]</f>
        <v>ASEAN501[201]Climate Change Adaptation</v>
      </c>
      <c r="B82" t="str">
        <f>Data[[#This Row],[Taxonomy]]&amp;Data[[#This Row],[ Activity Code]]&amp;Data[[#This Row],[Environmental Objective]]</f>
        <v>ASEAN501[201]Climate Change Adaptation</v>
      </c>
      <c r="C82" t="s">
        <v>13</v>
      </c>
      <c r="D82" t="s">
        <v>959</v>
      </c>
      <c r="E82" t="s">
        <v>439</v>
      </c>
      <c r="F82" t="s">
        <v>440</v>
      </c>
      <c r="G82" s="12">
        <v>50</v>
      </c>
      <c r="H82" s="12" t="str">
        <f>_xlfn.XLOOKUP(Data[[#This Row],[ISIC Division]],'Combined ISIC Code '!$C$4:$C$422,'Combined ISIC Code '!$D$4:$D$422,"Not included under ISIC",0)</f>
        <v>Water transport</v>
      </c>
      <c r="I82" s="13">
        <v>501</v>
      </c>
      <c r="J82" t="str">
        <f>_xlfn.XLOOKUP(Data[[#This Row],[ISIC Group]],'Combined ISIC Code '!$E$4:$E$422,'Combined ISIC Code '!$F$4:$F$422,"NOT INCLUDED UNDER ISIC",0)</f>
        <v>Sea and coastal water transport</v>
      </c>
      <c r="K82">
        <v>5012</v>
      </c>
      <c r="L82" t="s">
        <v>960</v>
      </c>
      <c r="M82" t="s">
        <v>16</v>
      </c>
      <c r="N82" t="s">
        <v>715</v>
      </c>
      <c r="O82" t="s">
        <v>930</v>
      </c>
      <c r="P82" t="s">
        <v>724</v>
      </c>
      <c r="Q82" t="s">
        <v>724</v>
      </c>
      <c r="R82" t="s">
        <v>931</v>
      </c>
      <c r="S82" t="s">
        <v>724</v>
      </c>
    </row>
    <row r="83" spans="1:19" x14ac:dyDescent="0.3">
      <c r="A83" t="str">
        <f>Data[[#This Row],[Taxonomy]]&amp;Data[[#This Row],[ Activity Code]]&amp;Data[[#This Row],[Environmental Objective]]</f>
        <v>ASEAN501[201]Climate Change Mitigation</v>
      </c>
      <c r="B83" t="str">
        <f>Data[[#This Row],[Taxonomy]]&amp;Data[[#This Row],[ Activity Code]]&amp;Data[[#This Row],[Environmental Objective]]</f>
        <v>ASEAN501[201]Climate Change Mitigation</v>
      </c>
      <c r="C83" t="s">
        <v>13</v>
      </c>
      <c r="D83" t="s">
        <v>959</v>
      </c>
      <c r="E83" t="s">
        <v>439</v>
      </c>
      <c r="F83" t="s">
        <v>440</v>
      </c>
      <c r="G83" s="12">
        <v>50</v>
      </c>
      <c r="H83" s="12" t="str">
        <f>_xlfn.XLOOKUP(Data[[#This Row],[ISIC Division]],'Combined ISIC Code '!$C$4:$C$422,'Combined ISIC Code '!$D$4:$D$422,"Not included under ISIC",0)</f>
        <v>Water transport</v>
      </c>
      <c r="I83" s="13">
        <v>501</v>
      </c>
      <c r="J83" t="str">
        <f>_xlfn.XLOOKUP(Data[[#This Row],[ISIC Group]],'Combined ISIC Code '!$E$4:$E$422,'Combined ISIC Code '!$F$4:$F$422,"NOT INCLUDED UNDER ISIC",0)</f>
        <v>Sea and coastal water transport</v>
      </c>
      <c r="K83">
        <v>5012</v>
      </c>
      <c r="L83" t="s">
        <v>960</v>
      </c>
      <c r="M83" t="s">
        <v>16</v>
      </c>
      <c r="N83" t="s">
        <v>708</v>
      </c>
      <c r="O83" t="s">
        <v>927</v>
      </c>
      <c r="P83" t="s">
        <v>772</v>
      </c>
      <c r="Q83" t="s">
        <v>961</v>
      </c>
      <c r="R83" t="s">
        <v>962</v>
      </c>
      <c r="S83" t="s">
        <v>724</v>
      </c>
    </row>
    <row r="84" spans="1:19" x14ac:dyDescent="0.3">
      <c r="A84" t="str">
        <f>Data[[#This Row],[Taxonomy]]&amp;Data[[#This Row],[ Activity Code]]&amp;Data[[#This Row],[Environmental Objective]]</f>
        <v>ASEAN502[101]Climate Change Adaptation</v>
      </c>
      <c r="B84" t="str">
        <f>Data[[#This Row],[Taxonomy]]&amp;Data[[#This Row],[ Activity Code]]&amp;Data[[#This Row],[Environmental Objective]]</f>
        <v>ASEAN502[101]Climate Change Adaptation</v>
      </c>
      <c r="C84" t="s">
        <v>13</v>
      </c>
      <c r="D84" t="s">
        <v>455</v>
      </c>
      <c r="E84" t="s">
        <v>439</v>
      </c>
      <c r="F84" t="s">
        <v>440</v>
      </c>
      <c r="G84" s="12">
        <v>50</v>
      </c>
      <c r="H84" s="12" t="str">
        <f>_xlfn.XLOOKUP(Data[[#This Row],[ISIC Division]],'Combined ISIC Code '!$C$4:$C$422,'Combined ISIC Code '!$D$4:$D$422,"Not included under ISIC",0)</f>
        <v>Water transport</v>
      </c>
      <c r="I84" s="13">
        <v>502</v>
      </c>
      <c r="J84" t="str">
        <f>_xlfn.XLOOKUP(Data[[#This Row],[ISIC Group]],'Combined ISIC Code '!$E$4:$E$422,'Combined ISIC Code '!$F$4:$F$422,"NOT INCLUDED UNDER ISIC",0)</f>
        <v>Inland water transport</v>
      </c>
      <c r="K84">
        <v>5021</v>
      </c>
      <c r="L84" t="s">
        <v>967</v>
      </c>
      <c r="M84" t="s">
        <v>16</v>
      </c>
      <c r="N84" t="s">
        <v>715</v>
      </c>
      <c r="O84" t="s">
        <v>930</v>
      </c>
      <c r="P84" t="s">
        <v>724</v>
      </c>
      <c r="Q84" t="s">
        <v>724</v>
      </c>
      <c r="R84" t="s">
        <v>931</v>
      </c>
      <c r="S84" t="s">
        <v>724</v>
      </c>
    </row>
    <row r="85" spans="1:19" x14ac:dyDescent="0.3">
      <c r="A85" t="str">
        <f>Data[[#This Row],[Taxonomy]]&amp;Data[[#This Row],[ Activity Code]]&amp;Data[[#This Row],[Environmental Objective]]</f>
        <v>ASEAN502[101]Climate Change Mitigation</v>
      </c>
      <c r="B85" t="str">
        <f>Data[[#This Row],[Taxonomy]]&amp;Data[[#This Row],[ Activity Code]]&amp;Data[[#This Row],[Environmental Objective]]</f>
        <v>ASEAN502[101]Climate Change Mitigation</v>
      </c>
      <c r="C85" t="s">
        <v>13</v>
      </c>
      <c r="D85" t="s">
        <v>455</v>
      </c>
      <c r="E85" t="s">
        <v>439</v>
      </c>
      <c r="F85" t="s">
        <v>440</v>
      </c>
      <c r="G85" s="12">
        <v>50</v>
      </c>
      <c r="H85" s="12" t="str">
        <f>_xlfn.XLOOKUP(Data[[#This Row],[ISIC Division]],'Combined ISIC Code '!$C$4:$C$422,'Combined ISIC Code '!$D$4:$D$422,"Not included under ISIC",0)</f>
        <v>Water transport</v>
      </c>
      <c r="I85" s="13">
        <v>502</v>
      </c>
      <c r="J85" t="str">
        <f>_xlfn.XLOOKUP(Data[[#This Row],[ISIC Group]],'Combined ISIC Code '!$E$4:$E$422,'Combined ISIC Code '!$F$4:$F$422,"NOT INCLUDED UNDER ISIC",0)</f>
        <v>Inland water transport</v>
      </c>
      <c r="K85">
        <v>5021</v>
      </c>
      <c r="L85" t="s">
        <v>967</v>
      </c>
      <c r="M85" t="s">
        <v>16</v>
      </c>
      <c r="N85" t="s">
        <v>708</v>
      </c>
      <c r="O85" t="s">
        <v>927</v>
      </c>
      <c r="P85" t="s">
        <v>772</v>
      </c>
      <c r="Q85" t="s">
        <v>968</v>
      </c>
      <c r="R85" t="s">
        <v>969</v>
      </c>
      <c r="S85" t="s">
        <v>724</v>
      </c>
    </row>
    <row r="86" spans="1:19" x14ac:dyDescent="0.3">
      <c r="A86" t="str">
        <f>Data[[#This Row],[Taxonomy]]&amp;Data[[#This Row],[ Activity Code]]&amp;Data[[#This Row],[Environmental Objective]]</f>
        <v>ASEAN502[201]Climate Change Adaptation</v>
      </c>
      <c r="B86" t="str">
        <f>Data[[#This Row],[Taxonomy]]&amp;Data[[#This Row],[ Activity Code]]&amp;Data[[#This Row],[Environmental Objective]]</f>
        <v>ASEAN502[201]Climate Change Adaptation</v>
      </c>
      <c r="C86" t="s">
        <v>13</v>
      </c>
      <c r="D86" t="s">
        <v>456</v>
      </c>
      <c r="E86" t="s">
        <v>439</v>
      </c>
      <c r="F86" t="s">
        <v>440</v>
      </c>
      <c r="G86" s="12">
        <v>50</v>
      </c>
      <c r="H86" s="12" t="str">
        <f>_xlfn.XLOOKUP(Data[[#This Row],[ISIC Division]],'Combined ISIC Code '!$C$4:$C$422,'Combined ISIC Code '!$D$4:$D$422,"Not included under ISIC",0)</f>
        <v>Water transport</v>
      </c>
      <c r="I86" s="13">
        <v>502</v>
      </c>
      <c r="J86" t="str">
        <f>_xlfn.XLOOKUP(Data[[#This Row],[ISIC Group]],'Combined ISIC Code '!$E$4:$E$422,'Combined ISIC Code '!$F$4:$F$422,"NOT INCLUDED UNDER ISIC",0)</f>
        <v>Inland water transport</v>
      </c>
      <c r="K86">
        <v>5022</v>
      </c>
      <c r="L86" t="s">
        <v>973</v>
      </c>
      <c r="M86" t="s">
        <v>16</v>
      </c>
      <c r="N86" t="s">
        <v>715</v>
      </c>
      <c r="O86" t="s">
        <v>930</v>
      </c>
      <c r="P86" t="s">
        <v>724</v>
      </c>
      <c r="Q86" t="s">
        <v>724</v>
      </c>
      <c r="R86" t="s">
        <v>931</v>
      </c>
      <c r="S86" t="s">
        <v>724</v>
      </c>
    </row>
    <row r="87" spans="1:19" x14ac:dyDescent="0.3">
      <c r="A87" t="str">
        <f>Data[[#This Row],[Taxonomy]]&amp;Data[[#This Row],[ Activity Code]]&amp;Data[[#This Row],[Environmental Objective]]</f>
        <v>ASEAN502[201]Climate Change Mitigation</v>
      </c>
      <c r="B87" t="str">
        <f>Data[[#This Row],[Taxonomy]]&amp;Data[[#This Row],[ Activity Code]]&amp;Data[[#This Row],[Environmental Objective]]</f>
        <v>ASEAN502[201]Climate Change Mitigation</v>
      </c>
      <c r="C87" t="s">
        <v>13</v>
      </c>
      <c r="D87" t="s">
        <v>456</v>
      </c>
      <c r="E87" t="s">
        <v>439</v>
      </c>
      <c r="F87" t="s">
        <v>440</v>
      </c>
      <c r="G87" s="12">
        <v>50</v>
      </c>
      <c r="H87" s="12" t="str">
        <f>_xlfn.XLOOKUP(Data[[#This Row],[ISIC Division]],'Combined ISIC Code '!$C$4:$C$422,'Combined ISIC Code '!$D$4:$D$422,"Not included under ISIC",0)</f>
        <v>Water transport</v>
      </c>
      <c r="I87" s="13">
        <v>502</v>
      </c>
      <c r="J87" t="str">
        <f>_xlfn.XLOOKUP(Data[[#This Row],[ISIC Group]],'Combined ISIC Code '!$E$4:$E$422,'Combined ISIC Code '!$F$4:$F$422,"NOT INCLUDED UNDER ISIC",0)</f>
        <v>Inland water transport</v>
      </c>
      <c r="K87">
        <v>5022</v>
      </c>
      <c r="L87" t="s">
        <v>973</v>
      </c>
      <c r="M87" t="s">
        <v>16</v>
      </c>
      <c r="N87" t="s">
        <v>708</v>
      </c>
      <c r="O87" t="s">
        <v>927</v>
      </c>
      <c r="P87" t="s">
        <v>974</v>
      </c>
      <c r="Q87" t="s">
        <v>975</v>
      </c>
      <c r="R87" t="s">
        <v>976</v>
      </c>
      <c r="S87" t="s">
        <v>724</v>
      </c>
    </row>
    <row r="88" spans="1:19" x14ac:dyDescent="0.3">
      <c r="A88" t="str">
        <f>Data[[#This Row],[Taxonomy]]&amp;Data[[#This Row],[ Activity Code]]&amp;Data[[#This Row],[Environmental Objective]]</f>
        <v>ASEAN512[001]Climate Change Adaptation</v>
      </c>
      <c r="B88" t="str">
        <f>Data[[#This Row],[Taxonomy]]&amp;Data[[#This Row],[ Activity Code]]&amp;Data[[#This Row],[Environmental Objective]]</f>
        <v>ASEAN512[001]Climate Change Adaptation</v>
      </c>
      <c r="C88" t="s">
        <v>13</v>
      </c>
      <c r="D88" t="s">
        <v>977</v>
      </c>
      <c r="E88" t="s">
        <v>439</v>
      </c>
      <c r="F88" t="s">
        <v>440</v>
      </c>
      <c r="G88" s="12">
        <v>51</v>
      </c>
      <c r="H88" s="12" t="str">
        <f>_xlfn.XLOOKUP(Data[[#This Row],[ISIC Division]],'Combined ISIC Code '!$C$4:$C$422,'Combined ISIC Code '!$D$4:$D$422,"Not included under ISIC",0)</f>
        <v>Air transport</v>
      </c>
      <c r="I88" s="13">
        <v>511</v>
      </c>
      <c r="J88" t="str">
        <f>_xlfn.XLOOKUP(Data[[#This Row],[ISIC Group]],'Combined ISIC Code '!$E$4:$E$422,'Combined ISIC Code '!$F$4:$F$422,"Not included under ISIC",0)</f>
        <v>Passenger air transport</v>
      </c>
      <c r="K88">
        <v>5120</v>
      </c>
      <c r="L88" t="s">
        <v>2506</v>
      </c>
      <c r="M88" t="s">
        <v>16</v>
      </c>
      <c r="N88" t="s">
        <v>715</v>
      </c>
      <c r="O88" t="s">
        <v>930</v>
      </c>
      <c r="P88" t="s">
        <v>724</v>
      </c>
      <c r="Q88" t="s">
        <v>724</v>
      </c>
      <c r="R88" t="s">
        <v>931</v>
      </c>
      <c r="S88" t="s">
        <v>724</v>
      </c>
    </row>
    <row r="89" spans="1:19" x14ac:dyDescent="0.3">
      <c r="A89" t="str">
        <f>Data[[#This Row],[Taxonomy]]&amp;Data[[#This Row],[ Activity Code]]&amp;Data[[#This Row],[Environmental Objective]]</f>
        <v>ASEAN512[001]Climate Change Mitigation</v>
      </c>
      <c r="B89" t="str">
        <f>Data[[#This Row],[Taxonomy]]&amp;Data[[#This Row],[ Activity Code]]&amp;Data[[#This Row],[Environmental Objective]]</f>
        <v>ASEAN512[001]Climate Change Mitigation</v>
      </c>
      <c r="C89" t="s">
        <v>13</v>
      </c>
      <c r="D89" t="s">
        <v>977</v>
      </c>
      <c r="E89" t="s">
        <v>439</v>
      </c>
      <c r="F89" t="s">
        <v>440</v>
      </c>
      <c r="G89" s="12">
        <v>51</v>
      </c>
      <c r="H89" s="12" t="str">
        <f>_xlfn.XLOOKUP(Data[[#This Row],[ISIC Division]],'Combined ISIC Code '!$C$4:$C$422,'Combined ISIC Code '!$D$4:$D$422,"Not included under ISIC",0)</f>
        <v>Air transport</v>
      </c>
      <c r="I89" s="13">
        <v>511</v>
      </c>
      <c r="J89" t="str">
        <f>_xlfn.XLOOKUP(Data[[#This Row],[ISIC Group]],'Combined ISIC Code '!$E$4:$E$422,'Combined ISIC Code '!$F$4:$F$422,"Not included under ISIC",0)</f>
        <v>Passenger air transport</v>
      </c>
      <c r="K89">
        <v>5120</v>
      </c>
      <c r="L89" t="s">
        <v>2506</v>
      </c>
      <c r="M89" t="s">
        <v>16</v>
      </c>
      <c r="N89" t="s">
        <v>708</v>
      </c>
      <c r="O89" t="s">
        <v>927</v>
      </c>
      <c r="P89" t="s">
        <v>724</v>
      </c>
      <c r="Q89" t="s">
        <v>978</v>
      </c>
      <c r="R89" t="s">
        <v>979</v>
      </c>
      <c r="S89" t="s">
        <v>724</v>
      </c>
    </row>
    <row r="90" spans="1:19" x14ac:dyDescent="0.3">
      <c r="A90" t="str">
        <f>Data[[#This Row],[Taxonomy]]&amp;Data[[#This Row],[ Activity Code]]&amp;Data[[#This Row],[Environmental Objective]]</f>
        <v>ASEAN681[001]Climate Change Adaptation</v>
      </c>
      <c r="B90" t="str">
        <f>Data[[#This Row],[Taxonomy]]&amp;Data[[#This Row],[ Activity Code]]&amp;Data[[#This Row],[Environmental Objective]]</f>
        <v>ASEAN681[001]Climate Change Adaptation</v>
      </c>
      <c r="C90" t="s">
        <v>13</v>
      </c>
      <c r="D90" t="s">
        <v>914</v>
      </c>
      <c r="E90" t="s">
        <v>73</v>
      </c>
      <c r="F90" t="s">
        <v>546</v>
      </c>
      <c r="G90" s="12">
        <v>68</v>
      </c>
      <c r="H90" s="12" t="str">
        <f>_xlfn.XLOOKUP(Data[[#This Row],[ISIC Division]],'Combined ISIC Code '!$C$4:$C$422,'Combined ISIC Code '!$D$4:$D$422,"Not included under ISIC",0)</f>
        <v>Real estate activities</v>
      </c>
      <c r="I90" s="13">
        <v>681</v>
      </c>
      <c r="J90" t="str">
        <f>_xlfn.XLOOKUP(Data[[#This Row],[ISIC Group]],'Combined ISIC Code '!$E$4:$E$422,'Combined ISIC Code '!$F$4:$F$422,"Not included under ISIC",0)</f>
        <v>Real estate activities with own or leased property</v>
      </c>
      <c r="K90">
        <v>68</v>
      </c>
      <c r="L90" t="s">
        <v>912</v>
      </c>
      <c r="M90" t="s">
        <v>16</v>
      </c>
      <c r="N90" t="s">
        <v>715</v>
      </c>
      <c r="O90" t="s">
        <v>716</v>
      </c>
      <c r="P90" t="s">
        <v>724</v>
      </c>
      <c r="Q90" t="s">
        <v>724</v>
      </c>
      <c r="R90" t="s">
        <v>903</v>
      </c>
      <c r="S90" t="s">
        <v>724</v>
      </c>
    </row>
    <row r="91" spans="1:19" x14ac:dyDescent="0.3">
      <c r="A91" t="str">
        <f>Data[[#This Row],[Taxonomy]]&amp;Data[[#This Row],[ Activity Code]]&amp;Data[[#This Row],[Environmental Objective]]</f>
        <v>ASEAN681[001]Climate Change Mitigation</v>
      </c>
      <c r="B91" t="str">
        <f>Data[[#This Row],[Taxonomy]]&amp;Data[[#This Row],[ Activity Code]]&amp;Data[[#This Row],[Environmental Objective]]</f>
        <v>ASEAN681[001]Climate Change Mitigation</v>
      </c>
      <c r="C91" t="s">
        <v>13</v>
      </c>
      <c r="D91" t="s">
        <v>914</v>
      </c>
      <c r="E91" t="s">
        <v>73</v>
      </c>
      <c r="F91" t="s">
        <v>546</v>
      </c>
      <c r="G91" s="12">
        <v>68</v>
      </c>
      <c r="H91" s="12" t="str">
        <f>_xlfn.XLOOKUP(Data[[#This Row],[ISIC Division]],'Combined ISIC Code '!$C$4:$C$422,'Combined ISIC Code '!$D$4:$D$422,"Not included under ISIC",0)</f>
        <v>Real estate activities</v>
      </c>
      <c r="I91" s="13">
        <v>681</v>
      </c>
      <c r="J91" t="str">
        <f>_xlfn.XLOOKUP(Data[[#This Row],[ISIC Group]],'Combined ISIC Code '!$E$4:$E$422,'Combined ISIC Code '!$F$4:$F$422,"Not included under ISIC",0)</f>
        <v>Real estate activities with own or leased property</v>
      </c>
      <c r="K91">
        <v>68</v>
      </c>
      <c r="L91" t="s">
        <v>912</v>
      </c>
      <c r="M91" t="s">
        <v>16</v>
      </c>
      <c r="N91" t="s">
        <v>708</v>
      </c>
      <c r="O91" t="s">
        <v>901</v>
      </c>
      <c r="P91" t="s">
        <v>724</v>
      </c>
      <c r="Q91" t="s">
        <v>724</v>
      </c>
      <c r="R91" t="s">
        <v>915</v>
      </c>
      <c r="S91" t="s">
        <v>724</v>
      </c>
    </row>
    <row r="92" spans="1:19" x14ac:dyDescent="0.3">
      <c r="A92" t="str">
        <f>Data[[#This Row],[Taxonomy]]&amp;Data[[#This Row],[ Activity Code]]&amp;Data[[#This Row],[Environmental Objective]]</f>
        <v>ASEAN681[002]Climate Change Adaptation</v>
      </c>
      <c r="B92" t="str">
        <f>Data[[#This Row],[Taxonomy]]&amp;Data[[#This Row],[ Activity Code]]&amp;Data[[#This Row],[Environmental Objective]]</f>
        <v>ASEAN681[002]Climate Change Adaptation</v>
      </c>
      <c r="C92" t="s">
        <v>13</v>
      </c>
      <c r="D92" t="s">
        <v>916</v>
      </c>
      <c r="E92" t="s">
        <v>73</v>
      </c>
      <c r="F92" t="s">
        <v>546</v>
      </c>
      <c r="G92" s="12">
        <v>68</v>
      </c>
      <c r="H92" s="12" t="str">
        <f>_xlfn.XLOOKUP(Data[[#This Row],[ISIC Division]],'Combined ISIC Code '!$C$4:$C$422,'Combined ISIC Code '!$D$4:$D$422,"Not included under ISIC",0)</f>
        <v>Real estate activities</v>
      </c>
      <c r="I92" s="13">
        <v>681</v>
      </c>
      <c r="J92" t="str">
        <f>_xlfn.XLOOKUP(Data[[#This Row],[ISIC Group]],'Combined ISIC Code '!$E$4:$E$422,'Combined ISIC Code '!$F$4:$F$422,"Not included under ISIC",0)</f>
        <v>Real estate activities with own or leased property</v>
      </c>
      <c r="K92">
        <v>68</v>
      </c>
      <c r="L92" t="s">
        <v>2507</v>
      </c>
      <c r="M92" t="s">
        <v>16</v>
      </c>
      <c r="N92" t="s">
        <v>715</v>
      </c>
      <c r="O92" t="s">
        <v>716</v>
      </c>
      <c r="P92" t="s">
        <v>724</v>
      </c>
      <c r="Q92" t="s">
        <v>724</v>
      </c>
      <c r="R92" t="s">
        <v>903</v>
      </c>
      <c r="S92" t="s">
        <v>724</v>
      </c>
    </row>
    <row r="93" spans="1:19" x14ac:dyDescent="0.3">
      <c r="A93" t="str">
        <f>Data[[#This Row],[Taxonomy]]&amp;Data[[#This Row],[ Activity Code]]&amp;Data[[#This Row],[Environmental Objective]]</f>
        <v>ASEAN681[002]Climate Change Mitigation</v>
      </c>
      <c r="B93" t="str">
        <f>Data[[#This Row],[Taxonomy]]&amp;Data[[#This Row],[ Activity Code]]&amp;Data[[#This Row],[Environmental Objective]]</f>
        <v>ASEAN681[002]Climate Change Mitigation</v>
      </c>
      <c r="C93" t="s">
        <v>13</v>
      </c>
      <c r="D93" t="s">
        <v>916</v>
      </c>
      <c r="E93" t="s">
        <v>73</v>
      </c>
      <c r="F93" t="s">
        <v>546</v>
      </c>
      <c r="G93" s="12">
        <v>68</v>
      </c>
      <c r="H93" s="12" t="str">
        <f>_xlfn.XLOOKUP(Data[[#This Row],[ISIC Division]],'Combined ISIC Code '!$C$4:$C$422,'Combined ISIC Code '!$D$4:$D$422,"Not included under ISIC",0)</f>
        <v>Real estate activities</v>
      </c>
      <c r="I93" s="13">
        <v>681</v>
      </c>
      <c r="J93" t="str">
        <f>_xlfn.XLOOKUP(Data[[#This Row],[ISIC Group]],'Combined ISIC Code '!$E$4:$E$422,'Combined ISIC Code '!$F$4:$F$422,"Not included under ISIC",0)</f>
        <v>Real estate activities with own or leased property</v>
      </c>
      <c r="K93">
        <v>68</v>
      </c>
      <c r="L93" t="s">
        <v>2507</v>
      </c>
      <c r="M93" t="s">
        <v>16</v>
      </c>
      <c r="N93" t="s">
        <v>708</v>
      </c>
      <c r="O93" t="s">
        <v>901</v>
      </c>
      <c r="P93" t="s">
        <v>917</v>
      </c>
      <c r="Q93" t="s">
        <v>918</v>
      </c>
      <c r="R93" t="s">
        <v>919</v>
      </c>
      <c r="S93" t="s">
        <v>724</v>
      </c>
    </row>
    <row r="94" spans="1:19" x14ac:dyDescent="0.3">
      <c r="A94" t="str">
        <f>Data[[#This Row],[Taxonomy]]&amp;Data[[#This Row],[ Activity Code]]&amp;Data[[#This Row],[Environmental Objective]]</f>
        <v>ASEAN681[003]Climate Change Adaptation</v>
      </c>
      <c r="B94" t="str">
        <f>Data[[#This Row],[Taxonomy]]&amp;Data[[#This Row],[ Activity Code]]&amp;Data[[#This Row],[Environmental Objective]]</f>
        <v>ASEAN681[003]Climate Change Adaptation</v>
      </c>
      <c r="C94" t="s">
        <v>13</v>
      </c>
      <c r="D94" t="s">
        <v>920</v>
      </c>
      <c r="E94" t="s">
        <v>73</v>
      </c>
      <c r="F94" t="s">
        <v>546</v>
      </c>
      <c r="G94" s="12">
        <v>68</v>
      </c>
      <c r="H94" s="12" t="str">
        <f>_xlfn.XLOOKUP(Data[[#This Row],[ISIC Division]],'Combined ISIC Code '!$C$4:$C$422,'Combined ISIC Code '!$D$4:$D$422,"Not included under ISIC",0)</f>
        <v>Real estate activities</v>
      </c>
      <c r="I94" s="13">
        <v>681</v>
      </c>
      <c r="J94" t="str">
        <f>_xlfn.XLOOKUP(Data[[#This Row],[ISIC Group]],'Combined ISIC Code '!$E$4:$E$422,'Combined ISIC Code '!$F$4:$F$422,"Not included under ISIC",0)</f>
        <v>Real estate activities with own or leased property</v>
      </c>
      <c r="K94">
        <v>68</v>
      </c>
      <c r="L94" t="s">
        <v>2508</v>
      </c>
      <c r="M94" t="s">
        <v>16</v>
      </c>
      <c r="N94" t="s">
        <v>715</v>
      </c>
      <c r="O94" t="s">
        <v>716</v>
      </c>
      <c r="P94" t="s">
        <v>910</v>
      </c>
      <c r="Q94" t="s">
        <v>910</v>
      </c>
      <c r="R94" t="s">
        <v>910</v>
      </c>
      <c r="S94" t="s">
        <v>910</v>
      </c>
    </row>
    <row r="95" spans="1:19" x14ac:dyDescent="0.3">
      <c r="A95" t="str">
        <f>Data[[#This Row],[Taxonomy]]&amp;Data[[#This Row],[ Activity Code]]&amp;Data[[#This Row],[Environmental Objective]]</f>
        <v>ASEAN681[003]Climate Change Mitigation</v>
      </c>
      <c r="B95" t="str">
        <f>Data[[#This Row],[Taxonomy]]&amp;Data[[#This Row],[ Activity Code]]&amp;Data[[#This Row],[Environmental Objective]]</f>
        <v>ASEAN681[003]Climate Change Mitigation</v>
      </c>
      <c r="C95" t="s">
        <v>13</v>
      </c>
      <c r="D95" t="s">
        <v>920</v>
      </c>
      <c r="E95" t="s">
        <v>73</v>
      </c>
      <c r="F95" t="s">
        <v>546</v>
      </c>
      <c r="G95" s="12">
        <v>68</v>
      </c>
      <c r="H95" s="12" t="str">
        <f>_xlfn.XLOOKUP(Data[[#This Row],[ISIC Division]],'Combined ISIC Code '!$C$4:$C$422,'Combined ISIC Code '!$D$4:$D$422,"Not included under ISIC",0)</f>
        <v>Real estate activities</v>
      </c>
      <c r="I95" s="13">
        <v>681</v>
      </c>
      <c r="J95" t="str">
        <f>_xlfn.XLOOKUP(Data[[#This Row],[ISIC Group]],'Combined ISIC Code '!$E$4:$E$422,'Combined ISIC Code '!$F$4:$F$422,"Not included under ISIC",0)</f>
        <v>Real estate activities with own or leased property</v>
      </c>
      <c r="K95">
        <v>68</v>
      </c>
      <c r="L95" t="s">
        <v>2508</v>
      </c>
      <c r="M95" t="s">
        <v>16</v>
      </c>
      <c r="N95" t="s">
        <v>708</v>
      </c>
      <c r="O95" t="s">
        <v>901</v>
      </c>
      <c r="P95" t="s">
        <v>724</v>
      </c>
      <c r="Q95" t="s">
        <v>724</v>
      </c>
      <c r="R95" t="s">
        <v>921</v>
      </c>
      <c r="S95" t="s">
        <v>724</v>
      </c>
    </row>
    <row r="96" spans="1:19" x14ac:dyDescent="0.3">
      <c r="A96" t="str">
        <f>Data[[#This Row],[Taxonomy]]&amp;Data[[#This Row],[ Activity Code]]&amp;Data[[#This Row],[Environmental Objective]]</f>
        <v>ASEAN681[004]Climate Change Adaptation</v>
      </c>
      <c r="B96" t="str">
        <f>Data[[#This Row],[Taxonomy]]&amp;Data[[#This Row],[ Activity Code]]&amp;Data[[#This Row],[Environmental Objective]]</f>
        <v>ASEAN681[004]Climate Change Adaptation</v>
      </c>
      <c r="C96" t="s">
        <v>13</v>
      </c>
      <c r="D96" t="s">
        <v>922</v>
      </c>
      <c r="E96" t="s">
        <v>73</v>
      </c>
      <c r="F96" t="s">
        <v>546</v>
      </c>
      <c r="G96" s="12">
        <v>68</v>
      </c>
      <c r="H96" s="12" t="str">
        <f>_xlfn.XLOOKUP(Data[[#This Row],[ISIC Division]],'Combined ISIC Code '!$C$4:$C$422,'Combined ISIC Code '!$D$4:$D$422,"Not included under ISIC",0)</f>
        <v>Real estate activities</v>
      </c>
      <c r="I96" s="13">
        <v>681</v>
      </c>
      <c r="J96" t="str">
        <f>_xlfn.XLOOKUP(Data[[#This Row],[ISIC Group]],'Combined ISIC Code '!$E$4:$E$422,'Combined ISIC Code '!$F$4:$F$422,"Not included under ISIC",0)</f>
        <v>Real estate activities with own or leased property</v>
      </c>
      <c r="K96">
        <v>68</v>
      </c>
      <c r="L96" t="s">
        <v>2509</v>
      </c>
      <c r="M96" t="s">
        <v>16</v>
      </c>
      <c r="N96" t="s">
        <v>715</v>
      </c>
      <c r="O96" t="s">
        <v>716</v>
      </c>
      <c r="P96" t="s">
        <v>724</v>
      </c>
      <c r="Q96" t="s">
        <v>724</v>
      </c>
      <c r="R96" t="s">
        <v>903</v>
      </c>
      <c r="S96" t="s">
        <v>724</v>
      </c>
    </row>
    <row r="97" spans="1:19" x14ac:dyDescent="0.3">
      <c r="A97" t="str">
        <f>Data[[#This Row],[Taxonomy]]&amp;Data[[#This Row],[ Activity Code]]&amp;Data[[#This Row],[Environmental Objective]]</f>
        <v>ASEAN681[004]Climate Change Mitigation</v>
      </c>
      <c r="B97" t="str">
        <f>Data[[#This Row],[Taxonomy]]&amp;Data[[#This Row],[ Activity Code]]&amp;Data[[#This Row],[Environmental Objective]]</f>
        <v>ASEAN681[004]Climate Change Mitigation</v>
      </c>
      <c r="C97" t="s">
        <v>13</v>
      </c>
      <c r="D97" t="s">
        <v>922</v>
      </c>
      <c r="E97" t="s">
        <v>73</v>
      </c>
      <c r="F97" t="s">
        <v>546</v>
      </c>
      <c r="G97" s="12">
        <v>68</v>
      </c>
      <c r="H97" s="12" t="str">
        <f>_xlfn.XLOOKUP(Data[[#This Row],[ISIC Division]],'Combined ISIC Code '!$C$4:$C$422,'Combined ISIC Code '!$D$4:$D$422,"Not included under ISIC",0)</f>
        <v>Real estate activities</v>
      </c>
      <c r="I97" s="13">
        <v>681</v>
      </c>
      <c r="J97" t="str">
        <f>_xlfn.XLOOKUP(Data[[#This Row],[ISIC Group]],'Combined ISIC Code '!$E$4:$E$422,'Combined ISIC Code '!$F$4:$F$422,"Not included under ISIC",0)</f>
        <v>Real estate activities with own or leased property</v>
      </c>
      <c r="K97">
        <v>68</v>
      </c>
      <c r="L97" t="s">
        <v>2509</v>
      </c>
      <c r="M97" t="s">
        <v>16</v>
      </c>
      <c r="N97" t="s">
        <v>708</v>
      </c>
      <c r="O97" t="s">
        <v>901</v>
      </c>
      <c r="P97" t="s">
        <v>724</v>
      </c>
      <c r="Q97" t="s">
        <v>724</v>
      </c>
      <c r="R97" t="s">
        <v>923</v>
      </c>
      <c r="S97" t="s">
        <v>724</v>
      </c>
    </row>
    <row r="98" spans="1:19" x14ac:dyDescent="0.3">
      <c r="A98" t="str">
        <f>Data[[#This Row],[Taxonomy]]&amp;Data[[#This Row],[ Activity Code]]&amp;Data[[#This Row],[Environmental Objective]]</f>
        <v>ASEAN681[005]Climate Change Adaptation</v>
      </c>
      <c r="B98" t="str">
        <f>Data[[#This Row],[Taxonomy]]&amp;Data[[#This Row],[ Activity Code]]&amp;Data[[#This Row],[Environmental Objective]]</f>
        <v>ASEAN681[005]Climate Change Adaptation</v>
      </c>
      <c r="C98" t="s">
        <v>13</v>
      </c>
      <c r="D98" t="s">
        <v>924</v>
      </c>
      <c r="E98" t="s">
        <v>73</v>
      </c>
      <c r="F98" t="s">
        <v>546</v>
      </c>
      <c r="G98" s="12">
        <v>68</v>
      </c>
      <c r="H98" s="12" t="str">
        <f>_xlfn.XLOOKUP(Data[[#This Row],[ISIC Division]],'Combined ISIC Code '!$C$4:$C$422,'Combined ISIC Code '!$D$4:$D$422,"Not included under ISIC",0)</f>
        <v>Real estate activities</v>
      </c>
      <c r="I98" s="13">
        <v>681</v>
      </c>
      <c r="J98" t="str">
        <f>_xlfn.XLOOKUP(Data[[#This Row],[ISIC Group]],'Combined ISIC Code '!$E$4:$E$422,'Combined ISIC Code '!$F$4:$F$422,"Not included under ISIC",0)</f>
        <v>Real estate activities with own or leased property</v>
      </c>
      <c r="K98">
        <v>68</v>
      </c>
      <c r="L98" t="s">
        <v>2510</v>
      </c>
      <c r="M98" t="s">
        <v>16</v>
      </c>
      <c r="N98" t="s">
        <v>715</v>
      </c>
      <c r="O98" t="s">
        <v>716</v>
      </c>
      <c r="R98" t="s">
        <v>903</v>
      </c>
    </row>
    <row r="99" spans="1:19" x14ac:dyDescent="0.3">
      <c r="A99" t="str">
        <f>Data[[#This Row],[Taxonomy]]&amp;Data[[#This Row],[ Activity Code]]&amp;Data[[#This Row],[Environmental Objective]]</f>
        <v>ASEAN681[005]Climate Change Mitigation</v>
      </c>
      <c r="B99" t="str">
        <f>Data[[#This Row],[Taxonomy]]&amp;Data[[#This Row],[ Activity Code]]&amp;Data[[#This Row],[Environmental Objective]]</f>
        <v>ASEAN681[005]Climate Change Mitigation</v>
      </c>
      <c r="C99" t="s">
        <v>13</v>
      </c>
      <c r="D99" t="s">
        <v>924</v>
      </c>
      <c r="E99" t="s">
        <v>73</v>
      </c>
      <c r="F99" t="s">
        <v>546</v>
      </c>
      <c r="G99" s="12">
        <v>68</v>
      </c>
      <c r="H99" s="12" t="str">
        <f>_xlfn.XLOOKUP(Data[[#This Row],[ISIC Division]],'Combined ISIC Code '!$C$4:$C$422,'Combined ISIC Code '!$D$4:$D$422,"Not included under ISIC",0)</f>
        <v>Real estate activities</v>
      </c>
      <c r="I99" s="13">
        <v>681</v>
      </c>
      <c r="J99" t="str">
        <f>_xlfn.XLOOKUP(Data[[#This Row],[ISIC Group]],'Combined ISIC Code '!$E$4:$E$422,'Combined ISIC Code '!$F$4:$F$422,"Not included under ISIC",0)</f>
        <v>Real estate activities with own or leased property</v>
      </c>
      <c r="K99">
        <v>68</v>
      </c>
      <c r="L99" t="s">
        <v>2510</v>
      </c>
      <c r="M99" t="s">
        <v>16</v>
      </c>
      <c r="N99" t="s">
        <v>708</v>
      </c>
      <c r="O99" t="s">
        <v>901</v>
      </c>
      <c r="P99" t="s">
        <v>910</v>
      </c>
      <c r="Q99" t="s">
        <v>910</v>
      </c>
      <c r="R99" t="s">
        <v>910</v>
      </c>
      <c r="S99" t="s">
        <v>910</v>
      </c>
    </row>
    <row r="100" spans="1:19" x14ac:dyDescent="0.3">
      <c r="A100" t="str">
        <f>Data[[#This Row],[Taxonomy]]&amp;Data[[#This Row],[ Activity Code]]&amp;Data[[#This Row],[Environmental Objective]]</f>
        <v>ASEAN681[001]Climate Change Adaptation</v>
      </c>
      <c r="B100" t="str">
        <f>Data[[#This Row],[Taxonomy]]&amp;Data[[#This Row],[ Activity Code]]&amp;Data[[#This Row],[Environmental Objective]]</f>
        <v>ASEAN681[001]Climate Change Adaptation</v>
      </c>
      <c r="C100" t="s">
        <v>13</v>
      </c>
      <c r="D100" t="s">
        <v>911</v>
      </c>
      <c r="E100" t="s">
        <v>73</v>
      </c>
      <c r="F100" t="s">
        <v>546</v>
      </c>
      <c r="G100" s="12">
        <v>68</v>
      </c>
      <c r="H100" s="12" t="str">
        <f>_xlfn.XLOOKUP(Data[[#This Row],[ISIC Division]],'Combined ISIC Code '!$C$4:$C$422,'Combined ISIC Code '!$D$4:$D$422,"Not included under ISIC",0)</f>
        <v>Real estate activities</v>
      </c>
      <c r="I100" s="13">
        <v>681</v>
      </c>
      <c r="J100" t="str">
        <f>_xlfn.XLOOKUP(Data[[#This Row],[ISIC Group]],'Combined ISIC Code '!$E$4:$E$422,'Combined ISIC Code '!$F$4:$F$422,"NOT INCLUDED UNDER ISIC",0)</f>
        <v>Real estate activities with own or leased property</v>
      </c>
      <c r="K100">
        <v>6810</v>
      </c>
      <c r="L100" t="s">
        <v>912</v>
      </c>
      <c r="M100" t="s">
        <v>16</v>
      </c>
      <c r="N100" t="s">
        <v>715</v>
      </c>
      <c r="O100" t="s">
        <v>716</v>
      </c>
      <c r="P100" t="s">
        <v>724</v>
      </c>
      <c r="Q100" t="s">
        <v>724</v>
      </c>
      <c r="R100" t="s">
        <v>903</v>
      </c>
      <c r="S100" t="s">
        <v>724</v>
      </c>
    </row>
    <row r="101" spans="1:19" x14ac:dyDescent="0.3">
      <c r="A101" t="str">
        <f>Data[[#This Row],[Taxonomy]]&amp;Data[[#This Row],[ Activity Code]]&amp;Data[[#This Row],[Environmental Objective]]</f>
        <v>ASEAN681[001]Climate Change Mitigation</v>
      </c>
      <c r="B101" t="str">
        <f>Data[[#This Row],[Taxonomy]]&amp;Data[[#This Row],[ Activity Code]]&amp;Data[[#This Row],[Environmental Objective]]</f>
        <v>ASEAN681[001]Climate Change Mitigation</v>
      </c>
      <c r="C101" t="s">
        <v>13</v>
      </c>
      <c r="D101" t="s">
        <v>911</v>
      </c>
      <c r="E101" t="s">
        <v>73</v>
      </c>
      <c r="F101" t="s">
        <v>546</v>
      </c>
      <c r="G101" s="12">
        <v>68</v>
      </c>
      <c r="H101" s="12" t="str">
        <f>_xlfn.XLOOKUP(Data[[#This Row],[ISIC Division]],'Combined ISIC Code '!$C$4:$C$422,'Combined ISIC Code '!$D$4:$D$422,"Not included under ISIC",0)</f>
        <v>Real estate activities</v>
      </c>
      <c r="I101" s="13">
        <v>681</v>
      </c>
      <c r="J101" t="str">
        <f>_xlfn.XLOOKUP(Data[[#This Row],[ISIC Group]],'Combined ISIC Code '!$E$4:$E$422,'Combined ISIC Code '!$F$4:$F$422,"NOT INCLUDED UNDER ISIC",0)</f>
        <v>Real estate activities with own or leased property</v>
      </c>
      <c r="K101">
        <v>6810</v>
      </c>
      <c r="L101" t="s">
        <v>912</v>
      </c>
      <c r="M101" t="s">
        <v>16</v>
      </c>
      <c r="N101" t="s">
        <v>708</v>
      </c>
      <c r="O101" t="s">
        <v>901</v>
      </c>
      <c r="P101" t="s">
        <v>724</v>
      </c>
      <c r="Q101" t="s">
        <v>724</v>
      </c>
      <c r="R101" t="s">
        <v>913</v>
      </c>
      <c r="S101" t="s">
        <v>724</v>
      </c>
    </row>
    <row r="102" spans="1:19" x14ac:dyDescent="0.3">
      <c r="A102" t="str">
        <f>Data[[#This Row],[Taxonomy]]&amp;Data[[#This Row],[ Activity Code]]&amp;Data[[#This Row],[Environmental Objective]]</f>
        <v>Indonesia062[030]Climate Change Adaptation</v>
      </c>
      <c r="B102" t="str">
        <f>Data[[#This Row],[Taxonomy]]&amp;Data[[#This Row],[ Activity Code]]&amp;Data[[#This Row],[Environmental Objective]]</f>
        <v>Indonesia062[030]Climate Change Adaptation</v>
      </c>
      <c r="C102" t="s">
        <v>61</v>
      </c>
      <c r="D102" t="s">
        <v>1213</v>
      </c>
      <c r="E102" t="s">
        <v>140</v>
      </c>
      <c r="F102" t="s">
        <v>141</v>
      </c>
      <c r="G102" s="12">
        <v>6</v>
      </c>
      <c r="H102" s="12" t="str">
        <f>_xlfn.XLOOKUP(Data[[#This Row],[ISIC Division]],'Combined ISIC Code '!$C$4:$C$422,'Combined ISIC Code '!$D$4:$D$422,"Not included under ISIC",0)</f>
        <v>Extraction of crude petroleum and natural gas</v>
      </c>
      <c r="I102" s="13">
        <v>62</v>
      </c>
      <c r="J102" t="str">
        <f>_xlfn.XLOOKUP(Data[[#This Row],[ISIC Group]],'Combined ISIC Code '!$E$4:$E$422,'Combined ISIC Code '!$F$4:$F$422,"NOT INCLUDED UNDER ISIC",0)</f>
        <v>Extraction of natural gas</v>
      </c>
      <c r="K102">
        <v>620</v>
      </c>
      <c r="L102" t="s">
        <v>1214</v>
      </c>
      <c r="M102" t="s">
        <v>16</v>
      </c>
      <c r="N102" t="s">
        <v>715</v>
      </c>
      <c r="O102" t="s">
        <v>894</v>
      </c>
      <c r="P102" t="s">
        <v>896</v>
      </c>
      <c r="Q102" t="s">
        <v>896</v>
      </c>
      <c r="R102" t="s">
        <v>896</v>
      </c>
      <c r="S102" t="s">
        <v>896</v>
      </c>
    </row>
    <row r="103" spans="1:19" x14ac:dyDescent="0.3">
      <c r="A103" t="str">
        <f>Data[[#This Row],[Taxonomy]]&amp;Data[[#This Row],[ Activity Code]]&amp;Data[[#This Row],[Environmental Objective]]</f>
        <v>Indonesia062[030]Climate Change Mitigation</v>
      </c>
      <c r="B103" t="str">
        <f>Data[[#This Row],[Taxonomy]]&amp;Data[[#This Row],[ Activity Code]]&amp;Data[[#This Row],[Environmental Objective]]</f>
        <v>Indonesia062[030]Climate Change Mitigation</v>
      </c>
      <c r="C103" t="s">
        <v>61</v>
      </c>
      <c r="D103" t="s">
        <v>1213</v>
      </c>
      <c r="E103" t="s">
        <v>140</v>
      </c>
      <c r="F103" t="s">
        <v>141</v>
      </c>
      <c r="G103" s="12">
        <v>6</v>
      </c>
      <c r="H103" s="12" t="str">
        <f>_xlfn.XLOOKUP(Data[[#This Row],[ISIC Division]],'Combined ISIC Code '!$C$4:$C$422,'Combined ISIC Code '!$D$4:$D$422,"Not included under ISIC",0)</f>
        <v>Extraction of crude petroleum and natural gas</v>
      </c>
      <c r="I103" s="13">
        <v>62</v>
      </c>
      <c r="J103" t="str">
        <f>_xlfn.XLOOKUP(Data[[#This Row],[ISIC Group]],'Combined ISIC Code '!$E$4:$E$422,'Combined ISIC Code '!$F$4:$F$422,"NOT INCLUDED UNDER ISIC",0)</f>
        <v>Extraction of natural gas</v>
      </c>
      <c r="K103">
        <v>620</v>
      </c>
      <c r="L103" t="s">
        <v>1214</v>
      </c>
      <c r="M103" t="s">
        <v>16</v>
      </c>
      <c r="N103" t="s">
        <v>708</v>
      </c>
      <c r="O103" t="s">
        <v>63</v>
      </c>
      <c r="P103" t="s">
        <v>1210</v>
      </c>
      <c r="Q103" t="s">
        <v>1215</v>
      </c>
      <c r="R103" t="s">
        <v>1216</v>
      </c>
    </row>
    <row r="104" spans="1:19" x14ac:dyDescent="0.3">
      <c r="A104" t="str">
        <f>Data[[#This Row],[Taxonomy]]&amp;Data[[#This Row],[ Activity Code]]&amp;Data[[#This Row],[Environmental Objective]]</f>
        <v>Indonesia071[011]Climate Change Adaptation</v>
      </c>
      <c r="B104" t="str">
        <f>Data[[#This Row],[Taxonomy]]&amp;Data[[#This Row],[ Activity Code]]&amp;Data[[#This Row],[Environmental Objective]]</f>
        <v>Indonesia071[011]Climate Change Adaptation</v>
      </c>
      <c r="C104" t="s">
        <v>61</v>
      </c>
      <c r="D104" t="s">
        <v>1175</v>
      </c>
      <c r="E104" t="s">
        <v>140</v>
      </c>
      <c r="F104" t="s">
        <v>141</v>
      </c>
      <c r="G104" s="12">
        <v>7</v>
      </c>
      <c r="H104" s="12" t="str">
        <f>_xlfn.XLOOKUP(Data[[#This Row],[ISIC Division]],'Combined ISIC Code '!$C$4:$C$422,'Combined ISIC Code '!$D$4:$D$422,"Not included under ISIC",0)</f>
        <v>Mining of metal ores</v>
      </c>
      <c r="I104" s="13">
        <v>71</v>
      </c>
      <c r="J104" t="str">
        <f>_xlfn.XLOOKUP(Data[[#This Row],[ISIC Group]],'Combined ISIC Code '!$E$4:$E$422,'Combined ISIC Code '!$F$4:$F$422,"NOT INCLUDED UNDER ISIC",0)</f>
        <v>Mining of iron ores</v>
      </c>
      <c r="K104">
        <v>710</v>
      </c>
      <c r="L104" t="s">
        <v>1176</v>
      </c>
      <c r="M104" t="s">
        <v>16</v>
      </c>
      <c r="N104" t="s">
        <v>715</v>
      </c>
      <c r="O104" t="s">
        <v>894</v>
      </c>
      <c r="P104" t="s">
        <v>896</v>
      </c>
      <c r="Q104" t="s">
        <v>896</v>
      </c>
      <c r="R104" t="s">
        <v>896</v>
      </c>
      <c r="S104" t="s">
        <v>896</v>
      </c>
    </row>
    <row r="105" spans="1:19" x14ac:dyDescent="0.3">
      <c r="A105" t="str">
        <f>Data[[#This Row],[Taxonomy]]&amp;Data[[#This Row],[ Activity Code]]&amp;Data[[#This Row],[Environmental Objective]]</f>
        <v>Indonesia071[011]Climate Change Mitigation</v>
      </c>
      <c r="B105" t="str">
        <f>Data[[#This Row],[Taxonomy]]&amp;Data[[#This Row],[ Activity Code]]&amp;Data[[#This Row],[Environmental Objective]]</f>
        <v>Indonesia071[011]Climate Change Mitigation</v>
      </c>
      <c r="C105" t="s">
        <v>61</v>
      </c>
      <c r="D105" t="s">
        <v>1175</v>
      </c>
      <c r="E105" t="s">
        <v>140</v>
      </c>
      <c r="F105" t="s">
        <v>141</v>
      </c>
      <c r="G105" s="12">
        <v>7</v>
      </c>
      <c r="H105" s="12" t="str">
        <f>_xlfn.XLOOKUP(Data[[#This Row],[ISIC Division]],'Combined ISIC Code '!$C$4:$C$422,'Combined ISIC Code '!$D$4:$D$422,"Not included under ISIC",0)</f>
        <v>Mining of metal ores</v>
      </c>
      <c r="I105" s="13">
        <v>71</v>
      </c>
      <c r="J105" t="str">
        <f>_xlfn.XLOOKUP(Data[[#This Row],[ISIC Group]],'Combined ISIC Code '!$E$4:$E$422,'Combined ISIC Code '!$F$4:$F$422,"NOT INCLUDED UNDER ISIC",0)</f>
        <v>Mining of iron ores</v>
      </c>
      <c r="K105">
        <v>710</v>
      </c>
      <c r="L105" t="s">
        <v>1176</v>
      </c>
      <c r="M105" t="s">
        <v>16</v>
      </c>
      <c r="N105" t="s">
        <v>708</v>
      </c>
      <c r="O105" t="s">
        <v>63</v>
      </c>
      <c r="P105" t="s">
        <v>896</v>
      </c>
      <c r="Q105" t="s">
        <v>896</v>
      </c>
      <c r="R105" t="s">
        <v>896</v>
      </c>
      <c r="S105" t="s">
        <v>896</v>
      </c>
    </row>
    <row r="106" spans="1:19" x14ac:dyDescent="0.3">
      <c r="A106" t="str">
        <f>Data[[#This Row],[Taxonomy]]&amp;Data[[#This Row],[ Activity Code]]&amp;Data[[#This Row],[Environmental Objective]]</f>
        <v>Indonesia071[012]Climate Change Adaptation</v>
      </c>
      <c r="B106" t="str">
        <f>Data[[#This Row],[Taxonomy]]&amp;Data[[#This Row],[ Activity Code]]&amp;Data[[#This Row],[Environmental Objective]]</f>
        <v>Indonesia071[012]Climate Change Adaptation</v>
      </c>
      <c r="C106" t="s">
        <v>61</v>
      </c>
      <c r="D106" t="s">
        <v>1177</v>
      </c>
      <c r="E106" t="s">
        <v>140</v>
      </c>
      <c r="F106" t="s">
        <v>141</v>
      </c>
      <c r="G106" s="12">
        <v>7</v>
      </c>
      <c r="H106" s="12" t="str">
        <f>_xlfn.XLOOKUP(Data[[#This Row],[ISIC Division]],'Combined ISIC Code '!$C$4:$C$422,'Combined ISIC Code '!$D$4:$D$422,"Not included under ISIC",0)</f>
        <v>Mining of metal ores</v>
      </c>
      <c r="I106" s="13">
        <v>71</v>
      </c>
      <c r="J106" t="str">
        <f>_xlfn.XLOOKUP(Data[[#This Row],[ISIC Group]],'Combined ISIC Code '!$E$4:$E$422,'Combined ISIC Code '!$F$4:$F$422,"NOT INCLUDED UNDER ISIC",0)</f>
        <v>Mining of iron ores</v>
      </c>
      <c r="K106">
        <v>710</v>
      </c>
      <c r="L106" t="s">
        <v>1178</v>
      </c>
      <c r="M106" t="s">
        <v>16</v>
      </c>
      <c r="N106" t="s">
        <v>715</v>
      </c>
      <c r="O106" t="s">
        <v>894</v>
      </c>
      <c r="P106" t="s">
        <v>896</v>
      </c>
      <c r="Q106" t="s">
        <v>896</v>
      </c>
      <c r="R106" t="s">
        <v>896</v>
      </c>
      <c r="S106" t="s">
        <v>896</v>
      </c>
    </row>
    <row r="107" spans="1:19" x14ac:dyDescent="0.3">
      <c r="A107" t="str">
        <f>Data[[#This Row],[Taxonomy]]&amp;Data[[#This Row],[ Activity Code]]&amp;Data[[#This Row],[Environmental Objective]]</f>
        <v>Indonesia071[012]Climate Change Mitigation</v>
      </c>
      <c r="B107" t="str">
        <f>Data[[#This Row],[Taxonomy]]&amp;Data[[#This Row],[ Activity Code]]&amp;Data[[#This Row],[Environmental Objective]]</f>
        <v>Indonesia071[012]Climate Change Mitigation</v>
      </c>
      <c r="C107" t="s">
        <v>61</v>
      </c>
      <c r="D107" t="s">
        <v>1177</v>
      </c>
      <c r="E107" t="s">
        <v>140</v>
      </c>
      <c r="F107" t="s">
        <v>141</v>
      </c>
      <c r="G107" s="12">
        <v>7</v>
      </c>
      <c r="H107" s="12" t="str">
        <f>_xlfn.XLOOKUP(Data[[#This Row],[ISIC Division]],'Combined ISIC Code '!$C$4:$C$422,'Combined ISIC Code '!$D$4:$D$422,"Not included under ISIC",0)</f>
        <v>Mining of metal ores</v>
      </c>
      <c r="I107" s="13">
        <v>71</v>
      </c>
      <c r="J107" t="str">
        <f>_xlfn.XLOOKUP(Data[[#This Row],[ISIC Group]],'Combined ISIC Code '!$E$4:$E$422,'Combined ISIC Code '!$F$4:$F$422,"NOT INCLUDED UNDER ISIC",0)</f>
        <v>Mining of iron ores</v>
      </c>
      <c r="K107">
        <v>710</v>
      </c>
      <c r="L107" t="s">
        <v>1178</v>
      </c>
      <c r="M107" t="s">
        <v>16</v>
      </c>
      <c r="N107" t="s">
        <v>708</v>
      </c>
      <c r="O107" t="s">
        <v>63</v>
      </c>
      <c r="P107" t="s">
        <v>896</v>
      </c>
      <c r="Q107" t="s">
        <v>896</v>
      </c>
      <c r="R107" t="s">
        <v>896</v>
      </c>
      <c r="S107" t="s">
        <v>896</v>
      </c>
    </row>
    <row r="108" spans="1:19" x14ac:dyDescent="0.3">
      <c r="A108" t="str">
        <f>Data[[#This Row],[Taxonomy]]&amp;Data[[#This Row],[ Activity Code]]&amp;Data[[#This Row],[Environmental Objective]]</f>
        <v>Indonesia072[911]Climate Change Adaptation</v>
      </c>
      <c r="B108" t="str">
        <f>Data[[#This Row],[Taxonomy]]&amp;Data[[#This Row],[ Activity Code]]&amp;Data[[#This Row],[Environmental Objective]]</f>
        <v>Indonesia072[911]Climate Change Adaptation</v>
      </c>
      <c r="C108" t="s">
        <v>61</v>
      </c>
      <c r="D108" t="s">
        <v>1189</v>
      </c>
      <c r="E108" t="s">
        <v>140</v>
      </c>
      <c r="F108" t="s">
        <v>141</v>
      </c>
      <c r="G108" s="12">
        <v>7</v>
      </c>
      <c r="H108" s="12" t="str">
        <f>_xlfn.XLOOKUP(Data[[#This Row],[ISIC Division]],'Combined ISIC Code '!$C$4:$C$422,'Combined ISIC Code '!$D$4:$D$422,"Not included under ISIC",0)</f>
        <v>Mining of metal ores</v>
      </c>
      <c r="I108" s="13">
        <v>72</v>
      </c>
      <c r="J108" t="str">
        <f>_xlfn.XLOOKUP(Data[[#This Row],[ISIC Group]],'Combined ISIC Code '!$E$4:$E$422,'Combined ISIC Code '!$F$4:$F$422,"NOT INCLUDED UNDER ISIC",0)</f>
        <v>Mining of non-ferrous metal ores</v>
      </c>
      <c r="K108">
        <v>729</v>
      </c>
      <c r="L108" t="s">
        <v>1190</v>
      </c>
      <c r="M108" t="s">
        <v>16</v>
      </c>
      <c r="N108" t="s">
        <v>715</v>
      </c>
      <c r="O108" t="s">
        <v>716</v>
      </c>
      <c r="P108" t="s">
        <v>896</v>
      </c>
      <c r="Q108" t="s">
        <v>896</v>
      </c>
      <c r="R108" t="s">
        <v>896</v>
      </c>
      <c r="S108" t="s">
        <v>896</v>
      </c>
    </row>
    <row r="109" spans="1:19" x14ac:dyDescent="0.3">
      <c r="A109" t="str">
        <f>Data[[#This Row],[Taxonomy]]&amp;Data[[#This Row],[ Activity Code]]&amp;Data[[#This Row],[Environmental Objective]]</f>
        <v>Indonesia072[911]Climate Change Mitigation</v>
      </c>
      <c r="B109" t="str">
        <f>Data[[#This Row],[Taxonomy]]&amp;Data[[#This Row],[ Activity Code]]&amp;Data[[#This Row],[Environmental Objective]]</f>
        <v>Indonesia072[911]Climate Change Mitigation</v>
      </c>
      <c r="C109" t="s">
        <v>61</v>
      </c>
      <c r="D109" t="s">
        <v>1189</v>
      </c>
      <c r="E109" t="s">
        <v>140</v>
      </c>
      <c r="F109" t="s">
        <v>141</v>
      </c>
      <c r="G109" s="12">
        <v>7</v>
      </c>
      <c r="H109" s="12" t="str">
        <f>_xlfn.XLOOKUP(Data[[#This Row],[ISIC Division]],'Combined ISIC Code '!$C$4:$C$422,'Combined ISIC Code '!$D$4:$D$422,"Not included under ISIC",0)</f>
        <v>Mining of metal ores</v>
      </c>
      <c r="I109" s="13">
        <v>72</v>
      </c>
      <c r="J109" t="str">
        <f>_xlfn.XLOOKUP(Data[[#This Row],[ISIC Group]],'Combined ISIC Code '!$E$4:$E$422,'Combined ISIC Code '!$F$4:$F$422,"NOT INCLUDED UNDER ISIC",0)</f>
        <v>Mining of non-ferrous metal ores</v>
      </c>
      <c r="K109">
        <v>729</v>
      </c>
      <c r="L109" t="s">
        <v>1190</v>
      </c>
      <c r="M109" t="s">
        <v>16</v>
      </c>
      <c r="N109" t="s">
        <v>708</v>
      </c>
      <c r="O109" t="s">
        <v>63</v>
      </c>
      <c r="P109" t="s">
        <v>896</v>
      </c>
      <c r="Q109" t="s">
        <v>896</v>
      </c>
      <c r="R109" t="s">
        <v>896</v>
      </c>
      <c r="S109" t="s">
        <v>896</v>
      </c>
    </row>
    <row r="110" spans="1:19" x14ac:dyDescent="0.3">
      <c r="A110" t="str">
        <f>Data[[#This Row],[Taxonomy]]&amp;Data[[#This Row],[ Activity Code]]&amp;Data[[#This Row],[Environmental Objective]]</f>
        <v>Indonesia072[912]Climate Change Adaptation</v>
      </c>
      <c r="B110" t="str">
        <f>Data[[#This Row],[Taxonomy]]&amp;Data[[#This Row],[ Activity Code]]&amp;Data[[#This Row],[Environmental Objective]]</f>
        <v>Indonesia072[912]Climate Change Adaptation</v>
      </c>
      <c r="C110" t="s">
        <v>61</v>
      </c>
      <c r="D110" t="s">
        <v>1191</v>
      </c>
      <c r="E110" t="s">
        <v>140</v>
      </c>
      <c r="F110" t="s">
        <v>141</v>
      </c>
      <c r="G110" s="12">
        <v>7</v>
      </c>
      <c r="H110" s="12" t="str">
        <f>_xlfn.XLOOKUP(Data[[#This Row],[ISIC Division]],'Combined ISIC Code '!$C$4:$C$422,'Combined ISIC Code '!$D$4:$D$422,"Not included under ISIC",0)</f>
        <v>Mining of metal ores</v>
      </c>
      <c r="I110" s="13">
        <v>72</v>
      </c>
      <c r="J110" t="str">
        <f>_xlfn.XLOOKUP(Data[[#This Row],[ISIC Group]],'Combined ISIC Code '!$E$4:$E$422,'Combined ISIC Code '!$F$4:$F$422,"NOT INCLUDED UNDER ISIC",0)</f>
        <v>Mining of non-ferrous metal ores</v>
      </c>
      <c r="K110">
        <v>729</v>
      </c>
      <c r="L110" t="s">
        <v>1192</v>
      </c>
      <c r="M110" t="s">
        <v>16</v>
      </c>
      <c r="N110" t="s">
        <v>715</v>
      </c>
      <c r="O110" t="s">
        <v>894</v>
      </c>
      <c r="P110" t="s">
        <v>896</v>
      </c>
      <c r="Q110" t="s">
        <v>896</v>
      </c>
      <c r="R110" t="s">
        <v>896</v>
      </c>
      <c r="S110" t="s">
        <v>896</v>
      </c>
    </row>
    <row r="111" spans="1:19" x14ac:dyDescent="0.3">
      <c r="A111" t="str">
        <f>Data[[#This Row],[Taxonomy]]&amp;Data[[#This Row],[ Activity Code]]&amp;Data[[#This Row],[Environmental Objective]]</f>
        <v>Indonesia072[912]Climate Change Mitigation</v>
      </c>
      <c r="B111" t="str">
        <f>Data[[#This Row],[Taxonomy]]&amp;Data[[#This Row],[ Activity Code]]&amp;Data[[#This Row],[Environmental Objective]]</f>
        <v>Indonesia072[912]Climate Change Mitigation</v>
      </c>
      <c r="C111" t="s">
        <v>61</v>
      </c>
      <c r="D111" t="s">
        <v>1191</v>
      </c>
      <c r="E111" t="s">
        <v>140</v>
      </c>
      <c r="F111" t="s">
        <v>141</v>
      </c>
      <c r="G111" s="12">
        <v>7</v>
      </c>
      <c r="H111" s="12" t="str">
        <f>_xlfn.XLOOKUP(Data[[#This Row],[ISIC Division]],'Combined ISIC Code '!$C$4:$C$422,'Combined ISIC Code '!$D$4:$D$422,"Not included under ISIC",0)</f>
        <v>Mining of metal ores</v>
      </c>
      <c r="I111" s="13">
        <v>72</v>
      </c>
      <c r="J111" t="str">
        <f>_xlfn.XLOOKUP(Data[[#This Row],[ISIC Group]],'Combined ISIC Code '!$E$4:$E$422,'Combined ISIC Code '!$F$4:$F$422,"NOT INCLUDED UNDER ISIC",0)</f>
        <v>Mining of non-ferrous metal ores</v>
      </c>
      <c r="K111">
        <v>729</v>
      </c>
      <c r="L111" t="s">
        <v>1192</v>
      </c>
      <c r="M111" t="s">
        <v>16</v>
      </c>
      <c r="N111" t="s">
        <v>708</v>
      </c>
      <c r="O111" t="s">
        <v>63</v>
      </c>
      <c r="P111" t="s">
        <v>896</v>
      </c>
      <c r="Q111" t="s">
        <v>896</v>
      </c>
      <c r="R111" t="s">
        <v>896</v>
      </c>
      <c r="S111" t="s">
        <v>896</v>
      </c>
    </row>
    <row r="112" spans="1:19" x14ac:dyDescent="0.3">
      <c r="A112" t="str">
        <f>Data[[#This Row],[Taxonomy]]&amp;Data[[#This Row],[ Activity Code]]&amp;Data[[#This Row],[Environmental Objective]]</f>
        <v>Indonesia072[913]Climate Change Adaptation</v>
      </c>
      <c r="B112" t="str">
        <f>Data[[#This Row],[Taxonomy]]&amp;Data[[#This Row],[ Activity Code]]&amp;Data[[#This Row],[Environmental Objective]]</f>
        <v>Indonesia072[913]Climate Change Adaptation</v>
      </c>
      <c r="C112" t="s">
        <v>61</v>
      </c>
      <c r="D112" t="s">
        <v>1193</v>
      </c>
      <c r="E112" t="s">
        <v>140</v>
      </c>
      <c r="F112" t="s">
        <v>141</v>
      </c>
      <c r="G112" s="12">
        <v>7</v>
      </c>
      <c r="H112" s="12" t="str">
        <f>_xlfn.XLOOKUP(Data[[#This Row],[ISIC Division]],'Combined ISIC Code '!$C$4:$C$422,'Combined ISIC Code '!$D$4:$D$422,"Not included under ISIC",0)</f>
        <v>Mining of metal ores</v>
      </c>
      <c r="I112" s="13">
        <v>72</v>
      </c>
      <c r="J112" t="str">
        <f>_xlfn.XLOOKUP(Data[[#This Row],[ISIC Group]],'Combined ISIC Code '!$E$4:$E$422,'Combined ISIC Code '!$F$4:$F$422,"NOT INCLUDED UNDER ISIC",0)</f>
        <v>Mining of non-ferrous metal ores</v>
      </c>
      <c r="K112">
        <v>729</v>
      </c>
      <c r="L112" t="s">
        <v>1194</v>
      </c>
      <c r="M112" t="s">
        <v>16</v>
      </c>
      <c r="N112" t="s">
        <v>715</v>
      </c>
      <c r="O112" t="s">
        <v>894</v>
      </c>
      <c r="P112" t="s">
        <v>896</v>
      </c>
      <c r="Q112" t="s">
        <v>896</v>
      </c>
      <c r="R112" t="s">
        <v>896</v>
      </c>
      <c r="S112" t="s">
        <v>896</v>
      </c>
    </row>
    <row r="113" spans="1:19" x14ac:dyDescent="0.3">
      <c r="A113" t="str">
        <f>Data[[#This Row],[Taxonomy]]&amp;Data[[#This Row],[ Activity Code]]&amp;Data[[#This Row],[Environmental Objective]]</f>
        <v>Indonesia072[913]Climate Change Mitigation</v>
      </c>
      <c r="B113" t="str">
        <f>Data[[#This Row],[Taxonomy]]&amp;Data[[#This Row],[ Activity Code]]&amp;Data[[#This Row],[Environmental Objective]]</f>
        <v>Indonesia072[913]Climate Change Mitigation</v>
      </c>
      <c r="C113" t="s">
        <v>61</v>
      </c>
      <c r="D113" t="s">
        <v>1193</v>
      </c>
      <c r="E113" t="s">
        <v>140</v>
      </c>
      <c r="F113" t="s">
        <v>141</v>
      </c>
      <c r="G113" s="12">
        <v>7</v>
      </c>
      <c r="H113" s="12" t="str">
        <f>_xlfn.XLOOKUP(Data[[#This Row],[ISIC Division]],'Combined ISIC Code '!$C$4:$C$422,'Combined ISIC Code '!$D$4:$D$422,"Not included under ISIC",0)</f>
        <v>Mining of metal ores</v>
      </c>
      <c r="I113" s="13">
        <v>72</v>
      </c>
      <c r="J113" t="str">
        <f>_xlfn.XLOOKUP(Data[[#This Row],[ISIC Group]],'Combined ISIC Code '!$E$4:$E$422,'Combined ISIC Code '!$F$4:$F$422,"NOT INCLUDED UNDER ISIC",0)</f>
        <v>Mining of non-ferrous metal ores</v>
      </c>
      <c r="K113">
        <v>729</v>
      </c>
      <c r="L113" t="s">
        <v>1194</v>
      </c>
      <c r="M113" t="s">
        <v>16</v>
      </c>
      <c r="N113" t="s">
        <v>708</v>
      </c>
      <c r="O113" t="s">
        <v>63</v>
      </c>
      <c r="P113" t="s">
        <v>896</v>
      </c>
      <c r="Q113" t="s">
        <v>896</v>
      </c>
      <c r="R113" t="s">
        <v>896</v>
      </c>
      <c r="S113" t="s">
        <v>896</v>
      </c>
    </row>
    <row r="114" spans="1:19" x14ac:dyDescent="0.3">
      <c r="A114" t="str">
        <f>Data[[#This Row],[Taxonomy]]&amp;Data[[#This Row],[ Activity Code]]&amp;Data[[#This Row],[Environmental Objective]]</f>
        <v>Indonesia072[914]Climate Change Adaptation</v>
      </c>
      <c r="B114" t="str">
        <f>Data[[#This Row],[Taxonomy]]&amp;Data[[#This Row],[ Activity Code]]&amp;Data[[#This Row],[Environmental Objective]]</f>
        <v>Indonesia072[914]Climate Change Adaptation</v>
      </c>
      <c r="C114" t="s">
        <v>61</v>
      </c>
      <c r="D114" t="s">
        <v>1195</v>
      </c>
      <c r="E114" t="s">
        <v>140</v>
      </c>
      <c r="F114" t="s">
        <v>141</v>
      </c>
      <c r="G114" s="12">
        <v>7</v>
      </c>
      <c r="H114" s="12" t="str">
        <f>_xlfn.XLOOKUP(Data[[#This Row],[ISIC Division]],'Combined ISIC Code '!$C$4:$C$422,'Combined ISIC Code '!$D$4:$D$422,"Not included under ISIC",0)</f>
        <v>Mining of metal ores</v>
      </c>
      <c r="I114" s="13">
        <v>72</v>
      </c>
      <c r="J114" t="str">
        <f>_xlfn.XLOOKUP(Data[[#This Row],[ISIC Group]],'Combined ISIC Code '!$E$4:$E$422,'Combined ISIC Code '!$F$4:$F$422,"NOT INCLUDED UNDER ISIC",0)</f>
        <v>Mining of non-ferrous metal ores</v>
      </c>
      <c r="K114">
        <v>729</v>
      </c>
      <c r="L114" t="s">
        <v>1196</v>
      </c>
      <c r="M114" t="s">
        <v>16</v>
      </c>
      <c r="N114" t="s">
        <v>715</v>
      </c>
      <c r="O114" t="s">
        <v>894</v>
      </c>
      <c r="P114" t="s">
        <v>896</v>
      </c>
      <c r="Q114" t="s">
        <v>896</v>
      </c>
      <c r="R114" t="s">
        <v>896</v>
      </c>
      <c r="S114" t="s">
        <v>896</v>
      </c>
    </row>
    <row r="115" spans="1:19" x14ac:dyDescent="0.3">
      <c r="A115" t="str">
        <f>Data[[#This Row],[Taxonomy]]&amp;Data[[#This Row],[ Activity Code]]&amp;Data[[#This Row],[Environmental Objective]]</f>
        <v>Indonesia072[914]Climate Change Mitigation</v>
      </c>
      <c r="B115" t="str">
        <f>Data[[#This Row],[Taxonomy]]&amp;Data[[#This Row],[ Activity Code]]&amp;Data[[#This Row],[Environmental Objective]]</f>
        <v>Indonesia072[914]Climate Change Mitigation</v>
      </c>
      <c r="C115" t="s">
        <v>61</v>
      </c>
      <c r="D115" t="s">
        <v>1195</v>
      </c>
      <c r="E115" t="s">
        <v>140</v>
      </c>
      <c r="F115" t="s">
        <v>141</v>
      </c>
      <c r="G115" s="12">
        <v>7</v>
      </c>
      <c r="H115" s="12" t="str">
        <f>_xlfn.XLOOKUP(Data[[#This Row],[ISIC Division]],'Combined ISIC Code '!$C$4:$C$422,'Combined ISIC Code '!$D$4:$D$422,"Not included under ISIC",0)</f>
        <v>Mining of metal ores</v>
      </c>
      <c r="I115" s="13">
        <v>72</v>
      </c>
      <c r="J115" t="str">
        <f>_xlfn.XLOOKUP(Data[[#This Row],[ISIC Group]],'Combined ISIC Code '!$E$4:$E$422,'Combined ISIC Code '!$F$4:$F$422,"NOT INCLUDED UNDER ISIC",0)</f>
        <v>Mining of non-ferrous metal ores</v>
      </c>
      <c r="K115">
        <v>729</v>
      </c>
      <c r="L115" t="s">
        <v>1196</v>
      </c>
      <c r="M115" t="s">
        <v>16</v>
      </c>
      <c r="N115" t="s">
        <v>708</v>
      </c>
      <c r="O115" t="s">
        <v>63</v>
      </c>
      <c r="P115" t="s">
        <v>896</v>
      </c>
      <c r="Q115" t="s">
        <v>896</v>
      </c>
      <c r="R115" t="s">
        <v>896</v>
      </c>
      <c r="S115" t="s">
        <v>896</v>
      </c>
    </row>
    <row r="116" spans="1:19" x14ac:dyDescent="0.3">
      <c r="A116" t="str">
        <f>Data[[#This Row],[Taxonomy]]&amp;Data[[#This Row],[ Activity Code]]&amp;Data[[#This Row],[Environmental Objective]]</f>
        <v>Indonesia072[915]Climate Change Adaptation</v>
      </c>
      <c r="B116" t="str">
        <f>Data[[#This Row],[Taxonomy]]&amp;Data[[#This Row],[ Activity Code]]&amp;Data[[#This Row],[Environmental Objective]]</f>
        <v>Indonesia072[915]Climate Change Adaptation</v>
      </c>
      <c r="C116" t="s">
        <v>61</v>
      </c>
      <c r="D116" t="s">
        <v>1197</v>
      </c>
      <c r="E116" t="s">
        <v>140</v>
      </c>
      <c r="F116" t="s">
        <v>141</v>
      </c>
      <c r="G116" s="12">
        <v>7</v>
      </c>
      <c r="H116" s="12" t="str">
        <f>_xlfn.XLOOKUP(Data[[#This Row],[ISIC Division]],'Combined ISIC Code '!$C$4:$C$422,'Combined ISIC Code '!$D$4:$D$422,"Not included under ISIC",0)</f>
        <v>Mining of metal ores</v>
      </c>
      <c r="I116" s="13">
        <v>72</v>
      </c>
      <c r="J116" t="str">
        <f>_xlfn.XLOOKUP(Data[[#This Row],[ISIC Group]],'Combined ISIC Code '!$E$4:$E$422,'Combined ISIC Code '!$F$4:$F$422,"NOT INCLUDED UNDER ISIC",0)</f>
        <v>Mining of non-ferrous metal ores</v>
      </c>
      <c r="K116">
        <v>729</v>
      </c>
      <c r="L116" t="s">
        <v>1198</v>
      </c>
      <c r="M116" t="s">
        <v>16</v>
      </c>
      <c r="N116" t="s">
        <v>715</v>
      </c>
      <c r="O116" t="s">
        <v>894</v>
      </c>
      <c r="P116" t="s">
        <v>896</v>
      </c>
      <c r="Q116" t="s">
        <v>896</v>
      </c>
      <c r="R116" t="s">
        <v>896</v>
      </c>
      <c r="S116" t="s">
        <v>896</v>
      </c>
    </row>
    <row r="117" spans="1:19" x14ac:dyDescent="0.3">
      <c r="A117" t="str">
        <f>Data[[#This Row],[Taxonomy]]&amp;Data[[#This Row],[ Activity Code]]&amp;Data[[#This Row],[Environmental Objective]]</f>
        <v>Indonesia072[915]Climate Change Mitigation</v>
      </c>
      <c r="B117" t="str">
        <f>Data[[#This Row],[Taxonomy]]&amp;Data[[#This Row],[ Activity Code]]&amp;Data[[#This Row],[Environmental Objective]]</f>
        <v>Indonesia072[915]Climate Change Mitigation</v>
      </c>
      <c r="C117" t="s">
        <v>61</v>
      </c>
      <c r="D117" t="s">
        <v>1197</v>
      </c>
      <c r="E117" t="s">
        <v>140</v>
      </c>
      <c r="F117" t="s">
        <v>141</v>
      </c>
      <c r="G117" s="12">
        <v>7</v>
      </c>
      <c r="H117" s="12" t="str">
        <f>_xlfn.XLOOKUP(Data[[#This Row],[ISIC Division]],'Combined ISIC Code '!$C$4:$C$422,'Combined ISIC Code '!$D$4:$D$422,"Not included under ISIC",0)</f>
        <v>Mining of metal ores</v>
      </c>
      <c r="I117" s="13">
        <v>72</v>
      </c>
      <c r="J117" t="str">
        <f>_xlfn.XLOOKUP(Data[[#This Row],[ISIC Group]],'Combined ISIC Code '!$E$4:$E$422,'Combined ISIC Code '!$F$4:$F$422,"NOT INCLUDED UNDER ISIC",0)</f>
        <v>Mining of non-ferrous metal ores</v>
      </c>
      <c r="K117">
        <v>729</v>
      </c>
      <c r="L117" t="s">
        <v>1198</v>
      </c>
      <c r="M117" t="s">
        <v>16</v>
      </c>
      <c r="N117" t="s">
        <v>708</v>
      </c>
      <c r="O117" t="s">
        <v>63</v>
      </c>
      <c r="P117" t="s">
        <v>896</v>
      </c>
      <c r="Q117" t="s">
        <v>896</v>
      </c>
      <c r="R117" t="s">
        <v>896</v>
      </c>
      <c r="S117" t="s">
        <v>896</v>
      </c>
    </row>
    <row r="118" spans="1:19" x14ac:dyDescent="0.3">
      <c r="A118" t="str">
        <f>Data[[#This Row],[Taxonomy]]&amp;Data[[#This Row],[ Activity Code]]&amp;Data[[#This Row],[Environmental Objective]]</f>
        <v>Indonesia072[916]Climate Change Adaptation</v>
      </c>
      <c r="B118" t="str">
        <f>Data[[#This Row],[Taxonomy]]&amp;Data[[#This Row],[ Activity Code]]&amp;Data[[#This Row],[Environmental Objective]]</f>
        <v>Indonesia072[916]Climate Change Adaptation</v>
      </c>
      <c r="C118" t="s">
        <v>61</v>
      </c>
      <c r="D118" t="s">
        <v>1199</v>
      </c>
      <c r="E118" t="s">
        <v>140</v>
      </c>
      <c r="F118" t="s">
        <v>141</v>
      </c>
      <c r="G118" s="12">
        <v>7</v>
      </c>
      <c r="H118" s="12" t="str">
        <f>_xlfn.XLOOKUP(Data[[#This Row],[ISIC Division]],'Combined ISIC Code '!$C$4:$C$422,'Combined ISIC Code '!$D$4:$D$422,"Not included under ISIC",0)</f>
        <v>Mining of metal ores</v>
      </c>
      <c r="I118" s="13">
        <v>72</v>
      </c>
      <c r="J118" t="str">
        <f>_xlfn.XLOOKUP(Data[[#This Row],[ISIC Group]],'Combined ISIC Code '!$E$4:$E$422,'Combined ISIC Code '!$F$4:$F$422,"NOT INCLUDED UNDER ISIC",0)</f>
        <v>Mining of non-ferrous metal ores</v>
      </c>
      <c r="K118">
        <v>729</v>
      </c>
      <c r="L118" t="s">
        <v>1200</v>
      </c>
      <c r="M118" t="s">
        <v>16</v>
      </c>
      <c r="N118" t="s">
        <v>715</v>
      </c>
      <c r="O118" t="s">
        <v>894</v>
      </c>
      <c r="P118" t="s">
        <v>896</v>
      </c>
      <c r="Q118" t="s">
        <v>896</v>
      </c>
      <c r="R118" t="s">
        <v>896</v>
      </c>
      <c r="S118" t="s">
        <v>896</v>
      </c>
    </row>
    <row r="119" spans="1:19" x14ac:dyDescent="0.3">
      <c r="A119" t="str">
        <f>Data[[#This Row],[Taxonomy]]&amp;Data[[#This Row],[ Activity Code]]&amp;Data[[#This Row],[Environmental Objective]]</f>
        <v>Indonesia072[916]Climate Change Mitigation</v>
      </c>
      <c r="B119" t="str">
        <f>Data[[#This Row],[Taxonomy]]&amp;Data[[#This Row],[ Activity Code]]&amp;Data[[#This Row],[Environmental Objective]]</f>
        <v>Indonesia072[916]Climate Change Mitigation</v>
      </c>
      <c r="C119" t="s">
        <v>61</v>
      </c>
      <c r="D119" t="s">
        <v>1199</v>
      </c>
      <c r="E119" t="s">
        <v>140</v>
      </c>
      <c r="F119" t="s">
        <v>141</v>
      </c>
      <c r="G119" s="12">
        <v>7</v>
      </c>
      <c r="H119" s="12" t="str">
        <f>_xlfn.XLOOKUP(Data[[#This Row],[ISIC Division]],'Combined ISIC Code '!$C$4:$C$422,'Combined ISIC Code '!$D$4:$D$422,"Not included under ISIC",0)</f>
        <v>Mining of metal ores</v>
      </c>
      <c r="I119" s="13">
        <v>72</v>
      </c>
      <c r="J119" t="str">
        <f>_xlfn.XLOOKUP(Data[[#This Row],[ISIC Group]],'Combined ISIC Code '!$E$4:$E$422,'Combined ISIC Code '!$F$4:$F$422,"NOT INCLUDED UNDER ISIC",0)</f>
        <v>Mining of non-ferrous metal ores</v>
      </c>
      <c r="K119">
        <v>729</v>
      </c>
      <c r="L119" t="s">
        <v>1200</v>
      </c>
      <c r="M119" t="s">
        <v>16</v>
      </c>
      <c r="N119" t="s">
        <v>708</v>
      </c>
      <c r="O119" t="s">
        <v>63</v>
      </c>
      <c r="P119" t="s">
        <v>896</v>
      </c>
      <c r="Q119" t="s">
        <v>896</v>
      </c>
      <c r="R119" t="s">
        <v>896</v>
      </c>
      <c r="S119" t="s">
        <v>896</v>
      </c>
    </row>
    <row r="120" spans="1:19" x14ac:dyDescent="0.3">
      <c r="A120" t="str">
        <f>Data[[#This Row],[Taxonomy]]&amp;Data[[#This Row],[ Activity Code]]&amp;Data[[#This Row],[Environmental Objective]]</f>
        <v>Indonesia072[917]Climate Change Adaptation</v>
      </c>
      <c r="B120" t="str">
        <f>Data[[#This Row],[Taxonomy]]&amp;Data[[#This Row],[ Activity Code]]&amp;Data[[#This Row],[Environmental Objective]]</f>
        <v>Indonesia072[917]Climate Change Adaptation</v>
      </c>
      <c r="C120" t="s">
        <v>61</v>
      </c>
      <c r="D120" t="s">
        <v>1201</v>
      </c>
      <c r="E120" t="s">
        <v>140</v>
      </c>
      <c r="F120" t="s">
        <v>141</v>
      </c>
      <c r="G120" s="12">
        <v>7</v>
      </c>
      <c r="H120" s="12" t="str">
        <f>_xlfn.XLOOKUP(Data[[#This Row],[ISIC Division]],'Combined ISIC Code '!$C$4:$C$422,'Combined ISIC Code '!$D$4:$D$422,"Not included under ISIC",0)</f>
        <v>Mining of metal ores</v>
      </c>
      <c r="I120" s="13">
        <v>72</v>
      </c>
      <c r="J120" t="str">
        <f>_xlfn.XLOOKUP(Data[[#This Row],[ISIC Group]],'Combined ISIC Code '!$E$4:$E$422,'Combined ISIC Code '!$F$4:$F$422,"NOT INCLUDED UNDER ISIC",0)</f>
        <v>Mining of non-ferrous metal ores</v>
      </c>
      <c r="K120">
        <v>729</v>
      </c>
      <c r="L120" t="s">
        <v>1202</v>
      </c>
      <c r="M120" t="s">
        <v>16</v>
      </c>
      <c r="N120" t="s">
        <v>715</v>
      </c>
      <c r="O120" t="s">
        <v>894</v>
      </c>
      <c r="P120" t="s">
        <v>896</v>
      </c>
      <c r="Q120" t="s">
        <v>896</v>
      </c>
      <c r="R120" t="s">
        <v>896</v>
      </c>
      <c r="S120" t="s">
        <v>896</v>
      </c>
    </row>
    <row r="121" spans="1:19" x14ac:dyDescent="0.3">
      <c r="A121" t="str">
        <f>Data[[#This Row],[Taxonomy]]&amp;Data[[#This Row],[ Activity Code]]&amp;Data[[#This Row],[Environmental Objective]]</f>
        <v>Indonesia072[917]Climate Change Mitigation</v>
      </c>
      <c r="B121" t="str">
        <f>Data[[#This Row],[Taxonomy]]&amp;Data[[#This Row],[ Activity Code]]&amp;Data[[#This Row],[Environmental Objective]]</f>
        <v>Indonesia072[917]Climate Change Mitigation</v>
      </c>
      <c r="C121" t="s">
        <v>61</v>
      </c>
      <c r="D121" t="s">
        <v>1201</v>
      </c>
      <c r="E121" t="s">
        <v>140</v>
      </c>
      <c r="F121" t="s">
        <v>141</v>
      </c>
      <c r="G121" s="12">
        <v>7</v>
      </c>
      <c r="H121" s="12" t="str">
        <f>_xlfn.XLOOKUP(Data[[#This Row],[ISIC Division]],'Combined ISIC Code '!$C$4:$C$422,'Combined ISIC Code '!$D$4:$D$422,"Not included under ISIC",0)</f>
        <v>Mining of metal ores</v>
      </c>
      <c r="I121" s="13">
        <v>72</v>
      </c>
      <c r="J121" t="str">
        <f>_xlfn.XLOOKUP(Data[[#This Row],[ISIC Group]],'Combined ISIC Code '!$E$4:$E$422,'Combined ISIC Code '!$F$4:$F$422,"NOT INCLUDED UNDER ISIC",0)</f>
        <v>Mining of non-ferrous metal ores</v>
      </c>
      <c r="K121">
        <v>729</v>
      </c>
      <c r="L121" t="s">
        <v>1202</v>
      </c>
      <c r="M121" t="s">
        <v>16</v>
      </c>
      <c r="N121" t="s">
        <v>708</v>
      </c>
      <c r="O121" t="s">
        <v>63</v>
      </c>
      <c r="P121" t="s">
        <v>896</v>
      </c>
      <c r="Q121" t="s">
        <v>896</v>
      </c>
      <c r="R121" t="s">
        <v>896</v>
      </c>
      <c r="S121" t="s">
        <v>896</v>
      </c>
    </row>
    <row r="122" spans="1:19" x14ac:dyDescent="0.3">
      <c r="A122" t="str">
        <f>Data[[#This Row],[Taxonomy]]&amp;Data[[#This Row],[ Activity Code]]&amp;Data[[#This Row],[Environmental Objective]]</f>
        <v>Indonesia072[931]Climate Change Adaptation</v>
      </c>
      <c r="B122" t="str">
        <f>Data[[#This Row],[Taxonomy]]&amp;Data[[#This Row],[ Activity Code]]&amp;Data[[#This Row],[Environmental Objective]]</f>
        <v>Indonesia072[931]Climate Change Adaptation</v>
      </c>
      <c r="C122" t="s">
        <v>61</v>
      </c>
      <c r="D122" t="s">
        <v>1183</v>
      </c>
      <c r="E122" t="s">
        <v>140</v>
      </c>
      <c r="F122" t="s">
        <v>141</v>
      </c>
      <c r="G122" s="12">
        <v>7</v>
      </c>
      <c r="H122" s="12" t="str">
        <f>_xlfn.XLOOKUP(Data[[#This Row],[ISIC Division]],'Combined ISIC Code '!$C$4:$C$422,'Combined ISIC Code '!$D$4:$D$422,"Not included under ISIC",0)</f>
        <v>Mining of metal ores</v>
      </c>
      <c r="I122" s="13">
        <v>72</v>
      </c>
      <c r="J122" t="str">
        <f>_xlfn.XLOOKUP(Data[[#This Row],[ISIC Group]],'Combined ISIC Code '!$E$4:$E$422,'Combined ISIC Code '!$F$4:$F$422,"NOT INCLUDED UNDER ISIC",0)</f>
        <v>Mining of non-ferrous metal ores</v>
      </c>
      <c r="K122">
        <v>729</v>
      </c>
      <c r="L122" t="s">
        <v>1184</v>
      </c>
      <c r="M122" t="s">
        <v>16</v>
      </c>
      <c r="N122" t="s">
        <v>715</v>
      </c>
      <c r="O122" t="s">
        <v>894</v>
      </c>
      <c r="P122" t="s">
        <v>896</v>
      </c>
      <c r="Q122" t="s">
        <v>896</v>
      </c>
      <c r="R122" t="s">
        <v>896</v>
      </c>
      <c r="S122" t="s">
        <v>896</v>
      </c>
    </row>
    <row r="123" spans="1:19" x14ac:dyDescent="0.3">
      <c r="A123" t="str">
        <f>Data[[#This Row],[Taxonomy]]&amp;Data[[#This Row],[ Activity Code]]&amp;Data[[#This Row],[Environmental Objective]]</f>
        <v>Indonesia072[931]Climate Change Mitigation</v>
      </c>
      <c r="B123" t="str">
        <f>Data[[#This Row],[Taxonomy]]&amp;Data[[#This Row],[ Activity Code]]&amp;Data[[#This Row],[Environmental Objective]]</f>
        <v>Indonesia072[931]Climate Change Mitigation</v>
      </c>
      <c r="C123" t="s">
        <v>61</v>
      </c>
      <c r="D123" t="s">
        <v>1183</v>
      </c>
      <c r="E123" t="s">
        <v>140</v>
      </c>
      <c r="F123" t="s">
        <v>141</v>
      </c>
      <c r="G123" s="12">
        <v>7</v>
      </c>
      <c r="H123" s="12" t="str">
        <f>_xlfn.XLOOKUP(Data[[#This Row],[ISIC Division]],'Combined ISIC Code '!$C$4:$C$422,'Combined ISIC Code '!$D$4:$D$422,"Not included under ISIC",0)</f>
        <v>Mining of metal ores</v>
      </c>
      <c r="I123" s="13">
        <v>72</v>
      </c>
      <c r="J123" t="str">
        <f>_xlfn.XLOOKUP(Data[[#This Row],[ISIC Group]],'Combined ISIC Code '!$E$4:$E$422,'Combined ISIC Code '!$F$4:$F$422,"NOT INCLUDED UNDER ISIC",0)</f>
        <v>Mining of non-ferrous metal ores</v>
      </c>
      <c r="K123">
        <v>729</v>
      </c>
      <c r="L123" t="s">
        <v>1184</v>
      </c>
      <c r="M123" t="s">
        <v>16</v>
      </c>
      <c r="N123" t="s">
        <v>708</v>
      </c>
      <c r="O123" t="s">
        <v>63</v>
      </c>
      <c r="P123" t="s">
        <v>896</v>
      </c>
      <c r="Q123" t="s">
        <v>896</v>
      </c>
      <c r="R123" t="s">
        <v>896</v>
      </c>
      <c r="S123" t="s">
        <v>896</v>
      </c>
    </row>
    <row r="124" spans="1:19" x14ac:dyDescent="0.3">
      <c r="A124" t="str">
        <f>Data[[#This Row],[Taxonomy]]&amp;Data[[#This Row],[ Activity Code]]&amp;Data[[#This Row],[Environmental Objective]]</f>
        <v>Indonesia072[932]Climate Change Adaptation</v>
      </c>
      <c r="B124" t="str">
        <f>Data[[#This Row],[Taxonomy]]&amp;Data[[#This Row],[ Activity Code]]&amp;Data[[#This Row],[Environmental Objective]]</f>
        <v>Indonesia072[932]Climate Change Adaptation</v>
      </c>
      <c r="C124" t="s">
        <v>61</v>
      </c>
      <c r="D124" t="s">
        <v>1185</v>
      </c>
      <c r="E124" t="s">
        <v>140</v>
      </c>
      <c r="F124" t="s">
        <v>141</v>
      </c>
      <c r="G124" s="12">
        <v>7</v>
      </c>
      <c r="H124" s="12" t="str">
        <f>_xlfn.XLOOKUP(Data[[#This Row],[ISIC Division]],'Combined ISIC Code '!$C$4:$C$422,'Combined ISIC Code '!$D$4:$D$422,"Not included under ISIC",0)</f>
        <v>Mining of metal ores</v>
      </c>
      <c r="I124" s="13">
        <v>72</v>
      </c>
      <c r="J124" t="str">
        <f>_xlfn.XLOOKUP(Data[[#This Row],[ISIC Group]],'Combined ISIC Code '!$E$4:$E$422,'Combined ISIC Code '!$F$4:$F$422,"NOT INCLUDED UNDER ISIC",0)</f>
        <v>Mining of non-ferrous metal ores</v>
      </c>
      <c r="K124">
        <v>729</v>
      </c>
      <c r="L124" t="s">
        <v>1186</v>
      </c>
      <c r="M124" t="s">
        <v>16</v>
      </c>
      <c r="N124" t="s">
        <v>715</v>
      </c>
      <c r="O124" t="s">
        <v>894</v>
      </c>
      <c r="P124" t="s">
        <v>896</v>
      </c>
      <c r="Q124" t="s">
        <v>896</v>
      </c>
      <c r="R124" t="s">
        <v>896</v>
      </c>
      <c r="S124" t="s">
        <v>896</v>
      </c>
    </row>
    <row r="125" spans="1:19" x14ac:dyDescent="0.3">
      <c r="A125" t="str">
        <f>Data[[#This Row],[Taxonomy]]&amp;Data[[#This Row],[ Activity Code]]&amp;Data[[#This Row],[Environmental Objective]]</f>
        <v>Indonesia072[932]Climate Change Mitigation</v>
      </c>
      <c r="B125" t="str">
        <f>Data[[#This Row],[Taxonomy]]&amp;Data[[#This Row],[ Activity Code]]&amp;Data[[#This Row],[Environmental Objective]]</f>
        <v>Indonesia072[932]Climate Change Mitigation</v>
      </c>
      <c r="C125" t="s">
        <v>61</v>
      </c>
      <c r="D125" t="s">
        <v>1185</v>
      </c>
      <c r="E125" t="s">
        <v>140</v>
      </c>
      <c r="F125" t="s">
        <v>141</v>
      </c>
      <c r="G125" s="12">
        <v>7</v>
      </c>
      <c r="H125" s="12" t="str">
        <f>_xlfn.XLOOKUP(Data[[#This Row],[ISIC Division]],'Combined ISIC Code '!$C$4:$C$422,'Combined ISIC Code '!$D$4:$D$422,"Not included under ISIC",0)</f>
        <v>Mining of metal ores</v>
      </c>
      <c r="I125" s="13">
        <v>72</v>
      </c>
      <c r="J125" t="str">
        <f>_xlfn.XLOOKUP(Data[[#This Row],[ISIC Group]],'Combined ISIC Code '!$E$4:$E$422,'Combined ISIC Code '!$F$4:$F$422,"NOT INCLUDED UNDER ISIC",0)</f>
        <v>Mining of non-ferrous metal ores</v>
      </c>
      <c r="K125">
        <v>729</v>
      </c>
      <c r="L125" t="s">
        <v>1186</v>
      </c>
      <c r="M125" t="s">
        <v>16</v>
      </c>
      <c r="N125" t="s">
        <v>708</v>
      </c>
      <c r="O125" t="s">
        <v>63</v>
      </c>
      <c r="P125" t="s">
        <v>896</v>
      </c>
      <c r="Q125" t="s">
        <v>896</v>
      </c>
      <c r="R125" t="s">
        <v>896</v>
      </c>
      <c r="S125" t="s">
        <v>896</v>
      </c>
    </row>
    <row r="126" spans="1:19" x14ac:dyDescent="0.3">
      <c r="A126" t="str">
        <f>Data[[#This Row],[Taxonomy]]&amp;Data[[#This Row],[ Activity Code]]&amp;Data[[#This Row],[Environmental Objective]]</f>
        <v>Indonesia072[933]Climate Change Adaptation</v>
      </c>
      <c r="B126" t="str">
        <f>Data[[#This Row],[Taxonomy]]&amp;Data[[#This Row],[ Activity Code]]&amp;Data[[#This Row],[Environmental Objective]]</f>
        <v>Indonesia072[933]Climate Change Adaptation</v>
      </c>
      <c r="C126" t="s">
        <v>61</v>
      </c>
      <c r="D126" t="s">
        <v>1187</v>
      </c>
      <c r="E126" t="s">
        <v>140</v>
      </c>
      <c r="F126" t="s">
        <v>141</v>
      </c>
      <c r="G126" s="12">
        <v>7</v>
      </c>
      <c r="H126" s="12" t="str">
        <f>_xlfn.XLOOKUP(Data[[#This Row],[ISIC Division]],'Combined ISIC Code '!$C$4:$C$422,'Combined ISIC Code '!$D$4:$D$422,"Not included under ISIC",0)</f>
        <v>Mining of metal ores</v>
      </c>
      <c r="I126" s="13">
        <v>72</v>
      </c>
      <c r="J126" t="str">
        <f>_xlfn.XLOOKUP(Data[[#This Row],[ISIC Group]],'Combined ISIC Code '!$E$4:$E$422,'Combined ISIC Code '!$F$4:$F$422,"NOT INCLUDED UNDER ISIC",0)</f>
        <v>Mining of non-ferrous metal ores</v>
      </c>
      <c r="K126">
        <v>729</v>
      </c>
      <c r="L126" t="s">
        <v>1188</v>
      </c>
      <c r="M126" t="s">
        <v>16</v>
      </c>
      <c r="N126" t="s">
        <v>715</v>
      </c>
      <c r="O126" t="s">
        <v>894</v>
      </c>
      <c r="P126" t="s">
        <v>896</v>
      </c>
      <c r="Q126" t="s">
        <v>896</v>
      </c>
      <c r="R126" t="s">
        <v>896</v>
      </c>
      <c r="S126" t="s">
        <v>896</v>
      </c>
    </row>
    <row r="127" spans="1:19" x14ac:dyDescent="0.3">
      <c r="A127" t="str">
        <f>Data[[#This Row],[Taxonomy]]&amp;Data[[#This Row],[ Activity Code]]&amp;Data[[#This Row],[Environmental Objective]]</f>
        <v>Indonesia072[933]Climate Change Mitigation</v>
      </c>
      <c r="B127" t="str">
        <f>Data[[#This Row],[Taxonomy]]&amp;Data[[#This Row],[ Activity Code]]&amp;Data[[#This Row],[Environmental Objective]]</f>
        <v>Indonesia072[933]Climate Change Mitigation</v>
      </c>
      <c r="C127" t="s">
        <v>61</v>
      </c>
      <c r="D127" t="s">
        <v>1187</v>
      </c>
      <c r="E127" t="s">
        <v>140</v>
      </c>
      <c r="F127" t="s">
        <v>141</v>
      </c>
      <c r="G127" s="12">
        <v>7</v>
      </c>
      <c r="H127" s="12" t="str">
        <f>_xlfn.XLOOKUP(Data[[#This Row],[ISIC Division]],'Combined ISIC Code '!$C$4:$C$422,'Combined ISIC Code '!$D$4:$D$422,"Not included under ISIC",0)</f>
        <v>Mining of metal ores</v>
      </c>
      <c r="I127" s="13">
        <v>72</v>
      </c>
      <c r="J127" t="str">
        <f>_xlfn.XLOOKUP(Data[[#This Row],[ISIC Group]],'Combined ISIC Code '!$E$4:$E$422,'Combined ISIC Code '!$F$4:$F$422,"NOT INCLUDED UNDER ISIC",0)</f>
        <v>Mining of non-ferrous metal ores</v>
      </c>
      <c r="K127">
        <v>729</v>
      </c>
      <c r="L127" t="s">
        <v>1188</v>
      </c>
      <c r="M127" t="s">
        <v>16</v>
      </c>
      <c r="N127" t="s">
        <v>708</v>
      </c>
      <c r="O127" t="s">
        <v>63</v>
      </c>
      <c r="P127" t="s">
        <v>896</v>
      </c>
      <c r="Q127" t="s">
        <v>896</v>
      </c>
      <c r="R127" t="s">
        <v>896</v>
      </c>
      <c r="S127" t="s">
        <v>896</v>
      </c>
    </row>
    <row r="128" spans="1:19" x14ac:dyDescent="0.3">
      <c r="A128" t="str">
        <f>Data[[#This Row],[Taxonomy]]&amp;Data[[#This Row],[ Activity Code]]&amp;Data[[#This Row],[Environmental Objective]]</f>
        <v>Indonesia072[999]Climate Change Adaptation</v>
      </c>
      <c r="B128" t="str">
        <f>Data[[#This Row],[Taxonomy]]&amp;Data[[#This Row],[ Activity Code]]&amp;Data[[#This Row],[Environmental Objective]]</f>
        <v>Indonesia072[999]Climate Change Adaptation</v>
      </c>
      <c r="C128" t="s">
        <v>61</v>
      </c>
      <c r="D128" t="s">
        <v>1181</v>
      </c>
      <c r="E128" t="s">
        <v>140</v>
      </c>
      <c r="F128" t="s">
        <v>141</v>
      </c>
      <c r="G128" s="12">
        <v>7</v>
      </c>
      <c r="H128" s="12" t="str">
        <f>_xlfn.XLOOKUP(Data[[#This Row],[ISIC Division]],'Combined ISIC Code '!$C$4:$C$422,'Combined ISIC Code '!$D$4:$D$422,"Not included under ISIC",0)</f>
        <v>Mining of metal ores</v>
      </c>
      <c r="I128" s="13">
        <v>72</v>
      </c>
      <c r="J128" t="str">
        <f>_xlfn.XLOOKUP(Data[[#This Row],[ISIC Group]],'Combined ISIC Code '!$E$4:$E$422,'Combined ISIC Code '!$F$4:$F$422,"NOT INCLUDED UNDER ISIC",0)</f>
        <v>Mining of non-ferrous metal ores</v>
      </c>
      <c r="K128">
        <v>729</v>
      </c>
      <c r="L128" t="s">
        <v>1182</v>
      </c>
      <c r="M128" t="s">
        <v>16</v>
      </c>
      <c r="N128" t="s">
        <v>715</v>
      </c>
      <c r="O128" t="s">
        <v>894</v>
      </c>
      <c r="P128" t="s">
        <v>896</v>
      </c>
      <c r="Q128" t="s">
        <v>896</v>
      </c>
      <c r="R128" t="s">
        <v>896</v>
      </c>
      <c r="S128" t="s">
        <v>896</v>
      </c>
    </row>
    <row r="129" spans="1:19" x14ac:dyDescent="0.3">
      <c r="A129" t="str">
        <f>Data[[#This Row],[Taxonomy]]&amp;Data[[#This Row],[ Activity Code]]&amp;Data[[#This Row],[Environmental Objective]]</f>
        <v>Indonesia072[999]Climate Change Mitigation</v>
      </c>
      <c r="B129" t="str">
        <f>Data[[#This Row],[Taxonomy]]&amp;Data[[#This Row],[ Activity Code]]&amp;Data[[#This Row],[Environmental Objective]]</f>
        <v>Indonesia072[999]Climate Change Mitigation</v>
      </c>
      <c r="C129" t="s">
        <v>61</v>
      </c>
      <c r="D129" t="s">
        <v>1181</v>
      </c>
      <c r="E129" t="s">
        <v>140</v>
      </c>
      <c r="F129" t="s">
        <v>141</v>
      </c>
      <c r="G129" s="12">
        <v>7</v>
      </c>
      <c r="H129" s="12" t="str">
        <f>_xlfn.XLOOKUP(Data[[#This Row],[ISIC Division]],'Combined ISIC Code '!$C$4:$C$422,'Combined ISIC Code '!$D$4:$D$422,"Not included under ISIC",0)</f>
        <v>Mining of metal ores</v>
      </c>
      <c r="I129" s="13">
        <v>72</v>
      </c>
      <c r="J129" t="str">
        <f>_xlfn.XLOOKUP(Data[[#This Row],[ISIC Group]],'Combined ISIC Code '!$E$4:$E$422,'Combined ISIC Code '!$F$4:$F$422,"NOT INCLUDED UNDER ISIC",0)</f>
        <v>Mining of non-ferrous metal ores</v>
      </c>
      <c r="K129">
        <v>729</v>
      </c>
      <c r="L129" t="s">
        <v>1182</v>
      </c>
      <c r="M129" t="s">
        <v>16</v>
      </c>
      <c r="N129" t="s">
        <v>708</v>
      </c>
      <c r="O129" t="s">
        <v>63</v>
      </c>
      <c r="P129" t="s">
        <v>896</v>
      </c>
      <c r="Q129" t="s">
        <v>896</v>
      </c>
      <c r="R129" t="s">
        <v>896</v>
      </c>
      <c r="S129" t="s">
        <v>896</v>
      </c>
    </row>
    <row r="130" spans="1:19" x14ac:dyDescent="0.3">
      <c r="A130" t="str">
        <f>Data[[#This Row],[Taxonomy]]&amp;Data[[#This Row],[ Activity Code]]&amp;Data[[#This Row],[Environmental Objective]]</f>
        <v>Indonesia089[922]Climate Change Adaptation</v>
      </c>
      <c r="B130" t="str">
        <f>Data[[#This Row],[Taxonomy]]&amp;Data[[#This Row],[ Activity Code]]&amp;Data[[#This Row],[Environmental Objective]]</f>
        <v>Indonesia089[922]Climate Change Adaptation</v>
      </c>
      <c r="C130" t="s">
        <v>61</v>
      </c>
      <c r="D130" t="s">
        <v>1203</v>
      </c>
      <c r="E130" t="s">
        <v>140</v>
      </c>
      <c r="F130" t="s">
        <v>141</v>
      </c>
      <c r="G130" s="12">
        <v>8</v>
      </c>
      <c r="H130" s="12" t="str">
        <f>_xlfn.XLOOKUP(Data[[#This Row],[ISIC Division]],'Combined ISIC Code '!$C$4:$C$422,'Combined ISIC Code '!$D$4:$D$422,"Not included under ISIC",0)</f>
        <v>Other mining and quarrying</v>
      </c>
      <c r="I130" s="13">
        <v>89</v>
      </c>
      <c r="J130" t="str">
        <f>_xlfn.XLOOKUP(Data[[#This Row],[ISIC Group]],'Combined ISIC Code '!$E$4:$E$422,'Combined ISIC Code '!$F$4:$F$422,"NOT INCLUDED UNDER ISIC",0)</f>
        <v>Mining and quarrying n.e.c.</v>
      </c>
      <c r="K130">
        <v>899</v>
      </c>
      <c r="L130" t="s">
        <v>1204</v>
      </c>
      <c r="M130" t="s">
        <v>16</v>
      </c>
      <c r="N130" t="s">
        <v>715</v>
      </c>
      <c r="O130" t="s">
        <v>894</v>
      </c>
      <c r="P130" t="s">
        <v>896</v>
      </c>
      <c r="Q130" t="s">
        <v>896</v>
      </c>
      <c r="R130" t="s">
        <v>896</v>
      </c>
      <c r="S130" t="s">
        <v>896</v>
      </c>
    </row>
    <row r="131" spans="1:19" x14ac:dyDescent="0.3">
      <c r="A131" t="str">
        <f>Data[[#This Row],[Taxonomy]]&amp;Data[[#This Row],[ Activity Code]]&amp;Data[[#This Row],[Environmental Objective]]</f>
        <v>Indonesia089[922]Climate Change Mitigation</v>
      </c>
      <c r="B131" t="str">
        <f>Data[[#This Row],[Taxonomy]]&amp;Data[[#This Row],[ Activity Code]]&amp;Data[[#This Row],[Environmental Objective]]</f>
        <v>Indonesia089[922]Climate Change Mitigation</v>
      </c>
      <c r="C131" t="s">
        <v>61</v>
      </c>
      <c r="D131" t="s">
        <v>1203</v>
      </c>
      <c r="E131" t="s">
        <v>140</v>
      </c>
      <c r="F131" t="s">
        <v>141</v>
      </c>
      <c r="G131" s="12">
        <v>8</v>
      </c>
      <c r="H131" s="12" t="str">
        <f>_xlfn.XLOOKUP(Data[[#This Row],[ISIC Division]],'Combined ISIC Code '!$C$4:$C$422,'Combined ISIC Code '!$D$4:$D$422,"Not included under ISIC",0)</f>
        <v>Other mining and quarrying</v>
      </c>
      <c r="I131" s="13">
        <v>89</v>
      </c>
      <c r="J131" t="str">
        <f>_xlfn.XLOOKUP(Data[[#This Row],[ISIC Group]],'Combined ISIC Code '!$E$4:$E$422,'Combined ISIC Code '!$F$4:$F$422,"NOT INCLUDED UNDER ISIC",0)</f>
        <v>Mining and quarrying n.e.c.</v>
      </c>
      <c r="K131">
        <v>899</v>
      </c>
      <c r="L131" t="s">
        <v>1204</v>
      </c>
      <c r="M131" t="s">
        <v>16</v>
      </c>
      <c r="N131" t="s">
        <v>708</v>
      </c>
      <c r="O131" t="s">
        <v>63</v>
      </c>
      <c r="P131" t="s">
        <v>896</v>
      </c>
      <c r="Q131" t="s">
        <v>896</v>
      </c>
      <c r="R131" t="s">
        <v>896</v>
      </c>
      <c r="S131" t="s">
        <v>896</v>
      </c>
    </row>
    <row r="132" spans="1:19" x14ac:dyDescent="0.3">
      <c r="A132" t="str">
        <f>Data[[#This Row],[Taxonomy]]&amp;Data[[#This Row],[ Activity Code]]&amp;Data[[#This Row],[Environmental Objective]]</f>
        <v>Indonesia089[923]Climate Change Adaptation</v>
      </c>
      <c r="B132" t="str">
        <f>Data[[#This Row],[Taxonomy]]&amp;Data[[#This Row],[ Activity Code]]&amp;Data[[#This Row],[Environmental Objective]]</f>
        <v>Indonesia089[923]Climate Change Adaptation</v>
      </c>
      <c r="C132" t="s">
        <v>61</v>
      </c>
      <c r="D132" t="s">
        <v>1222</v>
      </c>
      <c r="E132" t="s">
        <v>140</v>
      </c>
      <c r="F132" t="s">
        <v>141</v>
      </c>
      <c r="G132" s="12">
        <v>8</v>
      </c>
      <c r="H132" s="12" t="str">
        <f>_xlfn.XLOOKUP(Data[[#This Row],[ISIC Division]],'Combined ISIC Code '!$C$4:$C$422,'Combined ISIC Code '!$D$4:$D$422,"Not included under ISIC",0)</f>
        <v>Other mining and quarrying</v>
      </c>
      <c r="I132" s="13">
        <v>89</v>
      </c>
      <c r="J132" t="str">
        <f>_xlfn.XLOOKUP(Data[[#This Row],[ISIC Group]],'Combined ISIC Code '!$E$4:$E$422,'Combined ISIC Code '!$F$4:$F$422,"NOT INCLUDED UNDER ISIC",0)</f>
        <v>Mining and quarrying n.e.c.</v>
      </c>
      <c r="K132">
        <v>899</v>
      </c>
      <c r="L132" t="s">
        <v>1206</v>
      </c>
      <c r="M132" t="s">
        <v>16</v>
      </c>
      <c r="N132" t="s">
        <v>715</v>
      </c>
      <c r="O132" t="s">
        <v>894</v>
      </c>
      <c r="P132" t="s">
        <v>896</v>
      </c>
      <c r="Q132" t="s">
        <v>896</v>
      </c>
      <c r="R132" t="s">
        <v>896</v>
      </c>
      <c r="S132" t="s">
        <v>896</v>
      </c>
    </row>
    <row r="133" spans="1:19" x14ac:dyDescent="0.3">
      <c r="A133" t="str">
        <f>Data[[#This Row],[Taxonomy]]&amp;Data[[#This Row],[ Activity Code]]&amp;Data[[#This Row],[Environmental Objective]]</f>
        <v>Indonesia089[923]Climate Change Mitigation</v>
      </c>
      <c r="B133" t="str">
        <f>Data[[#This Row],[Taxonomy]]&amp;Data[[#This Row],[ Activity Code]]&amp;Data[[#This Row],[Environmental Objective]]</f>
        <v>Indonesia089[923]Climate Change Mitigation</v>
      </c>
      <c r="C133" t="s">
        <v>61</v>
      </c>
      <c r="D133" t="s">
        <v>1205</v>
      </c>
      <c r="E133" t="s">
        <v>140</v>
      </c>
      <c r="F133" t="s">
        <v>141</v>
      </c>
      <c r="G133" s="12">
        <v>8</v>
      </c>
      <c r="H133" s="12" t="str">
        <f>_xlfn.XLOOKUP(Data[[#This Row],[ISIC Division]],'Combined ISIC Code '!$C$4:$C$422,'Combined ISIC Code '!$D$4:$D$422,"Not included under ISIC",0)</f>
        <v>Other mining and quarrying</v>
      </c>
      <c r="I133" s="13">
        <v>89</v>
      </c>
      <c r="J133" t="str">
        <f>_xlfn.XLOOKUP(Data[[#This Row],[ISIC Group]],'Combined ISIC Code '!$E$4:$E$422,'Combined ISIC Code '!$F$4:$F$422,"NOT INCLUDED UNDER ISIC",0)</f>
        <v>Mining and quarrying n.e.c.</v>
      </c>
      <c r="K133">
        <v>899</v>
      </c>
      <c r="L133" t="s">
        <v>1206</v>
      </c>
      <c r="M133" t="s">
        <v>16</v>
      </c>
      <c r="N133" t="s">
        <v>708</v>
      </c>
      <c r="O133" t="s">
        <v>63</v>
      </c>
      <c r="P133" t="s">
        <v>896</v>
      </c>
      <c r="Q133" t="s">
        <v>896</v>
      </c>
      <c r="R133" t="s">
        <v>896</v>
      </c>
      <c r="S133" t="s">
        <v>896</v>
      </c>
    </row>
    <row r="134" spans="1:19" x14ac:dyDescent="0.3">
      <c r="A134" t="str">
        <f>Data[[#This Row],[Taxonomy]]&amp;Data[[#This Row],[ Activity Code]]&amp;Data[[#This Row],[Environmental Objective]]</f>
        <v>Indonesia089[999]Climate Change Adaptation</v>
      </c>
      <c r="B134" t="str">
        <f>Data[[#This Row],[Taxonomy]]&amp;Data[[#This Row],[ Activity Code]]&amp;Data[[#This Row],[Environmental Objective]]</f>
        <v>Indonesia089[999]Climate Change Adaptation</v>
      </c>
      <c r="C134" t="s">
        <v>61</v>
      </c>
      <c r="D134" t="s">
        <v>1221</v>
      </c>
      <c r="E134" t="s">
        <v>140</v>
      </c>
      <c r="F134" t="s">
        <v>141</v>
      </c>
      <c r="G134" s="12">
        <v>8</v>
      </c>
      <c r="H134" s="12" t="str">
        <f>_xlfn.XLOOKUP(Data[[#This Row],[ISIC Division]],'Combined ISIC Code '!$C$4:$C$422,'Combined ISIC Code '!$D$4:$D$422,"Not included under ISIC",0)</f>
        <v>Other mining and quarrying</v>
      </c>
      <c r="I134" s="13">
        <v>89</v>
      </c>
      <c r="J134" t="str">
        <f>_xlfn.XLOOKUP(Data[[#This Row],[ISIC Group]],'Combined ISIC Code '!$E$4:$E$422,'Combined ISIC Code '!$F$4:$F$422,"NOT INCLUDED UNDER ISIC",0)</f>
        <v>Mining and quarrying n.e.c.</v>
      </c>
      <c r="K134">
        <v>899</v>
      </c>
      <c r="L134" t="s">
        <v>1180</v>
      </c>
      <c r="M134" t="s">
        <v>16</v>
      </c>
      <c r="N134" t="s">
        <v>715</v>
      </c>
      <c r="O134" t="s">
        <v>894</v>
      </c>
      <c r="P134" t="s">
        <v>896</v>
      </c>
      <c r="Q134" t="s">
        <v>896</v>
      </c>
      <c r="R134" t="s">
        <v>896</v>
      </c>
      <c r="S134" t="s">
        <v>896</v>
      </c>
    </row>
    <row r="135" spans="1:19" x14ac:dyDescent="0.3">
      <c r="A135" t="str">
        <f>Data[[#This Row],[Taxonomy]]&amp;Data[[#This Row],[ Activity Code]]&amp;Data[[#This Row],[Environmental Objective]]</f>
        <v>Indonesia089[999]Climate Change Mitigation</v>
      </c>
      <c r="B135" t="str">
        <f>Data[[#This Row],[Taxonomy]]&amp;Data[[#This Row],[ Activity Code]]&amp;Data[[#This Row],[Environmental Objective]]</f>
        <v>Indonesia089[999]Climate Change Mitigation</v>
      </c>
      <c r="C135" t="s">
        <v>61</v>
      </c>
      <c r="D135" t="s">
        <v>1179</v>
      </c>
      <c r="E135" t="s">
        <v>140</v>
      </c>
      <c r="F135" t="s">
        <v>141</v>
      </c>
      <c r="G135" s="12">
        <v>8</v>
      </c>
      <c r="H135" s="12" t="str">
        <f>_xlfn.XLOOKUP(Data[[#This Row],[ISIC Division]],'Combined ISIC Code '!$C$4:$C$422,'Combined ISIC Code '!$D$4:$D$422,"Not included under ISIC",0)</f>
        <v>Other mining and quarrying</v>
      </c>
      <c r="I135" s="13">
        <v>89</v>
      </c>
      <c r="J135" t="str">
        <f>_xlfn.XLOOKUP(Data[[#This Row],[ISIC Group]],'Combined ISIC Code '!$E$4:$E$422,'Combined ISIC Code '!$F$4:$F$422,"NOT INCLUDED UNDER ISIC",0)</f>
        <v>Mining and quarrying n.e.c.</v>
      </c>
      <c r="K135">
        <v>899</v>
      </c>
      <c r="L135" t="s">
        <v>1180</v>
      </c>
      <c r="M135" t="s">
        <v>16</v>
      </c>
      <c r="N135" t="s">
        <v>708</v>
      </c>
      <c r="O135" t="s">
        <v>63</v>
      </c>
      <c r="P135" t="s">
        <v>896</v>
      </c>
      <c r="Q135" t="s">
        <v>896</v>
      </c>
      <c r="R135" t="s">
        <v>896</v>
      </c>
      <c r="S135" t="s">
        <v>896</v>
      </c>
    </row>
    <row r="136" spans="1:19" x14ac:dyDescent="0.3">
      <c r="A136" t="str">
        <f>Data[[#This Row],[Taxonomy]]&amp;Data[[#This Row],[ Activity Code]]&amp;Data[[#This Row],[Environmental Objective]]</f>
        <v>Indonesia061[011]Climate Change Adaptation</v>
      </c>
      <c r="B136" t="str">
        <f>Data[[#This Row],[Taxonomy]]&amp;Data[[#This Row],[ Activity Code]]&amp;Data[[#This Row],[Environmental Objective]]</f>
        <v>Indonesia061[011]Climate Change Adaptation</v>
      </c>
      <c r="C136" t="s">
        <v>61</v>
      </c>
      <c r="D136" t="s">
        <v>1209</v>
      </c>
      <c r="E136" t="s">
        <v>140</v>
      </c>
      <c r="F136" t="s">
        <v>141</v>
      </c>
      <c r="G136" s="12">
        <v>6</v>
      </c>
      <c r="H136" s="12" t="str">
        <f>_xlfn.XLOOKUP(Data[[#This Row],[ISIC Division]],'Combined ISIC Code '!$C$4:$C$422,'Combined ISIC Code '!$D$4:$D$422,"Not included under ISIC",0)</f>
        <v>Extraction of crude petroleum and natural gas</v>
      </c>
      <c r="I136" s="13">
        <v>61</v>
      </c>
      <c r="J136" t="str">
        <f>_xlfn.XLOOKUP(Data[[#This Row],[ISIC Group]],'Combined ISIC Code '!$E$4:$E$422,'Combined ISIC Code '!$F$4:$F$422,"NOT INCLUDED UNDER ISIC",0)</f>
        <v>Extraction of crude petroleum</v>
      </c>
      <c r="K136" s="13">
        <v>61</v>
      </c>
      <c r="L136" t="s">
        <v>1462</v>
      </c>
      <c r="M136" t="s">
        <v>16</v>
      </c>
      <c r="N136" t="s">
        <v>715</v>
      </c>
      <c r="O136" t="s">
        <v>894</v>
      </c>
      <c r="P136" t="s">
        <v>896</v>
      </c>
      <c r="Q136" t="s">
        <v>896</v>
      </c>
      <c r="R136" t="s">
        <v>896</v>
      </c>
      <c r="S136" t="s">
        <v>896</v>
      </c>
    </row>
    <row r="137" spans="1:19" x14ac:dyDescent="0.3">
      <c r="A137" t="str">
        <f>Data[[#This Row],[Taxonomy]]&amp;Data[[#This Row],[ Activity Code]]&amp;Data[[#This Row],[Environmental Objective]]</f>
        <v>Indonesia061[011]Climate Change Mitigation</v>
      </c>
      <c r="B137" t="str">
        <f>Data[[#This Row],[Taxonomy]]&amp;Data[[#This Row],[ Activity Code]]&amp;Data[[#This Row],[Environmental Objective]]</f>
        <v>Indonesia061[011]Climate Change Mitigation</v>
      </c>
      <c r="C137" t="s">
        <v>61</v>
      </c>
      <c r="D137" t="s">
        <v>1209</v>
      </c>
      <c r="E137" t="s">
        <v>140</v>
      </c>
      <c r="F137" t="s">
        <v>141</v>
      </c>
      <c r="G137" s="12">
        <v>6</v>
      </c>
      <c r="H137" s="12" t="str">
        <f>_xlfn.XLOOKUP(Data[[#This Row],[ISIC Division]],'Combined ISIC Code '!$C$4:$C$422,'Combined ISIC Code '!$D$4:$D$422,"Not included under ISIC",0)</f>
        <v>Extraction of crude petroleum and natural gas</v>
      </c>
      <c r="I137" s="13">
        <v>61</v>
      </c>
      <c r="J137" t="str">
        <f>_xlfn.XLOOKUP(Data[[#This Row],[ISIC Group]],'Combined ISIC Code '!$E$4:$E$422,'Combined ISIC Code '!$F$4:$F$422,"NOT INCLUDED UNDER ISIC",0)</f>
        <v>Extraction of crude petroleum</v>
      </c>
      <c r="K137" s="13">
        <v>61</v>
      </c>
      <c r="L137" t="s">
        <v>1462</v>
      </c>
      <c r="M137" t="s">
        <v>16</v>
      </c>
      <c r="N137" t="s">
        <v>708</v>
      </c>
      <c r="O137" t="s">
        <v>63</v>
      </c>
      <c r="P137" t="s">
        <v>1210</v>
      </c>
      <c r="Q137" t="s">
        <v>1211</v>
      </c>
      <c r="R137" t="s">
        <v>1212</v>
      </c>
      <c r="S137" t="s">
        <v>724</v>
      </c>
    </row>
    <row r="138" spans="1:19" x14ac:dyDescent="0.3">
      <c r="A138" t="str">
        <f>Data[[#This Row],[Taxonomy]]&amp;Data[[#This Row],[ Activity Code]]&amp;Data[[#This Row],[Environmental Objective]]</f>
        <v>Indonesia091[012]Climate Change Adaptation</v>
      </c>
      <c r="B138" t="str">
        <f>Data[[#This Row],[Taxonomy]]&amp;Data[[#This Row],[ Activity Code]]&amp;Data[[#This Row],[Environmental Objective]]</f>
        <v>Indonesia091[012]Climate Change Adaptation</v>
      </c>
      <c r="C138" t="s">
        <v>61</v>
      </c>
      <c r="D138" t="s">
        <v>1217</v>
      </c>
      <c r="E138" t="s">
        <v>140</v>
      </c>
      <c r="F138" t="s">
        <v>141</v>
      </c>
      <c r="G138" s="12">
        <v>9</v>
      </c>
      <c r="H138" s="12" t="str">
        <f>_xlfn.XLOOKUP(Data[[#This Row],[ISIC Division]],'Combined ISIC Code '!$C$4:$C$422,'Combined ISIC Code '!$D$4:$D$422,"Not included under ISIC",0)</f>
        <v>Mining support service activities</v>
      </c>
      <c r="I138" s="13">
        <v>91</v>
      </c>
      <c r="J138" t="str">
        <f>_xlfn.XLOOKUP(Data[[#This Row],[ISIC Group]],'Combined ISIC Code '!$E$4:$E$422,'Combined ISIC Code '!$F$4:$F$422,"NOT INCLUDED UNDER ISIC",0)</f>
        <v>Support activities for petroleum and natural gas extraction</v>
      </c>
      <c r="K138">
        <v>910</v>
      </c>
      <c r="L138" t="s">
        <v>1218</v>
      </c>
      <c r="M138" t="s">
        <v>16</v>
      </c>
      <c r="N138" t="s">
        <v>715</v>
      </c>
      <c r="O138" t="s">
        <v>894</v>
      </c>
      <c r="P138" t="s">
        <v>896</v>
      </c>
      <c r="Q138" t="s">
        <v>896</v>
      </c>
      <c r="R138" t="s">
        <v>896</v>
      </c>
      <c r="S138" t="s">
        <v>896</v>
      </c>
    </row>
    <row r="139" spans="1:19" x14ac:dyDescent="0.3">
      <c r="A139" t="str">
        <f>Data[[#This Row],[Taxonomy]]&amp;Data[[#This Row],[ Activity Code]]&amp;Data[[#This Row],[Environmental Objective]]</f>
        <v>Indonesia091[012]Climate Change Mitigation</v>
      </c>
      <c r="B139" t="str">
        <f>Data[[#This Row],[Taxonomy]]&amp;Data[[#This Row],[ Activity Code]]&amp;Data[[#This Row],[Environmental Objective]]</f>
        <v>Indonesia091[012]Climate Change Mitigation</v>
      </c>
      <c r="C139" t="s">
        <v>61</v>
      </c>
      <c r="D139" t="s">
        <v>1217</v>
      </c>
      <c r="E139" t="s">
        <v>140</v>
      </c>
      <c r="F139" t="s">
        <v>141</v>
      </c>
      <c r="G139" s="12">
        <v>9</v>
      </c>
      <c r="H139" s="12" t="str">
        <f>_xlfn.XLOOKUP(Data[[#This Row],[ISIC Division]],'Combined ISIC Code '!$C$4:$C$422,'Combined ISIC Code '!$D$4:$D$422,"Not included under ISIC",0)</f>
        <v>Mining support service activities</v>
      </c>
      <c r="I139" s="13">
        <v>91</v>
      </c>
      <c r="J139" t="str">
        <f>_xlfn.XLOOKUP(Data[[#This Row],[ISIC Group]],'Combined ISIC Code '!$E$4:$E$422,'Combined ISIC Code '!$F$4:$F$422,"NOT INCLUDED UNDER ISIC",0)</f>
        <v>Support activities for petroleum and natural gas extraction</v>
      </c>
      <c r="K139">
        <v>910</v>
      </c>
      <c r="L139" t="s">
        <v>1218</v>
      </c>
      <c r="M139" t="s">
        <v>16</v>
      </c>
      <c r="N139" t="s">
        <v>708</v>
      </c>
      <c r="O139" t="s">
        <v>63</v>
      </c>
      <c r="P139" t="s">
        <v>724</v>
      </c>
      <c r="Q139" t="s">
        <v>724</v>
      </c>
      <c r="R139" t="s">
        <v>1219</v>
      </c>
      <c r="S139" t="s">
        <v>1220</v>
      </c>
    </row>
    <row r="140" spans="1:19" x14ac:dyDescent="0.3">
      <c r="A140" t="str">
        <f>Data[[#This Row],[Taxonomy]]&amp;Data[[#This Row],[ Activity Code]]&amp;Data[[#This Row],[Environmental Objective]]</f>
        <v>Indonesia099[015]Climate Change Adaptation</v>
      </c>
      <c r="B140" t="str">
        <f>Data[[#This Row],[Taxonomy]]&amp;Data[[#This Row],[ Activity Code]]&amp;Data[[#This Row],[Environmental Objective]]</f>
        <v>Indonesia099[015]Climate Change Adaptation</v>
      </c>
      <c r="C140" t="s">
        <v>61</v>
      </c>
      <c r="D140" t="s">
        <v>1223</v>
      </c>
      <c r="E140" t="s">
        <v>140</v>
      </c>
      <c r="F140" t="s">
        <v>141</v>
      </c>
      <c r="G140" s="12">
        <v>9</v>
      </c>
      <c r="H140" s="12" t="str">
        <f>_xlfn.XLOOKUP(Data[[#This Row],[ISIC Division]],'Combined ISIC Code '!$C$4:$C$422,'Combined ISIC Code '!$D$4:$D$422,"Not included under ISIC",0)</f>
        <v>Mining support service activities</v>
      </c>
      <c r="I140" s="13">
        <v>99</v>
      </c>
      <c r="J140" t="str">
        <f>_xlfn.XLOOKUP(Data[[#This Row],[ISIC Group]],'Combined ISIC Code '!$E$4:$E$422,'Combined ISIC Code '!$F$4:$F$422,"NOT INCLUDED UNDER ISIC",0)</f>
        <v>Support activities for other mining and quarrying</v>
      </c>
      <c r="K140">
        <v>990</v>
      </c>
      <c r="L140" t="s">
        <v>1208</v>
      </c>
      <c r="M140" t="s">
        <v>16</v>
      </c>
      <c r="N140" t="s">
        <v>715</v>
      </c>
      <c r="O140" t="s">
        <v>894</v>
      </c>
      <c r="P140" t="s">
        <v>896</v>
      </c>
      <c r="Q140" t="s">
        <v>896</v>
      </c>
      <c r="R140" t="s">
        <v>896</v>
      </c>
      <c r="S140" t="s">
        <v>896</v>
      </c>
    </row>
    <row r="141" spans="1:19" x14ac:dyDescent="0.3">
      <c r="A141" t="str">
        <f>Data[[#This Row],[Taxonomy]]&amp;Data[[#This Row],[ Activity Code]]&amp;Data[[#This Row],[Environmental Objective]]</f>
        <v>Indonesia099[015]Climate Change Mitigation</v>
      </c>
      <c r="B141" t="str">
        <f>Data[[#This Row],[Taxonomy]]&amp;Data[[#This Row],[ Activity Code]]&amp;Data[[#This Row],[Environmental Objective]]</f>
        <v>Indonesia099[015]Climate Change Mitigation</v>
      </c>
      <c r="C141" t="s">
        <v>61</v>
      </c>
      <c r="D141" t="s">
        <v>1207</v>
      </c>
      <c r="E141" t="s">
        <v>140</v>
      </c>
      <c r="F141" t="s">
        <v>141</v>
      </c>
      <c r="G141" s="12">
        <v>9</v>
      </c>
      <c r="H141" s="12" t="str">
        <f>_xlfn.XLOOKUP(Data[[#This Row],[ISIC Division]],'Combined ISIC Code '!$C$4:$C$422,'Combined ISIC Code '!$D$4:$D$422,"Not included under ISIC",0)</f>
        <v>Mining support service activities</v>
      </c>
      <c r="I141" s="13">
        <v>99</v>
      </c>
      <c r="J141" t="str">
        <f>_xlfn.XLOOKUP(Data[[#This Row],[ISIC Group]],'Combined ISIC Code '!$E$4:$E$422,'Combined ISIC Code '!$F$4:$F$422,"NOT INCLUDED UNDER ISIC",0)</f>
        <v>Support activities for other mining and quarrying</v>
      </c>
      <c r="K141">
        <v>990</v>
      </c>
      <c r="L141" t="s">
        <v>1208</v>
      </c>
      <c r="M141" t="s">
        <v>16</v>
      </c>
      <c r="N141" t="s">
        <v>708</v>
      </c>
      <c r="O141" t="s">
        <v>63</v>
      </c>
      <c r="P141" t="s">
        <v>896</v>
      </c>
      <c r="Q141" t="s">
        <v>896</v>
      </c>
      <c r="R141" t="s">
        <v>896</v>
      </c>
      <c r="S141" t="s">
        <v>896</v>
      </c>
    </row>
    <row r="142" spans="1:19" x14ac:dyDescent="0.3">
      <c r="A142" t="str">
        <f>Data[[#This Row],[Taxonomy]]&amp;Data[[#This Row],[ Activity Code]]&amp;Data[[#This Row],[Environmental Objective]]</f>
        <v>Indonesia351[011]Climate Change Adaptation</v>
      </c>
      <c r="B142" t="str">
        <f>Data[[#This Row],[Taxonomy]]&amp;Data[[#This Row],[ Activity Code]]&amp;Data[[#This Row],[Environmental Objective]]</f>
        <v>Indonesia351[011]Climate Change Adaptation</v>
      </c>
      <c r="C142" t="s">
        <v>61</v>
      </c>
      <c r="D142" t="s">
        <v>67</v>
      </c>
      <c r="E142" t="s">
        <v>15</v>
      </c>
      <c r="F142" t="s">
        <v>346</v>
      </c>
      <c r="G142" s="12">
        <v>35</v>
      </c>
      <c r="H142" s="12" t="str">
        <f>_xlfn.XLOOKUP(Data[[#This Row],[ISIC Division]],'Combined ISIC Code '!$C$4:$C$422,'Combined ISIC Code '!$D$4:$D$422,"Not included under ISIC",0)</f>
        <v>Electricity, gas, steam and air conditioning supply</v>
      </c>
      <c r="I142" s="13">
        <v>351</v>
      </c>
      <c r="J142" t="str">
        <f>_xlfn.XLOOKUP(Data[[#This Row],[ISIC Group]],'Combined ISIC Code '!$E$4:$E$422,'Combined ISIC Code '!$F$4:$F$422,"NOT INCLUDED UNDER ISIC",0)</f>
        <v>Electric power generation, transmission and distribution</v>
      </c>
      <c r="K142">
        <v>3510</v>
      </c>
      <c r="L142" t="s">
        <v>711</v>
      </c>
      <c r="M142" t="s">
        <v>16</v>
      </c>
      <c r="N142" t="s">
        <v>715</v>
      </c>
      <c r="O142" t="s">
        <v>894</v>
      </c>
      <c r="P142" t="s">
        <v>724</v>
      </c>
      <c r="Q142" t="s">
        <v>724</v>
      </c>
      <c r="R142" t="s">
        <v>724</v>
      </c>
      <c r="S142" t="s">
        <v>724</v>
      </c>
    </row>
    <row r="143" spans="1:19" x14ac:dyDescent="0.3">
      <c r="A143" t="str">
        <f>Data[[#This Row],[Taxonomy]]&amp;Data[[#This Row],[ Activity Code]]&amp;Data[[#This Row],[Environmental Objective]]</f>
        <v>Indonesia351[011]Climate Change Mitigation</v>
      </c>
      <c r="B143" t="str">
        <f>Data[[#This Row],[Taxonomy]]&amp;Data[[#This Row],[ Activity Code]]&amp;Data[[#This Row],[Environmental Objective]]</f>
        <v>Indonesia351[011]Climate Change Mitigation</v>
      </c>
      <c r="C143" t="s">
        <v>61</v>
      </c>
      <c r="D143" t="s">
        <v>67</v>
      </c>
      <c r="E143" t="s">
        <v>15</v>
      </c>
      <c r="F143" t="s">
        <v>346</v>
      </c>
      <c r="G143" s="12">
        <v>35</v>
      </c>
      <c r="H143" s="12" t="str">
        <f>_xlfn.XLOOKUP(Data[[#This Row],[ISIC Division]],'Combined ISIC Code '!$C$4:$C$422,'Combined ISIC Code '!$D$4:$D$422,"Not included under ISIC",0)</f>
        <v>Electricity, gas, steam and air conditioning supply</v>
      </c>
      <c r="I143" s="13">
        <v>351</v>
      </c>
      <c r="J143" t="str">
        <f>_xlfn.XLOOKUP(Data[[#This Row],[ISIC Group]],'Combined ISIC Code '!$E$4:$E$422,'Combined ISIC Code '!$F$4:$F$422,"NOT INCLUDED UNDER ISIC",0)</f>
        <v>Electric power generation, transmission and distribution</v>
      </c>
      <c r="K143">
        <v>3510</v>
      </c>
      <c r="L143" t="s">
        <v>711</v>
      </c>
      <c r="M143" t="s">
        <v>16</v>
      </c>
      <c r="N143" t="s">
        <v>708</v>
      </c>
      <c r="O143" t="s">
        <v>63</v>
      </c>
      <c r="P143" t="s">
        <v>856</v>
      </c>
      <c r="Q143" t="s">
        <v>860</v>
      </c>
      <c r="R143" t="s">
        <v>861</v>
      </c>
      <c r="S143" t="s">
        <v>724</v>
      </c>
    </row>
    <row r="144" spans="1:19" x14ac:dyDescent="0.3">
      <c r="A144" t="str">
        <f>Data[[#This Row],[Taxonomy]]&amp;Data[[#This Row],[ Activity Code]]&amp;Data[[#This Row],[Environmental Objective]]</f>
        <v>Indonesia351[014]Climate Change Adaptation</v>
      </c>
      <c r="B144" t="str">
        <f>Data[[#This Row],[Taxonomy]]&amp;Data[[#This Row],[ Activity Code]]&amp;Data[[#This Row],[Environmental Objective]]</f>
        <v>Indonesia351[014]Climate Change Adaptation</v>
      </c>
      <c r="C144" t="s">
        <v>61</v>
      </c>
      <c r="D144" t="s">
        <v>66</v>
      </c>
      <c r="E144" t="s">
        <v>15</v>
      </c>
      <c r="F144" t="s">
        <v>346</v>
      </c>
      <c r="G144" s="12">
        <v>35</v>
      </c>
      <c r="H144" s="12" t="str">
        <f>_xlfn.XLOOKUP(Data[[#This Row],[ISIC Division]],'Combined ISIC Code '!$C$4:$C$422,'Combined ISIC Code '!$D$4:$D$422,"Not included under ISIC",0)</f>
        <v>Electricity, gas, steam and air conditioning supply</v>
      </c>
      <c r="I144" s="13">
        <v>351</v>
      </c>
      <c r="J144" t="str">
        <f>_xlfn.XLOOKUP(Data[[#This Row],[ISIC Group]],'Combined ISIC Code '!$E$4:$E$422,'Combined ISIC Code '!$F$4:$F$422,"NOT INCLUDED UNDER ISIC",0)</f>
        <v>Electric power generation, transmission and distribution</v>
      </c>
      <c r="K144">
        <v>3510</v>
      </c>
      <c r="L144" t="s">
        <v>725</v>
      </c>
      <c r="M144" t="s">
        <v>16</v>
      </c>
      <c r="N144" t="s">
        <v>715</v>
      </c>
      <c r="O144" t="s">
        <v>894</v>
      </c>
      <c r="P144" t="s">
        <v>724</v>
      </c>
      <c r="Q144" t="s">
        <v>724</v>
      </c>
      <c r="R144" t="s">
        <v>724</v>
      </c>
      <c r="S144" t="s">
        <v>724</v>
      </c>
    </row>
    <row r="145" spans="1:19" x14ac:dyDescent="0.3">
      <c r="A145" t="str">
        <f>Data[[#This Row],[Taxonomy]]&amp;Data[[#This Row],[ Activity Code]]&amp;Data[[#This Row],[Environmental Objective]]</f>
        <v>Indonesia351[014]Climate Change Mitigation</v>
      </c>
      <c r="B145" t="str">
        <f>Data[[#This Row],[Taxonomy]]&amp;Data[[#This Row],[ Activity Code]]&amp;Data[[#This Row],[Environmental Objective]]</f>
        <v>Indonesia351[014]Climate Change Mitigation</v>
      </c>
      <c r="C145" t="s">
        <v>61</v>
      </c>
      <c r="D145" t="s">
        <v>66</v>
      </c>
      <c r="E145" t="s">
        <v>15</v>
      </c>
      <c r="F145" t="s">
        <v>346</v>
      </c>
      <c r="G145" s="12">
        <v>35</v>
      </c>
      <c r="H145" s="12" t="str">
        <f>_xlfn.XLOOKUP(Data[[#This Row],[ISIC Division]],'Combined ISIC Code '!$C$4:$C$422,'Combined ISIC Code '!$D$4:$D$422,"Not included under ISIC",0)</f>
        <v>Electricity, gas, steam and air conditioning supply</v>
      </c>
      <c r="I145" s="13">
        <v>351</v>
      </c>
      <c r="J145" t="str">
        <f>_xlfn.XLOOKUP(Data[[#This Row],[ISIC Group]],'Combined ISIC Code '!$E$4:$E$422,'Combined ISIC Code '!$F$4:$F$422,"NOT INCLUDED UNDER ISIC",0)</f>
        <v>Electric power generation, transmission and distribution</v>
      </c>
      <c r="K145">
        <v>3510</v>
      </c>
      <c r="L145" t="s">
        <v>725</v>
      </c>
      <c r="M145" t="s">
        <v>16</v>
      </c>
      <c r="N145" t="s">
        <v>708</v>
      </c>
      <c r="O145" t="s">
        <v>63</v>
      </c>
      <c r="P145" t="s">
        <v>856</v>
      </c>
      <c r="Q145" t="s">
        <v>858</v>
      </c>
      <c r="R145" t="s">
        <v>859</v>
      </c>
      <c r="S145" t="s">
        <v>724</v>
      </c>
    </row>
    <row r="146" spans="1:19" x14ac:dyDescent="0.3">
      <c r="A146" t="str">
        <f>Data[[#This Row],[Taxonomy]]&amp;Data[[#This Row],[ Activity Code]]&amp;Data[[#This Row],[Environmental Objective]]</f>
        <v>Indonesia351[021]Climate Change Adaptation</v>
      </c>
      <c r="B146" t="str">
        <f>Data[[#This Row],[Taxonomy]]&amp;Data[[#This Row],[ Activity Code]]&amp;Data[[#This Row],[Environmental Objective]]</f>
        <v>Indonesia351[021]Climate Change Adaptation</v>
      </c>
      <c r="C146" t="s">
        <v>61</v>
      </c>
      <c r="D146" t="s">
        <v>62</v>
      </c>
      <c r="E146" t="s">
        <v>15</v>
      </c>
      <c r="F146" t="s">
        <v>346</v>
      </c>
      <c r="G146" s="12">
        <v>35</v>
      </c>
      <c r="H146" s="12" t="str">
        <f>_xlfn.XLOOKUP(Data[[#This Row],[ISIC Division]],'Combined ISIC Code '!$C$4:$C$422,'Combined ISIC Code '!$D$4:$D$422,"Not included under ISIC",0)</f>
        <v>Electricity, gas, steam and air conditioning supply</v>
      </c>
      <c r="I146" s="13">
        <v>351</v>
      </c>
      <c r="J146" t="str">
        <f>_xlfn.XLOOKUP(Data[[#This Row],[ISIC Group]],'Combined ISIC Code '!$E$4:$E$422,'Combined ISIC Code '!$F$4:$F$422,"NOT INCLUDED UNDER ISIC",0)</f>
        <v>Electric power generation, transmission and distribution</v>
      </c>
      <c r="K146">
        <v>3510</v>
      </c>
      <c r="L146" t="s">
        <v>727</v>
      </c>
      <c r="M146" t="s">
        <v>16</v>
      </c>
      <c r="N146" t="s">
        <v>715</v>
      </c>
      <c r="O146" t="s">
        <v>894</v>
      </c>
      <c r="P146" t="s">
        <v>724</v>
      </c>
      <c r="Q146" t="s">
        <v>724</v>
      </c>
      <c r="R146" t="s">
        <v>724</v>
      </c>
      <c r="S146" t="s">
        <v>724</v>
      </c>
    </row>
    <row r="147" spans="1:19" x14ac:dyDescent="0.3">
      <c r="A147" t="str">
        <f>Data[[#This Row],[Taxonomy]]&amp;Data[[#This Row],[ Activity Code]]&amp;Data[[#This Row],[Environmental Objective]]</f>
        <v>Indonesia351[021]Climate Change Mitigation</v>
      </c>
      <c r="B147" t="str">
        <f>Data[[#This Row],[Taxonomy]]&amp;Data[[#This Row],[ Activity Code]]&amp;Data[[#This Row],[Environmental Objective]]</f>
        <v>Indonesia351[021]Climate Change Mitigation</v>
      </c>
      <c r="C147" t="s">
        <v>61</v>
      </c>
      <c r="D147" t="s">
        <v>62</v>
      </c>
      <c r="E147" t="s">
        <v>15</v>
      </c>
      <c r="F147" t="s">
        <v>346</v>
      </c>
      <c r="G147" s="12">
        <v>35</v>
      </c>
      <c r="H147" s="12" t="str">
        <f>_xlfn.XLOOKUP(Data[[#This Row],[ISIC Division]],'Combined ISIC Code '!$C$4:$C$422,'Combined ISIC Code '!$D$4:$D$422,"Not included under ISIC",0)</f>
        <v>Electricity, gas, steam and air conditioning supply</v>
      </c>
      <c r="I147" s="13">
        <v>351</v>
      </c>
      <c r="J147" t="str">
        <f>_xlfn.XLOOKUP(Data[[#This Row],[ISIC Group]],'Combined ISIC Code '!$E$4:$E$422,'Combined ISIC Code '!$F$4:$F$422,"NOT INCLUDED UNDER ISIC",0)</f>
        <v>Electric power generation, transmission and distribution</v>
      </c>
      <c r="K147">
        <v>3510</v>
      </c>
      <c r="L147" t="s">
        <v>727</v>
      </c>
      <c r="M147" t="s">
        <v>16</v>
      </c>
      <c r="N147" t="s">
        <v>708</v>
      </c>
      <c r="O147" t="s">
        <v>63</v>
      </c>
      <c r="P147" t="s">
        <v>724</v>
      </c>
      <c r="Q147" t="s">
        <v>724</v>
      </c>
      <c r="R147" t="s">
        <v>852</v>
      </c>
      <c r="S147" t="s">
        <v>724</v>
      </c>
    </row>
    <row r="148" spans="1:19" x14ac:dyDescent="0.3">
      <c r="A148" t="str">
        <f>Data[[#This Row],[Taxonomy]]&amp;Data[[#This Row],[ Activity Code]]&amp;Data[[#This Row],[Environmental Objective]]</f>
        <v>Indonesia351[030]Climate Change Adaptation</v>
      </c>
      <c r="B148" t="str">
        <f>Data[[#This Row],[Taxonomy]]&amp;Data[[#This Row],[ Activity Code]]&amp;Data[[#This Row],[Environmental Objective]]</f>
        <v>Indonesia351[030]Climate Change Adaptation</v>
      </c>
      <c r="C148" t="s">
        <v>61</v>
      </c>
      <c r="D148" t="s">
        <v>25</v>
      </c>
      <c r="E148" t="s">
        <v>15</v>
      </c>
      <c r="F148" t="s">
        <v>346</v>
      </c>
      <c r="G148" s="12">
        <v>35</v>
      </c>
      <c r="H148" s="12" t="str">
        <f>_xlfn.XLOOKUP(Data[[#This Row],[ISIC Division]],'Combined ISIC Code '!$C$4:$C$422,'Combined ISIC Code '!$D$4:$D$422,"Not included under ISIC",0)</f>
        <v>Electricity, gas, steam and air conditioning supply</v>
      </c>
      <c r="I148" s="13">
        <v>351</v>
      </c>
      <c r="J148" t="str">
        <f>_xlfn.XLOOKUP(Data[[#This Row],[ISIC Group]],'Combined ISIC Code '!$E$4:$E$422,'Combined ISIC Code '!$F$4:$F$422,"NOT INCLUDED UNDER ISIC",0)</f>
        <v>Electric power generation, transmission and distribution</v>
      </c>
      <c r="K148">
        <v>3510</v>
      </c>
      <c r="L148" t="s">
        <v>732</v>
      </c>
      <c r="M148" t="s">
        <v>16</v>
      </c>
      <c r="N148" t="s">
        <v>715</v>
      </c>
      <c r="O148" t="s">
        <v>894</v>
      </c>
      <c r="P148" t="s">
        <v>724</v>
      </c>
      <c r="Q148" t="s">
        <v>724</v>
      </c>
      <c r="R148" t="s">
        <v>724</v>
      </c>
      <c r="S148" t="s">
        <v>724</v>
      </c>
    </row>
    <row r="149" spans="1:19" x14ac:dyDescent="0.3">
      <c r="A149" t="str">
        <f>Data[[#This Row],[Taxonomy]]&amp;Data[[#This Row],[ Activity Code]]&amp;Data[[#This Row],[Environmental Objective]]</f>
        <v>Indonesia351[030]Climate Change Mitigation</v>
      </c>
      <c r="B149" t="str">
        <f>Data[[#This Row],[Taxonomy]]&amp;Data[[#This Row],[ Activity Code]]&amp;Data[[#This Row],[Environmental Objective]]</f>
        <v>Indonesia351[030]Climate Change Mitigation</v>
      </c>
      <c r="C149" t="s">
        <v>61</v>
      </c>
      <c r="D149" t="s">
        <v>25</v>
      </c>
      <c r="E149" t="s">
        <v>15</v>
      </c>
      <c r="F149" t="s">
        <v>346</v>
      </c>
      <c r="G149" s="12">
        <v>35</v>
      </c>
      <c r="H149" s="12" t="str">
        <f>_xlfn.XLOOKUP(Data[[#This Row],[ISIC Division]],'Combined ISIC Code '!$C$4:$C$422,'Combined ISIC Code '!$D$4:$D$422,"Not included under ISIC",0)</f>
        <v>Electricity, gas, steam and air conditioning supply</v>
      </c>
      <c r="I149" s="13">
        <v>351</v>
      </c>
      <c r="J149" t="str">
        <f>_xlfn.XLOOKUP(Data[[#This Row],[ISIC Group]],'Combined ISIC Code '!$E$4:$E$422,'Combined ISIC Code '!$F$4:$F$422,"NOT INCLUDED UNDER ISIC",0)</f>
        <v>Electric power generation, transmission and distribution</v>
      </c>
      <c r="K149">
        <v>3510</v>
      </c>
      <c r="L149" t="s">
        <v>732</v>
      </c>
      <c r="M149" t="s">
        <v>16</v>
      </c>
      <c r="N149" t="s">
        <v>708</v>
      </c>
      <c r="O149" t="s">
        <v>63</v>
      </c>
      <c r="P149" t="s">
        <v>724</v>
      </c>
      <c r="Q149" t="s">
        <v>724</v>
      </c>
      <c r="R149" t="s">
        <v>852</v>
      </c>
      <c r="S149" t="s">
        <v>724</v>
      </c>
    </row>
    <row r="150" spans="1:19" x14ac:dyDescent="0.3">
      <c r="A150" t="str">
        <f>Data[[#This Row],[Taxonomy]]&amp;Data[[#This Row],[ Activity Code]]&amp;Data[[#This Row],[Environmental Objective]]</f>
        <v>Indonesia351[031]Climate Change Adaptation</v>
      </c>
      <c r="B150" t="str">
        <f>Data[[#This Row],[Taxonomy]]&amp;Data[[#This Row],[ Activity Code]]&amp;Data[[#This Row],[Environmental Objective]]</f>
        <v>Indonesia351[031]Climate Change Adaptation</v>
      </c>
      <c r="C150" t="s">
        <v>61</v>
      </c>
      <c r="D150" t="s">
        <v>873</v>
      </c>
      <c r="E150" t="s">
        <v>15</v>
      </c>
      <c r="F150" t="s">
        <v>346</v>
      </c>
      <c r="G150" s="12">
        <v>35</v>
      </c>
      <c r="H150" s="12" t="str">
        <f>_xlfn.XLOOKUP(Data[[#This Row],[ISIC Division]],'Combined ISIC Code '!$C$4:$C$422,'Combined ISIC Code '!$D$4:$D$422,"Not included under ISIC",0)</f>
        <v>Electricity, gas, steam and air conditioning supply</v>
      </c>
      <c r="I150" s="13">
        <v>351</v>
      </c>
      <c r="J150" t="str">
        <f>_xlfn.XLOOKUP(Data[[#This Row],[ISIC Group]],'Combined ISIC Code '!$E$4:$E$422,'Combined ISIC Code '!$F$4:$F$422,"NOT INCLUDED UNDER ISIC",0)</f>
        <v>Electric power generation, transmission and distribution</v>
      </c>
      <c r="K150">
        <v>3510</v>
      </c>
      <c r="L150" t="s">
        <v>874</v>
      </c>
      <c r="M150" t="s">
        <v>16</v>
      </c>
      <c r="N150" t="s">
        <v>715</v>
      </c>
      <c r="O150" t="s">
        <v>894</v>
      </c>
      <c r="P150" t="s">
        <v>896</v>
      </c>
      <c r="Q150" t="s">
        <v>896</v>
      </c>
      <c r="R150" t="s">
        <v>896</v>
      </c>
      <c r="S150" t="s">
        <v>896</v>
      </c>
    </row>
    <row r="151" spans="1:19" x14ac:dyDescent="0.3">
      <c r="A151" t="str">
        <f>Data[[#This Row],[Taxonomy]]&amp;Data[[#This Row],[ Activity Code]]&amp;Data[[#This Row],[Environmental Objective]]</f>
        <v>Indonesia351[031]Climate Change Mitigation</v>
      </c>
      <c r="B151" t="str">
        <f>Data[[#This Row],[Taxonomy]]&amp;Data[[#This Row],[ Activity Code]]&amp;Data[[#This Row],[Environmental Objective]]</f>
        <v>Indonesia351[031]Climate Change Mitigation</v>
      </c>
      <c r="C151" t="s">
        <v>61</v>
      </c>
      <c r="D151" t="s">
        <v>873</v>
      </c>
      <c r="E151" t="s">
        <v>15</v>
      </c>
      <c r="F151" t="s">
        <v>346</v>
      </c>
      <c r="G151" s="12">
        <v>35</v>
      </c>
      <c r="H151" s="12" t="str">
        <f>_xlfn.XLOOKUP(Data[[#This Row],[ISIC Division]],'Combined ISIC Code '!$C$4:$C$422,'Combined ISIC Code '!$D$4:$D$422,"Not included under ISIC",0)</f>
        <v>Electricity, gas, steam and air conditioning supply</v>
      </c>
      <c r="I151" s="13">
        <v>351</v>
      </c>
      <c r="J151" t="str">
        <f>_xlfn.XLOOKUP(Data[[#This Row],[ISIC Group]],'Combined ISIC Code '!$E$4:$E$422,'Combined ISIC Code '!$F$4:$F$422,"NOT INCLUDED UNDER ISIC",0)</f>
        <v>Electric power generation, transmission and distribution</v>
      </c>
      <c r="K151">
        <v>3510</v>
      </c>
      <c r="L151" t="s">
        <v>874</v>
      </c>
      <c r="M151" t="s">
        <v>16</v>
      </c>
      <c r="N151" t="s">
        <v>708</v>
      </c>
      <c r="O151" t="s">
        <v>63</v>
      </c>
      <c r="P151" t="s">
        <v>724</v>
      </c>
      <c r="Q151" t="s">
        <v>724</v>
      </c>
      <c r="R151" t="s">
        <v>875</v>
      </c>
      <c r="S151" t="s">
        <v>724</v>
      </c>
    </row>
    <row r="152" spans="1:19" x14ac:dyDescent="0.3">
      <c r="A152" t="str">
        <f>Data[[#This Row],[Taxonomy]]&amp;Data[[#This Row],[ Activity Code]]&amp;Data[[#This Row],[Environmental Objective]]</f>
        <v>Indonesia351[032]Climate Change Adaptation</v>
      </c>
      <c r="B152" t="str">
        <f>Data[[#This Row],[Taxonomy]]&amp;Data[[#This Row],[ Activity Code]]&amp;Data[[#This Row],[Environmental Objective]]</f>
        <v>Indonesia351[032]Climate Change Adaptation</v>
      </c>
      <c r="C152" t="s">
        <v>61</v>
      </c>
      <c r="D152" t="s">
        <v>69</v>
      </c>
      <c r="E152" t="s">
        <v>15</v>
      </c>
      <c r="F152" t="s">
        <v>346</v>
      </c>
      <c r="G152" s="12">
        <v>35</v>
      </c>
      <c r="H152" s="12" t="str">
        <f>_xlfn.XLOOKUP(Data[[#This Row],[ISIC Division]],'Combined ISIC Code '!$C$4:$C$422,'Combined ISIC Code '!$D$4:$D$422,"Not included under ISIC",0)</f>
        <v>Electricity, gas, steam and air conditioning supply</v>
      </c>
      <c r="I152" s="13">
        <v>351</v>
      </c>
      <c r="J152" t="str">
        <f>_xlfn.XLOOKUP(Data[[#This Row],[ISIC Group]],'Combined ISIC Code '!$E$4:$E$422,'Combined ISIC Code '!$F$4:$F$422,"NOT INCLUDED UNDER ISIC",0)</f>
        <v>Electric power generation, transmission and distribution</v>
      </c>
      <c r="K152">
        <v>3510</v>
      </c>
      <c r="L152" t="s">
        <v>876</v>
      </c>
      <c r="M152" t="s">
        <v>16</v>
      </c>
      <c r="N152" t="s">
        <v>715</v>
      </c>
      <c r="O152" t="s">
        <v>894</v>
      </c>
      <c r="P152" t="s">
        <v>896</v>
      </c>
      <c r="Q152" t="s">
        <v>896</v>
      </c>
      <c r="R152" t="s">
        <v>896</v>
      </c>
      <c r="S152" t="s">
        <v>896</v>
      </c>
    </row>
    <row r="153" spans="1:19" x14ac:dyDescent="0.3">
      <c r="A153" t="str">
        <f>Data[[#This Row],[Taxonomy]]&amp;Data[[#This Row],[ Activity Code]]&amp;Data[[#This Row],[Environmental Objective]]</f>
        <v>Indonesia351[032]Climate Change Mitigation</v>
      </c>
      <c r="B153" t="str">
        <f>Data[[#This Row],[Taxonomy]]&amp;Data[[#This Row],[ Activity Code]]&amp;Data[[#This Row],[Environmental Objective]]</f>
        <v>Indonesia351[032]Climate Change Mitigation</v>
      </c>
      <c r="C153" t="s">
        <v>61</v>
      </c>
      <c r="D153" t="s">
        <v>69</v>
      </c>
      <c r="E153" t="s">
        <v>15</v>
      </c>
      <c r="F153" t="s">
        <v>346</v>
      </c>
      <c r="G153" s="12">
        <v>35</v>
      </c>
      <c r="H153" s="12" t="str">
        <f>_xlfn.XLOOKUP(Data[[#This Row],[ISIC Division]],'Combined ISIC Code '!$C$4:$C$422,'Combined ISIC Code '!$D$4:$D$422,"Not included under ISIC",0)</f>
        <v>Electricity, gas, steam and air conditioning supply</v>
      </c>
      <c r="I153" s="13">
        <v>351</v>
      </c>
      <c r="J153" t="str">
        <f>_xlfn.XLOOKUP(Data[[#This Row],[ISIC Group]],'Combined ISIC Code '!$E$4:$E$422,'Combined ISIC Code '!$F$4:$F$422,"NOT INCLUDED UNDER ISIC",0)</f>
        <v>Electric power generation, transmission and distribution</v>
      </c>
      <c r="K153">
        <v>3510</v>
      </c>
      <c r="L153" t="s">
        <v>876</v>
      </c>
      <c r="M153" t="s">
        <v>16</v>
      </c>
      <c r="N153" t="s">
        <v>708</v>
      </c>
      <c r="O153" t="s">
        <v>63</v>
      </c>
      <c r="P153" t="s">
        <v>724</v>
      </c>
      <c r="Q153" t="s">
        <v>724</v>
      </c>
      <c r="R153" t="s">
        <v>877</v>
      </c>
      <c r="S153" t="s">
        <v>724</v>
      </c>
    </row>
    <row r="154" spans="1:19" x14ac:dyDescent="0.3">
      <c r="A154" t="str">
        <f>Data[[#This Row],[Taxonomy]]&amp;Data[[#This Row],[ Activity Code]]&amp;Data[[#This Row],[Environmental Objective]]</f>
        <v>Indonesia351[040]Climate Change Adaptation</v>
      </c>
      <c r="B154" t="str">
        <f>Data[[#This Row],[Taxonomy]]&amp;Data[[#This Row],[ Activity Code]]&amp;Data[[#This Row],[Environmental Objective]]</f>
        <v>Indonesia351[040]Climate Change Adaptation</v>
      </c>
      <c r="C154" t="s">
        <v>61</v>
      </c>
      <c r="D154" t="s">
        <v>27</v>
      </c>
      <c r="E154" t="s">
        <v>15</v>
      </c>
      <c r="F154" t="s">
        <v>346</v>
      </c>
      <c r="G154" s="12">
        <v>35</v>
      </c>
      <c r="H154" s="12" t="str">
        <f>_xlfn.XLOOKUP(Data[[#This Row],[ISIC Division]],'Combined ISIC Code '!$C$4:$C$422,'Combined ISIC Code '!$D$4:$D$422,"Not included under ISIC",0)</f>
        <v>Electricity, gas, steam and air conditioning supply</v>
      </c>
      <c r="I154" s="13">
        <v>351</v>
      </c>
      <c r="J154" t="str">
        <f>_xlfn.XLOOKUP(Data[[#This Row],[ISIC Group]],'Combined ISIC Code '!$E$4:$E$422,'Combined ISIC Code '!$F$4:$F$422,"NOT INCLUDED UNDER ISIC",0)</f>
        <v>Electric power generation, transmission and distribution</v>
      </c>
      <c r="K154">
        <v>3510</v>
      </c>
      <c r="L154" t="s">
        <v>733</v>
      </c>
      <c r="M154" t="s">
        <v>16</v>
      </c>
      <c r="N154" t="s">
        <v>715</v>
      </c>
      <c r="O154" t="s">
        <v>894</v>
      </c>
      <c r="P154" t="s">
        <v>724</v>
      </c>
      <c r="Q154" t="s">
        <v>724</v>
      </c>
      <c r="R154" t="s">
        <v>724</v>
      </c>
      <c r="S154" t="s">
        <v>724</v>
      </c>
    </row>
    <row r="155" spans="1:19" x14ac:dyDescent="0.3">
      <c r="A155" t="str">
        <f>Data[[#This Row],[Taxonomy]]&amp;Data[[#This Row],[ Activity Code]]&amp;Data[[#This Row],[Environmental Objective]]</f>
        <v>Indonesia351[040]Climate Change Mitigation</v>
      </c>
      <c r="B155" t="str">
        <f>Data[[#This Row],[Taxonomy]]&amp;Data[[#This Row],[ Activity Code]]&amp;Data[[#This Row],[Environmental Objective]]</f>
        <v>Indonesia351[040]Climate Change Mitigation</v>
      </c>
      <c r="C155" t="s">
        <v>61</v>
      </c>
      <c r="D155" t="s">
        <v>27</v>
      </c>
      <c r="E155" t="s">
        <v>15</v>
      </c>
      <c r="F155" t="s">
        <v>346</v>
      </c>
      <c r="G155" s="12">
        <v>35</v>
      </c>
      <c r="H155" s="12" t="str">
        <f>_xlfn.XLOOKUP(Data[[#This Row],[ISIC Division]],'Combined ISIC Code '!$C$4:$C$422,'Combined ISIC Code '!$D$4:$D$422,"Not included under ISIC",0)</f>
        <v>Electricity, gas, steam and air conditioning supply</v>
      </c>
      <c r="I155" s="13">
        <v>351</v>
      </c>
      <c r="J155" t="str">
        <f>_xlfn.XLOOKUP(Data[[#This Row],[ISIC Group]],'Combined ISIC Code '!$E$4:$E$422,'Combined ISIC Code '!$F$4:$F$422,"NOT INCLUDED UNDER ISIC",0)</f>
        <v>Electric power generation, transmission and distribution</v>
      </c>
      <c r="K155">
        <v>3510</v>
      </c>
      <c r="L155" t="s">
        <v>733</v>
      </c>
      <c r="M155" t="s">
        <v>16</v>
      </c>
      <c r="N155" t="s">
        <v>708</v>
      </c>
      <c r="O155" t="s">
        <v>63</v>
      </c>
      <c r="P155" t="s">
        <v>853</v>
      </c>
      <c r="Q155" t="s">
        <v>854</v>
      </c>
      <c r="R155" t="s">
        <v>855</v>
      </c>
      <c r="S155" t="s">
        <v>724</v>
      </c>
    </row>
    <row r="156" spans="1:19" x14ac:dyDescent="0.3">
      <c r="A156" t="str">
        <f>Data[[#This Row],[Taxonomy]]&amp;Data[[#This Row],[ Activity Code]]&amp;Data[[#This Row],[Environmental Objective]]</f>
        <v>Indonesia351[050]Climate Change Adaptation</v>
      </c>
      <c r="B156" t="str">
        <f>Data[[#This Row],[Taxonomy]]&amp;Data[[#This Row],[ Activity Code]]&amp;Data[[#This Row],[Environmental Objective]]</f>
        <v>Indonesia351[050]Climate Change Adaptation</v>
      </c>
      <c r="C156" t="s">
        <v>61</v>
      </c>
      <c r="D156" t="s">
        <v>65</v>
      </c>
      <c r="E156" t="s">
        <v>15</v>
      </c>
      <c r="F156" t="s">
        <v>346</v>
      </c>
      <c r="G156" s="12">
        <v>35</v>
      </c>
      <c r="H156" s="12" t="str">
        <f>_xlfn.XLOOKUP(Data[[#This Row],[ISIC Division]],'Combined ISIC Code '!$C$4:$C$422,'Combined ISIC Code '!$D$4:$D$422,"Not included under ISIC",0)</f>
        <v>Electricity, gas, steam and air conditioning supply</v>
      </c>
      <c r="I156" s="13">
        <v>351</v>
      </c>
      <c r="J156" t="str">
        <f>_xlfn.XLOOKUP(Data[[#This Row],[ISIC Group]],'Combined ISIC Code '!$E$4:$E$422,'Combined ISIC Code '!$F$4:$F$422,"NOT INCLUDED UNDER ISIC",0)</f>
        <v>Electric power generation, transmission and distribution</v>
      </c>
      <c r="K156">
        <v>3510</v>
      </c>
      <c r="L156" t="s">
        <v>737</v>
      </c>
      <c r="M156" t="s">
        <v>16</v>
      </c>
      <c r="N156" t="s">
        <v>715</v>
      </c>
      <c r="O156" t="s">
        <v>894</v>
      </c>
      <c r="P156" t="s">
        <v>724</v>
      </c>
      <c r="Q156" t="s">
        <v>724</v>
      </c>
      <c r="R156" t="s">
        <v>724</v>
      </c>
      <c r="S156" t="s">
        <v>724</v>
      </c>
    </row>
    <row r="157" spans="1:19" x14ac:dyDescent="0.3">
      <c r="A157" t="str">
        <f>Data[[#This Row],[Taxonomy]]&amp;Data[[#This Row],[ Activity Code]]&amp;Data[[#This Row],[Environmental Objective]]</f>
        <v>Indonesia351[050]Climate Change Mitigation</v>
      </c>
      <c r="B157" t="str">
        <f>Data[[#This Row],[Taxonomy]]&amp;Data[[#This Row],[ Activity Code]]&amp;Data[[#This Row],[Environmental Objective]]</f>
        <v>Indonesia351[050]Climate Change Mitigation</v>
      </c>
      <c r="C157" t="s">
        <v>61</v>
      </c>
      <c r="D157" t="s">
        <v>65</v>
      </c>
      <c r="E157" t="s">
        <v>15</v>
      </c>
      <c r="F157" t="s">
        <v>346</v>
      </c>
      <c r="G157" s="12">
        <v>35</v>
      </c>
      <c r="H157" s="12" t="str">
        <f>_xlfn.XLOOKUP(Data[[#This Row],[ISIC Division]],'Combined ISIC Code '!$C$4:$C$422,'Combined ISIC Code '!$D$4:$D$422,"Not included under ISIC",0)</f>
        <v>Electricity, gas, steam and air conditioning supply</v>
      </c>
      <c r="I157" s="13">
        <v>351</v>
      </c>
      <c r="J157" t="str">
        <f>_xlfn.XLOOKUP(Data[[#This Row],[ISIC Group]],'Combined ISIC Code '!$E$4:$E$422,'Combined ISIC Code '!$F$4:$F$422,"NOT INCLUDED UNDER ISIC",0)</f>
        <v>Electric power generation, transmission and distribution</v>
      </c>
      <c r="K157">
        <v>3510</v>
      </c>
      <c r="L157" t="s">
        <v>737</v>
      </c>
      <c r="M157" t="s">
        <v>16</v>
      </c>
      <c r="N157" t="s">
        <v>708</v>
      </c>
      <c r="O157" t="s">
        <v>63</v>
      </c>
      <c r="P157" t="s">
        <v>856</v>
      </c>
      <c r="Q157" t="s">
        <v>857</v>
      </c>
      <c r="R157" t="s">
        <v>724</v>
      </c>
      <c r="S157" t="s">
        <v>724</v>
      </c>
    </row>
    <row r="158" spans="1:19" x14ac:dyDescent="0.3">
      <c r="A158" t="str">
        <f>Data[[#This Row],[Taxonomy]]&amp;Data[[#This Row],[ Activity Code]]&amp;Data[[#This Row],[Environmental Objective]]</f>
        <v>Indonesia351[060]Climate Change Adaptation</v>
      </c>
      <c r="B158" t="str">
        <f>Data[[#This Row],[Taxonomy]]&amp;Data[[#This Row],[ Activity Code]]&amp;Data[[#This Row],[Environmental Objective]]</f>
        <v>Indonesia351[060]Climate Change Adaptation</v>
      </c>
      <c r="C158" t="s">
        <v>61</v>
      </c>
      <c r="D158" t="s">
        <v>64</v>
      </c>
      <c r="E158" t="s">
        <v>15</v>
      </c>
      <c r="F158" t="s">
        <v>346</v>
      </c>
      <c r="G158" s="12">
        <v>35</v>
      </c>
      <c r="H158" s="12" t="str">
        <f>_xlfn.XLOOKUP(Data[[#This Row],[ISIC Division]],'Combined ISIC Code '!$C$4:$C$422,'Combined ISIC Code '!$D$4:$D$422,"Not included under ISIC",0)</f>
        <v>Electricity, gas, steam and air conditioning supply</v>
      </c>
      <c r="I158" s="13">
        <v>351</v>
      </c>
      <c r="J158" t="str">
        <f>_xlfn.XLOOKUP(Data[[#This Row],[ISIC Group]],'Combined ISIC Code '!$E$4:$E$422,'Combined ISIC Code '!$F$4:$F$422,"NOT INCLUDED UNDER ISIC",0)</f>
        <v>Electric power generation, transmission and distribution</v>
      </c>
      <c r="K158">
        <v>3510</v>
      </c>
      <c r="L158" t="s">
        <v>738</v>
      </c>
      <c r="M158" t="s">
        <v>16</v>
      </c>
      <c r="N158" t="s">
        <v>715</v>
      </c>
      <c r="O158" t="s">
        <v>894</v>
      </c>
      <c r="P158" t="s">
        <v>724</v>
      </c>
      <c r="Q158" t="s">
        <v>724</v>
      </c>
      <c r="R158" t="s">
        <v>724</v>
      </c>
      <c r="S158" t="s">
        <v>724</v>
      </c>
    </row>
    <row r="159" spans="1:19" x14ac:dyDescent="0.3">
      <c r="A159" t="str">
        <f>Data[[#This Row],[Taxonomy]]&amp;Data[[#This Row],[ Activity Code]]&amp;Data[[#This Row],[Environmental Objective]]</f>
        <v>Indonesia351[060]Climate Change Mitigation</v>
      </c>
      <c r="B159" t="str">
        <f>Data[[#This Row],[Taxonomy]]&amp;Data[[#This Row],[ Activity Code]]&amp;Data[[#This Row],[Environmental Objective]]</f>
        <v>Indonesia351[060]Climate Change Mitigation</v>
      </c>
      <c r="C159" t="s">
        <v>61</v>
      </c>
      <c r="D159" t="s">
        <v>64</v>
      </c>
      <c r="E159" t="s">
        <v>15</v>
      </c>
      <c r="F159" t="s">
        <v>346</v>
      </c>
      <c r="G159" s="12">
        <v>35</v>
      </c>
      <c r="H159" s="12" t="str">
        <f>_xlfn.XLOOKUP(Data[[#This Row],[ISIC Division]],'Combined ISIC Code '!$C$4:$C$422,'Combined ISIC Code '!$D$4:$D$422,"Not included under ISIC",0)</f>
        <v>Electricity, gas, steam and air conditioning supply</v>
      </c>
      <c r="I159" s="13">
        <v>351</v>
      </c>
      <c r="J159" t="str">
        <f>_xlfn.XLOOKUP(Data[[#This Row],[ISIC Group]],'Combined ISIC Code '!$E$4:$E$422,'Combined ISIC Code '!$F$4:$F$422,"NOT INCLUDED UNDER ISIC",0)</f>
        <v>Electric power generation, transmission and distribution</v>
      </c>
      <c r="K159">
        <v>3510</v>
      </c>
      <c r="L159" t="s">
        <v>738</v>
      </c>
      <c r="M159" t="s">
        <v>16</v>
      </c>
      <c r="N159" t="s">
        <v>708</v>
      </c>
      <c r="O159" t="s">
        <v>63</v>
      </c>
      <c r="P159" t="s">
        <v>724</v>
      </c>
      <c r="Q159" t="s">
        <v>724</v>
      </c>
      <c r="R159" t="s">
        <v>852</v>
      </c>
      <c r="S159" t="s">
        <v>724</v>
      </c>
    </row>
    <row r="160" spans="1:19" x14ac:dyDescent="0.3">
      <c r="A160" t="str">
        <f>Data[[#This Row],[Taxonomy]]&amp;Data[[#This Row],[ Activity Code]]&amp;Data[[#This Row],[Environmental Objective]]</f>
        <v>Indonesia351[070]Climate Change Adaptation</v>
      </c>
      <c r="B160" t="str">
        <f>Data[[#This Row],[Taxonomy]]&amp;Data[[#This Row],[ Activity Code]]&amp;Data[[#This Row],[Environmental Objective]]</f>
        <v>Indonesia351[070]Climate Change Adaptation</v>
      </c>
      <c r="C160" t="s">
        <v>61</v>
      </c>
      <c r="D160" t="s">
        <v>864</v>
      </c>
      <c r="E160" t="s">
        <v>15</v>
      </c>
      <c r="F160" t="s">
        <v>346</v>
      </c>
      <c r="G160" s="12">
        <v>35</v>
      </c>
      <c r="H160" s="12" t="str">
        <f>_xlfn.XLOOKUP(Data[[#This Row],[ISIC Division]],'Combined ISIC Code '!$C$4:$C$422,'Combined ISIC Code '!$D$4:$D$422,"Not included under ISIC",0)</f>
        <v>Electricity, gas, steam and air conditioning supply</v>
      </c>
      <c r="I160" s="13">
        <v>351</v>
      </c>
      <c r="J160" t="str">
        <f>_xlfn.XLOOKUP(Data[[#This Row],[ISIC Group]],'Combined ISIC Code '!$E$4:$E$422,'Combined ISIC Code '!$F$4:$F$422,"NOT INCLUDED UNDER ISIC",0)</f>
        <v>Electric power generation, transmission and distribution</v>
      </c>
      <c r="K160">
        <v>3510</v>
      </c>
      <c r="L160" t="s">
        <v>865</v>
      </c>
      <c r="M160" t="s">
        <v>16</v>
      </c>
      <c r="N160" t="s">
        <v>715</v>
      </c>
      <c r="O160" t="s">
        <v>894</v>
      </c>
      <c r="P160" t="s">
        <v>724</v>
      </c>
      <c r="Q160" t="s">
        <v>724</v>
      </c>
      <c r="R160" t="s">
        <v>724</v>
      </c>
      <c r="S160" t="s">
        <v>724</v>
      </c>
    </row>
    <row r="161" spans="1:19" x14ac:dyDescent="0.3">
      <c r="A161" t="str">
        <f>Data[[#This Row],[Taxonomy]]&amp;Data[[#This Row],[ Activity Code]]&amp;Data[[#This Row],[Environmental Objective]]</f>
        <v>Indonesia351[070]Climate Change Mitigation</v>
      </c>
      <c r="B161" t="str">
        <f>Data[[#This Row],[Taxonomy]]&amp;Data[[#This Row],[ Activity Code]]&amp;Data[[#This Row],[Environmental Objective]]</f>
        <v>Indonesia351[070]Climate Change Mitigation</v>
      </c>
      <c r="C161" t="s">
        <v>61</v>
      </c>
      <c r="D161" t="s">
        <v>864</v>
      </c>
      <c r="E161" t="s">
        <v>15</v>
      </c>
      <c r="F161" t="s">
        <v>346</v>
      </c>
      <c r="G161" s="12">
        <v>35</v>
      </c>
      <c r="H161" s="12" t="str">
        <f>_xlfn.XLOOKUP(Data[[#This Row],[ISIC Division]],'Combined ISIC Code '!$C$4:$C$422,'Combined ISIC Code '!$D$4:$D$422,"Not included under ISIC",0)</f>
        <v>Electricity, gas, steam and air conditioning supply</v>
      </c>
      <c r="I161" s="13">
        <v>351</v>
      </c>
      <c r="J161" t="str">
        <f>_xlfn.XLOOKUP(Data[[#This Row],[ISIC Group]],'Combined ISIC Code '!$E$4:$E$422,'Combined ISIC Code '!$F$4:$F$422,"NOT INCLUDED UNDER ISIC",0)</f>
        <v>Electric power generation, transmission and distribution</v>
      </c>
      <c r="K161">
        <v>3510</v>
      </c>
      <c r="L161" t="s">
        <v>865</v>
      </c>
      <c r="M161" t="s">
        <v>16</v>
      </c>
      <c r="N161" t="s">
        <v>708</v>
      </c>
      <c r="O161" t="s">
        <v>63</v>
      </c>
      <c r="P161" t="s">
        <v>856</v>
      </c>
      <c r="Q161" t="s">
        <v>866</v>
      </c>
      <c r="R161" t="s">
        <v>867</v>
      </c>
      <c r="S161" t="s">
        <v>724</v>
      </c>
    </row>
    <row r="162" spans="1:19" x14ac:dyDescent="0.3">
      <c r="A162" t="str">
        <f>Data[[#This Row],[Taxonomy]]&amp;Data[[#This Row],[ Activity Code]]&amp;Data[[#This Row],[Environmental Objective]]</f>
        <v>Indonesia351[071]Climate Change Adaptation</v>
      </c>
      <c r="B162" t="str">
        <f>Data[[#This Row],[Taxonomy]]&amp;Data[[#This Row],[ Activity Code]]&amp;Data[[#This Row],[Environmental Objective]]</f>
        <v>Indonesia351[071]Climate Change Adaptation</v>
      </c>
      <c r="C162" t="s">
        <v>61</v>
      </c>
      <c r="D162" t="s">
        <v>29</v>
      </c>
      <c r="E162" t="s">
        <v>15</v>
      </c>
      <c r="F162" t="s">
        <v>346</v>
      </c>
      <c r="G162" s="12">
        <v>35</v>
      </c>
      <c r="H162" s="12" t="str">
        <f>_xlfn.XLOOKUP(Data[[#This Row],[ISIC Division]],'Combined ISIC Code '!$C$4:$C$422,'Combined ISIC Code '!$D$4:$D$422,"Not included under ISIC",0)</f>
        <v>Electricity, gas, steam and air conditioning supply</v>
      </c>
      <c r="I162" s="13">
        <v>351</v>
      </c>
      <c r="J162" t="str">
        <f>_xlfn.XLOOKUP(Data[[#This Row],[ISIC Group]],'Combined ISIC Code '!$E$4:$E$422,'Combined ISIC Code '!$F$4:$F$422,"NOT INCLUDED UNDER ISIC",0)</f>
        <v>Electric power generation, transmission and distribution</v>
      </c>
      <c r="K162">
        <v>3510</v>
      </c>
      <c r="L162" t="s">
        <v>740</v>
      </c>
      <c r="M162" t="s">
        <v>16</v>
      </c>
      <c r="N162" t="s">
        <v>715</v>
      </c>
      <c r="O162" t="s">
        <v>894</v>
      </c>
      <c r="P162" t="s">
        <v>724</v>
      </c>
      <c r="Q162" t="s">
        <v>724</v>
      </c>
      <c r="R162" t="s">
        <v>895</v>
      </c>
      <c r="S162" t="s">
        <v>23</v>
      </c>
    </row>
    <row r="163" spans="1:19" x14ac:dyDescent="0.3">
      <c r="A163" t="str">
        <f>Data[[#This Row],[Taxonomy]]&amp;Data[[#This Row],[ Activity Code]]&amp;Data[[#This Row],[Environmental Objective]]</f>
        <v>Indonesia351[071]Climate Change Mitigation</v>
      </c>
      <c r="B163" t="str">
        <f>Data[[#This Row],[Taxonomy]]&amp;Data[[#This Row],[ Activity Code]]&amp;Data[[#This Row],[Environmental Objective]]</f>
        <v>Indonesia351[071]Climate Change Mitigation</v>
      </c>
      <c r="C163" t="s">
        <v>61</v>
      </c>
      <c r="D163" t="s">
        <v>29</v>
      </c>
      <c r="E163" t="s">
        <v>15</v>
      </c>
      <c r="F163" t="s">
        <v>346</v>
      </c>
      <c r="G163" s="12">
        <v>35</v>
      </c>
      <c r="H163" s="12" t="str">
        <f>_xlfn.XLOOKUP(Data[[#This Row],[ISIC Division]],'Combined ISIC Code '!$C$4:$C$422,'Combined ISIC Code '!$D$4:$D$422,"Not included under ISIC",0)</f>
        <v>Electricity, gas, steam and air conditioning supply</v>
      </c>
      <c r="I163" s="13">
        <v>351</v>
      </c>
      <c r="J163" t="str">
        <f>_xlfn.XLOOKUP(Data[[#This Row],[ISIC Group]],'Combined ISIC Code '!$E$4:$E$422,'Combined ISIC Code '!$F$4:$F$422,"NOT INCLUDED UNDER ISIC",0)</f>
        <v>Electric power generation, transmission and distribution</v>
      </c>
      <c r="K163">
        <v>3510</v>
      </c>
      <c r="L163" t="s">
        <v>740</v>
      </c>
      <c r="M163" t="s">
        <v>16</v>
      </c>
      <c r="N163" t="s">
        <v>708</v>
      </c>
      <c r="O163" t="s">
        <v>63</v>
      </c>
      <c r="P163" t="s">
        <v>856</v>
      </c>
      <c r="Q163" t="s">
        <v>872</v>
      </c>
      <c r="R163" t="s">
        <v>724</v>
      </c>
      <c r="S163" t="s">
        <v>724</v>
      </c>
    </row>
    <row r="164" spans="1:19" x14ac:dyDescent="0.3">
      <c r="A164" t="str">
        <f>Data[[#This Row],[Taxonomy]]&amp;Data[[#This Row],[ Activity Code]]&amp;Data[[#This Row],[Environmental Objective]]</f>
        <v>Indonesia351[072]Climate Change Adaptation</v>
      </c>
      <c r="B164" t="str">
        <f>Data[[#This Row],[Taxonomy]]&amp;Data[[#This Row],[ Activity Code]]&amp;Data[[#This Row],[Environmental Objective]]</f>
        <v>Indonesia351[072]Climate Change Adaptation</v>
      </c>
      <c r="C164" t="s">
        <v>61</v>
      </c>
      <c r="D164" t="s">
        <v>870</v>
      </c>
      <c r="E164" t="s">
        <v>15</v>
      </c>
      <c r="F164" t="s">
        <v>346</v>
      </c>
      <c r="G164" s="12">
        <v>35</v>
      </c>
      <c r="H164" s="12" t="str">
        <f>_xlfn.XLOOKUP(Data[[#This Row],[ISIC Division]],'Combined ISIC Code '!$C$4:$C$422,'Combined ISIC Code '!$D$4:$D$422,"Not included under ISIC",0)</f>
        <v>Electricity, gas, steam and air conditioning supply</v>
      </c>
      <c r="I164" s="13">
        <v>351</v>
      </c>
      <c r="J164" t="str">
        <f>_xlfn.XLOOKUP(Data[[#This Row],[ISIC Group]],'Combined ISIC Code '!$E$4:$E$422,'Combined ISIC Code '!$F$4:$F$422,"NOT INCLUDED UNDER ISIC",0)</f>
        <v>Electric power generation, transmission and distribution</v>
      </c>
      <c r="K164">
        <v>3510</v>
      </c>
      <c r="L164" t="s">
        <v>745</v>
      </c>
      <c r="M164" t="s">
        <v>16</v>
      </c>
      <c r="N164" t="s">
        <v>715</v>
      </c>
      <c r="O164" t="s">
        <v>894</v>
      </c>
      <c r="P164" t="s">
        <v>724</v>
      </c>
      <c r="Q164" t="s">
        <v>724</v>
      </c>
      <c r="R164" t="s">
        <v>895</v>
      </c>
      <c r="S164" t="s">
        <v>23</v>
      </c>
    </row>
    <row r="165" spans="1:19" x14ac:dyDescent="0.3">
      <c r="A165" t="str">
        <f>Data[[#This Row],[Taxonomy]]&amp;Data[[#This Row],[ Activity Code]]&amp;Data[[#This Row],[Environmental Objective]]</f>
        <v>Indonesia351[072]Climate Change Mitigation</v>
      </c>
      <c r="B165" t="str">
        <f>Data[[#This Row],[Taxonomy]]&amp;Data[[#This Row],[ Activity Code]]&amp;Data[[#This Row],[Environmental Objective]]</f>
        <v>Indonesia351[072]Climate Change Mitigation</v>
      </c>
      <c r="C165" t="s">
        <v>61</v>
      </c>
      <c r="D165" t="s">
        <v>870</v>
      </c>
      <c r="E165" t="s">
        <v>15</v>
      </c>
      <c r="F165" t="s">
        <v>346</v>
      </c>
      <c r="G165" s="12">
        <v>35</v>
      </c>
      <c r="H165" s="12" t="str">
        <f>_xlfn.XLOOKUP(Data[[#This Row],[ISIC Division]],'Combined ISIC Code '!$C$4:$C$422,'Combined ISIC Code '!$D$4:$D$422,"Not included under ISIC",0)</f>
        <v>Electricity, gas, steam and air conditioning supply</v>
      </c>
      <c r="I165" s="13">
        <v>351</v>
      </c>
      <c r="J165" t="str">
        <f>_xlfn.XLOOKUP(Data[[#This Row],[ISIC Group]],'Combined ISIC Code '!$E$4:$E$422,'Combined ISIC Code '!$F$4:$F$422,"NOT INCLUDED UNDER ISIC",0)</f>
        <v>Electric power generation, transmission and distribution</v>
      </c>
      <c r="K165">
        <v>3510</v>
      </c>
      <c r="L165" t="s">
        <v>745</v>
      </c>
      <c r="M165" t="s">
        <v>16</v>
      </c>
      <c r="N165" t="s">
        <v>708</v>
      </c>
      <c r="O165" t="s">
        <v>63</v>
      </c>
      <c r="P165" t="s">
        <v>724</v>
      </c>
      <c r="Q165" t="s">
        <v>724</v>
      </c>
      <c r="R165" t="s">
        <v>871</v>
      </c>
      <c r="S165" t="s">
        <v>724</v>
      </c>
    </row>
    <row r="166" spans="1:19" x14ac:dyDescent="0.3">
      <c r="A166" t="str">
        <f>Data[[#This Row],[Taxonomy]]&amp;Data[[#This Row],[ Activity Code]]&amp;Data[[#This Row],[Environmental Objective]]</f>
        <v>Indonesia351[080]Climate Change Adaptation</v>
      </c>
      <c r="B166" t="str">
        <f>Data[[#This Row],[Taxonomy]]&amp;Data[[#This Row],[ Activity Code]]&amp;Data[[#This Row],[Environmental Objective]]</f>
        <v>Indonesia351[080]Climate Change Adaptation</v>
      </c>
      <c r="C166" t="s">
        <v>61</v>
      </c>
      <c r="D166" t="s">
        <v>68</v>
      </c>
      <c r="E166" t="s">
        <v>15</v>
      </c>
      <c r="F166" t="s">
        <v>346</v>
      </c>
      <c r="G166" s="12">
        <v>35</v>
      </c>
      <c r="H166" s="12" t="str">
        <f>_xlfn.XLOOKUP(Data[[#This Row],[ISIC Division]],'Combined ISIC Code '!$C$4:$C$422,'Combined ISIC Code '!$D$4:$D$422,"Not included under ISIC",0)</f>
        <v>Electricity, gas, steam and air conditioning supply</v>
      </c>
      <c r="I166" s="13">
        <v>351</v>
      </c>
      <c r="J166" t="str">
        <f>_xlfn.XLOOKUP(Data[[#This Row],[ISIC Group]],'Combined ISIC Code '!$E$4:$E$422,'Combined ISIC Code '!$F$4:$F$422,"NOT INCLUDED UNDER ISIC",0)</f>
        <v>Electric power generation, transmission and distribution</v>
      </c>
      <c r="K166">
        <v>3510</v>
      </c>
      <c r="L166" t="s">
        <v>868</v>
      </c>
      <c r="M166" t="s">
        <v>16</v>
      </c>
      <c r="N166" t="s">
        <v>715</v>
      </c>
      <c r="O166" t="s">
        <v>894</v>
      </c>
      <c r="P166" t="s">
        <v>724</v>
      </c>
      <c r="Q166" t="s">
        <v>724</v>
      </c>
      <c r="R166" t="s">
        <v>724</v>
      </c>
      <c r="S166" t="s">
        <v>724</v>
      </c>
    </row>
    <row r="167" spans="1:19" x14ac:dyDescent="0.3">
      <c r="A167" t="str">
        <f>Data[[#This Row],[Taxonomy]]&amp;Data[[#This Row],[ Activity Code]]&amp;Data[[#This Row],[Environmental Objective]]</f>
        <v>Indonesia351[080]Climate Change Mitigation</v>
      </c>
      <c r="B167" t="str">
        <f>Data[[#This Row],[Taxonomy]]&amp;Data[[#This Row],[ Activity Code]]&amp;Data[[#This Row],[Environmental Objective]]</f>
        <v>Indonesia351[080]Climate Change Mitigation</v>
      </c>
      <c r="C167" t="s">
        <v>61</v>
      </c>
      <c r="D167" t="s">
        <v>68</v>
      </c>
      <c r="E167" t="s">
        <v>15</v>
      </c>
      <c r="F167" t="s">
        <v>346</v>
      </c>
      <c r="G167" s="12">
        <v>35</v>
      </c>
      <c r="H167" s="12" t="str">
        <f>_xlfn.XLOOKUP(Data[[#This Row],[ISIC Division]],'Combined ISIC Code '!$C$4:$C$422,'Combined ISIC Code '!$D$4:$D$422,"Not included under ISIC",0)</f>
        <v>Electricity, gas, steam and air conditioning supply</v>
      </c>
      <c r="I167" s="13">
        <v>351</v>
      </c>
      <c r="J167" t="str">
        <f>_xlfn.XLOOKUP(Data[[#This Row],[ISIC Group]],'Combined ISIC Code '!$E$4:$E$422,'Combined ISIC Code '!$F$4:$F$422,"NOT INCLUDED UNDER ISIC",0)</f>
        <v>Electric power generation, transmission and distribution</v>
      </c>
      <c r="K167">
        <v>3510</v>
      </c>
      <c r="L167" t="s">
        <v>868</v>
      </c>
      <c r="M167" t="s">
        <v>16</v>
      </c>
      <c r="N167" t="s">
        <v>708</v>
      </c>
      <c r="O167" t="s">
        <v>63</v>
      </c>
      <c r="P167" t="s">
        <v>856</v>
      </c>
      <c r="Q167" t="s">
        <v>869</v>
      </c>
      <c r="R167" t="s">
        <v>724</v>
      </c>
      <c r="S167" t="s">
        <v>724</v>
      </c>
    </row>
    <row r="168" spans="1:19" x14ac:dyDescent="0.3">
      <c r="A168" t="str">
        <f>Data[[#This Row],[Taxonomy]]&amp;Data[[#This Row],[ Activity Code]]&amp;Data[[#This Row],[Environmental Objective]]</f>
        <v>Indonesia351[100]Climate Change Adaptation</v>
      </c>
      <c r="B168" t="str">
        <f>Data[[#This Row],[Taxonomy]]&amp;Data[[#This Row],[ Activity Code]]&amp;Data[[#This Row],[Environmental Objective]]</f>
        <v>Indonesia351[100]Climate Change Adaptation</v>
      </c>
      <c r="C168" t="s">
        <v>61</v>
      </c>
      <c r="D168" t="s">
        <v>862</v>
      </c>
      <c r="E168" t="s">
        <v>15</v>
      </c>
      <c r="F168" t="s">
        <v>346</v>
      </c>
      <c r="G168" s="12">
        <v>35</v>
      </c>
      <c r="H168" s="12" t="str">
        <f>_xlfn.XLOOKUP(Data[[#This Row],[ISIC Division]],'Combined ISIC Code '!$C$4:$C$422,'Combined ISIC Code '!$D$4:$D$422,"Not included under ISIC",0)</f>
        <v>Electricity, gas, steam and air conditioning supply</v>
      </c>
      <c r="I168" s="13">
        <v>351</v>
      </c>
      <c r="J168" t="str">
        <f>_xlfn.XLOOKUP(Data[[#This Row],[ISIC Group]],'Combined ISIC Code '!$E$4:$E$422,'Combined ISIC Code '!$F$4:$F$422,"NOT INCLUDED UNDER ISIC",0)</f>
        <v>Electric power generation, transmission and distribution</v>
      </c>
      <c r="K168">
        <v>3510</v>
      </c>
      <c r="L168" t="s">
        <v>749</v>
      </c>
      <c r="M168" t="s">
        <v>16</v>
      </c>
      <c r="N168" t="s">
        <v>715</v>
      </c>
      <c r="O168" t="s">
        <v>894</v>
      </c>
      <c r="P168" t="s">
        <v>724</v>
      </c>
      <c r="Q168" t="s">
        <v>724</v>
      </c>
      <c r="R168" t="s">
        <v>724</v>
      </c>
      <c r="S168" t="s">
        <v>724</v>
      </c>
    </row>
    <row r="169" spans="1:19" x14ac:dyDescent="0.3">
      <c r="A169" t="str">
        <f>Data[[#This Row],[Taxonomy]]&amp;Data[[#This Row],[ Activity Code]]&amp;Data[[#This Row],[Environmental Objective]]</f>
        <v>Indonesia351[100]Climate Change Mitigation</v>
      </c>
      <c r="B169" t="str">
        <f>Data[[#This Row],[Taxonomy]]&amp;Data[[#This Row],[ Activity Code]]&amp;Data[[#This Row],[Environmental Objective]]</f>
        <v>Indonesia351[100]Climate Change Mitigation</v>
      </c>
      <c r="C169" t="s">
        <v>61</v>
      </c>
      <c r="D169" t="s">
        <v>862</v>
      </c>
      <c r="E169" t="s">
        <v>15</v>
      </c>
      <c r="F169" t="s">
        <v>346</v>
      </c>
      <c r="G169" s="12">
        <v>35</v>
      </c>
      <c r="H169" s="12" t="str">
        <f>_xlfn.XLOOKUP(Data[[#This Row],[ISIC Division]],'Combined ISIC Code '!$C$4:$C$422,'Combined ISIC Code '!$D$4:$D$422,"Not included under ISIC",0)</f>
        <v>Electricity, gas, steam and air conditioning supply</v>
      </c>
      <c r="I169" s="13">
        <v>351</v>
      </c>
      <c r="J169" t="str">
        <f>_xlfn.XLOOKUP(Data[[#This Row],[ISIC Group]],'Combined ISIC Code '!$E$4:$E$422,'Combined ISIC Code '!$F$4:$F$422,"NOT INCLUDED UNDER ISIC",0)</f>
        <v>Electric power generation, transmission and distribution</v>
      </c>
      <c r="K169">
        <v>3510</v>
      </c>
      <c r="L169" t="s">
        <v>749</v>
      </c>
      <c r="M169" t="s">
        <v>16</v>
      </c>
      <c r="N169" t="s">
        <v>708</v>
      </c>
      <c r="O169" t="s">
        <v>63</v>
      </c>
      <c r="P169" t="s">
        <v>724</v>
      </c>
      <c r="Q169" t="s">
        <v>724</v>
      </c>
      <c r="R169" t="s">
        <v>863</v>
      </c>
      <c r="S169" t="s">
        <v>724</v>
      </c>
    </row>
    <row r="170" spans="1:19" x14ac:dyDescent="0.3">
      <c r="A170" t="str">
        <f>Data[[#This Row],[Taxonomy]]&amp;Data[[#This Row],[ Activity Code]]&amp;Data[[#This Row],[Environmental Objective]]</f>
        <v>Indonesia352[020]Climate Change Adaptation</v>
      </c>
      <c r="B170" t="str">
        <f>Data[[#This Row],[Taxonomy]]&amp;Data[[#This Row],[ Activity Code]]&amp;Data[[#This Row],[Environmental Objective]]</f>
        <v>Indonesia352[020]Climate Change Adaptation</v>
      </c>
      <c r="C170" t="s">
        <v>61</v>
      </c>
      <c r="D170" t="s">
        <v>897</v>
      </c>
      <c r="E170" t="s">
        <v>15</v>
      </c>
      <c r="F170" t="s">
        <v>346</v>
      </c>
      <c r="G170" s="12">
        <v>35</v>
      </c>
      <c r="H170" s="12" t="str">
        <f>_xlfn.XLOOKUP(Data[[#This Row],[ISIC Division]],'Combined ISIC Code '!$C$4:$C$422,'Combined ISIC Code '!$D$4:$D$422,"Not included under ISIC",0)</f>
        <v>Electricity, gas, steam and air conditioning supply</v>
      </c>
      <c r="I170" s="13">
        <v>352</v>
      </c>
      <c r="J170" t="str">
        <f>_xlfn.XLOOKUP(Data[[#This Row],[ISIC Group]],'Combined ISIC Code '!$E$4:$E$422,'Combined ISIC Code '!$F$4:$F$422,"NOT INCLUDED UNDER ISIC",0)</f>
        <v>Manufacture of gas; distribution of gaseous fuels through mains</v>
      </c>
      <c r="K170">
        <v>3520</v>
      </c>
      <c r="L170" t="s">
        <v>878</v>
      </c>
      <c r="M170" t="s">
        <v>16</v>
      </c>
      <c r="N170" t="s">
        <v>715</v>
      </c>
      <c r="O170" t="s">
        <v>894</v>
      </c>
      <c r="P170" t="s">
        <v>724</v>
      </c>
      <c r="Q170" t="s">
        <v>724</v>
      </c>
      <c r="R170" t="s">
        <v>898</v>
      </c>
      <c r="S170" t="s">
        <v>724</v>
      </c>
    </row>
    <row r="171" spans="1:19" x14ac:dyDescent="0.3">
      <c r="A171" t="str">
        <f>Data[[#This Row],[Taxonomy]]&amp;Data[[#This Row],[ Activity Code]]&amp;Data[[#This Row],[Environmental Objective]]</f>
        <v>Indonesia352[020]Climate Change Mitigation</v>
      </c>
      <c r="B171" t="str">
        <f>Data[[#This Row],[Taxonomy]]&amp;Data[[#This Row],[ Activity Code]]&amp;Data[[#This Row],[Environmental Objective]]</f>
        <v>Indonesia352[020]Climate Change Mitigation</v>
      </c>
      <c r="C171" t="s">
        <v>61</v>
      </c>
      <c r="D171" t="s">
        <v>70</v>
      </c>
      <c r="E171" t="s">
        <v>15</v>
      </c>
      <c r="F171" t="s">
        <v>346</v>
      </c>
      <c r="G171" s="12">
        <v>35</v>
      </c>
      <c r="H171" s="12" t="str">
        <f>_xlfn.XLOOKUP(Data[[#This Row],[ISIC Division]],'Combined ISIC Code '!$C$4:$C$422,'Combined ISIC Code '!$D$4:$D$422,"Not included under ISIC",0)</f>
        <v>Electricity, gas, steam and air conditioning supply</v>
      </c>
      <c r="I171" s="13">
        <v>352</v>
      </c>
      <c r="J171" t="str">
        <f>_xlfn.XLOOKUP(Data[[#This Row],[ISIC Group]],'Combined ISIC Code '!$E$4:$E$422,'Combined ISIC Code '!$F$4:$F$422,"NOT INCLUDED UNDER ISIC",0)</f>
        <v>Manufacture of gas; distribution of gaseous fuels through mains</v>
      </c>
      <c r="K171">
        <v>3520</v>
      </c>
      <c r="L171" t="s">
        <v>878</v>
      </c>
      <c r="M171" t="s">
        <v>16</v>
      </c>
      <c r="N171" t="s">
        <v>708</v>
      </c>
      <c r="O171" t="s">
        <v>63</v>
      </c>
      <c r="P171" t="s">
        <v>879</v>
      </c>
      <c r="Q171" t="s">
        <v>880</v>
      </c>
      <c r="R171" t="s">
        <v>881</v>
      </c>
      <c r="S171" t="s">
        <v>882</v>
      </c>
    </row>
    <row r="172" spans="1:19" x14ac:dyDescent="0.3">
      <c r="A172" t="str">
        <f>Data[[#This Row],[Taxonomy]]&amp;Data[[#This Row],[ Activity Code]]&amp;Data[[#This Row],[Environmental Objective]]</f>
        <v>Indonesia353[010]Climate Change Adaptation</v>
      </c>
      <c r="B172" t="str">
        <f>Data[[#This Row],[Taxonomy]]&amp;Data[[#This Row],[ Activity Code]]&amp;Data[[#This Row],[Environmental Objective]]</f>
        <v>Indonesia353[010]Climate Change Adaptation</v>
      </c>
      <c r="C172" t="s">
        <v>61</v>
      </c>
      <c r="D172" t="s">
        <v>33</v>
      </c>
      <c r="E172" t="s">
        <v>15</v>
      </c>
      <c r="F172" t="s">
        <v>346</v>
      </c>
      <c r="G172" s="12">
        <v>35</v>
      </c>
      <c r="H172" s="12" t="str">
        <f>_xlfn.XLOOKUP(Data[[#This Row],[ISIC Division]],'Combined ISIC Code '!$C$4:$C$422,'Combined ISIC Code '!$D$4:$D$422,"Not included under ISIC",0)</f>
        <v>Electricity, gas, steam and air conditioning supply</v>
      </c>
      <c r="I172" s="13">
        <v>353</v>
      </c>
      <c r="J172" t="str">
        <f>_xlfn.XLOOKUP(Data[[#This Row],[ISIC Group]],'Combined ISIC Code '!$E$4:$E$422,'Combined ISIC Code '!$F$4:$F$422,"NOT INCLUDED UNDER ISIC",0)</f>
        <v>Steam and air conditioning supply</v>
      </c>
      <c r="K172">
        <v>3530</v>
      </c>
      <c r="L172" t="s">
        <v>763</v>
      </c>
      <c r="M172" t="s">
        <v>16</v>
      </c>
      <c r="N172" t="s">
        <v>715</v>
      </c>
      <c r="O172" t="s">
        <v>894</v>
      </c>
      <c r="P172" t="s">
        <v>724</v>
      </c>
      <c r="Q172" t="s">
        <v>724</v>
      </c>
      <c r="R172" t="s">
        <v>898</v>
      </c>
      <c r="S172" t="s">
        <v>724</v>
      </c>
    </row>
    <row r="173" spans="1:19" x14ac:dyDescent="0.3">
      <c r="A173" t="str">
        <f>Data[[#This Row],[Taxonomy]]&amp;Data[[#This Row],[ Activity Code]]&amp;Data[[#This Row],[Environmental Objective]]</f>
        <v>Indonesia353[010]Climate Change Mitigation</v>
      </c>
      <c r="B173" t="str">
        <f>Data[[#This Row],[Taxonomy]]&amp;Data[[#This Row],[ Activity Code]]&amp;Data[[#This Row],[Environmental Objective]]</f>
        <v>Indonesia353[010]Climate Change Mitigation</v>
      </c>
      <c r="C173" t="s">
        <v>61</v>
      </c>
      <c r="D173" t="s">
        <v>33</v>
      </c>
      <c r="E173" t="s">
        <v>15</v>
      </c>
      <c r="F173" t="s">
        <v>346</v>
      </c>
      <c r="G173" s="12">
        <v>35</v>
      </c>
      <c r="H173" s="12" t="str">
        <f>_xlfn.XLOOKUP(Data[[#This Row],[ISIC Division]],'Combined ISIC Code '!$C$4:$C$422,'Combined ISIC Code '!$D$4:$D$422,"Not included under ISIC",0)</f>
        <v>Electricity, gas, steam and air conditioning supply</v>
      </c>
      <c r="I173" s="13">
        <v>353</v>
      </c>
      <c r="J173" t="str">
        <f>_xlfn.XLOOKUP(Data[[#This Row],[ISIC Group]],'Combined ISIC Code '!$E$4:$E$422,'Combined ISIC Code '!$F$4:$F$422,"NOT INCLUDED UNDER ISIC",0)</f>
        <v>Steam and air conditioning supply</v>
      </c>
      <c r="K173">
        <v>3530</v>
      </c>
      <c r="L173" t="s">
        <v>763</v>
      </c>
      <c r="M173" t="s">
        <v>16</v>
      </c>
      <c r="N173" t="s">
        <v>708</v>
      </c>
      <c r="O173" t="s">
        <v>63</v>
      </c>
      <c r="P173" t="s">
        <v>884</v>
      </c>
      <c r="Q173" t="s">
        <v>71</v>
      </c>
      <c r="R173" t="s">
        <v>724</v>
      </c>
      <c r="S173" t="s">
        <v>724</v>
      </c>
    </row>
    <row r="174" spans="1:19" x14ac:dyDescent="0.3">
      <c r="A174" t="str">
        <f>Data[[#This Row],[Taxonomy]]&amp;Data[[#This Row],[ Activity Code]]&amp;Data[[#This Row],[Environmental Objective]]</f>
        <v>Indonesia353[011]Climate Change Adaptation</v>
      </c>
      <c r="B174" t="str">
        <f>Data[[#This Row],[Taxonomy]]&amp;Data[[#This Row],[ Activity Code]]&amp;Data[[#This Row],[Environmental Objective]]</f>
        <v>Indonesia353[011]Climate Change Adaptation</v>
      </c>
      <c r="C174" t="s">
        <v>61</v>
      </c>
      <c r="D174" t="s">
        <v>883</v>
      </c>
      <c r="E174" t="s">
        <v>15</v>
      </c>
      <c r="F174" t="s">
        <v>346</v>
      </c>
      <c r="G174" s="12">
        <v>35</v>
      </c>
      <c r="H174" s="12" t="str">
        <f>_xlfn.XLOOKUP(Data[[#This Row],[ISIC Division]],'Combined ISIC Code '!$C$4:$C$422,'Combined ISIC Code '!$D$4:$D$422,"Not included under ISIC",0)</f>
        <v>Electricity, gas, steam and air conditioning supply</v>
      </c>
      <c r="I174" s="13">
        <v>353</v>
      </c>
      <c r="J174" t="str">
        <f>_xlfn.XLOOKUP(Data[[#This Row],[ISIC Group]],'Combined ISIC Code '!$E$4:$E$422,'Combined ISIC Code '!$F$4:$F$422,"NOT INCLUDED UNDER ISIC",0)</f>
        <v>Steam and air conditioning supply</v>
      </c>
      <c r="K174">
        <v>3530</v>
      </c>
      <c r="L174" t="s">
        <v>760</v>
      </c>
      <c r="M174" t="s">
        <v>16</v>
      </c>
      <c r="N174" t="s">
        <v>715</v>
      </c>
      <c r="O174" t="s">
        <v>894</v>
      </c>
      <c r="P174" t="s">
        <v>724</v>
      </c>
      <c r="Q174" t="s">
        <v>724</v>
      </c>
      <c r="R174" t="s">
        <v>898</v>
      </c>
      <c r="S174" t="s">
        <v>724</v>
      </c>
    </row>
    <row r="175" spans="1:19" x14ac:dyDescent="0.3">
      <c r="A175" t="str">
        <f>Data[[#This Row],[Taxonomy]]&amp;Data[[#This Row],[ Activity Code]]&amp;Data[[#This Row],[Environmental Objective]]</f>
        <v>Indonesia353[011]Climate Change Mitigation</v>
      </c>
      <c r="B175" t="str">
        <f>Data[[#This Row],[Taxonomy]]&amp;Data[[#This Row],[ Activity Code]]&amp;Data[[#This Row],[Environmental Objective]]</f>
        <v>Indonesia353[011]Climate Change Mitigation</v>
      </c>
      <c r="C175" t="s">
        <v>61</v>
      </c>
      <c r="D175" t="s">
        <v>883</v>
      </c>
      <c r="E175" t="s">
        <v>15</v>
      </c>
      <c r="F175" t="s">
        <v>346</v>
      </c>
      <c r="G175" s="12">
        <v>35</v>
      </c>
      <c r="H175" s="12" t="str">
        <f>_xlfn.XLOOKUP(Data[[#This Row],[ISIC Division]],'Combined ISIC Code '!$C$4:$C$422,'Combined ISIC Code '!$D$4:$D$422,"Not included under ISIC",0)</f>
        <v>Electricity, gas, steam and air conditioning supply</v>
      </c>
      <c r="I175" s="13">
        <v>353</v>
      </c>
      <c r="J175" t="str">
        <f>_xlfn.XLOOKUP(Data[[#This Row],[ISIC Group]],'Combined ISIC Code '!$E$4:$E$422,'Combined ISIC Code '!$F$4:$F$422,"NOT INCLUDED UNDER ISIC",0)</f>
        <v>Steam and air conditioning supply</v>
      </c>
      <c r="K175">
        <v>3530</v>
      </c>
      <c r="L175" t="s">
        <v>760</v>
      </c>
      <c r="M175" t="s">
        <v>16</v>
      </c>
      <c r="N175" t="s">
        <v>708</v>
      </c>
      <c r="O175" t="s">
        <v>63</v>
      </c>
      <c r="P175" t="s">
        <v>724</v>
      </c>
      <c r="Q175" t="s">
        <v>724</v>
      </c>
      <c r="R175" t="s">
        <v>852</v>
      </c>
      <c r="S175" t="s">
        <v>724</v>
      </c>
    </row>
    <row r="176" spans="1:19" x14ac:dyDescent="0.3">
      <c r="A176" t="str">
        <f>Data[[#This Row],[Taxonomy]]&amp;Data[[#This Row],[ Activity Code]]&amp;Data[[#This Row],[Environmental Objective]]</f>
        <v>Indonesia353[013]Climate Change Adaptation</v>
      </c>
      <c r="B176" t="str">
        <f>Data[[#This Row],[Taxonomy]]&amp;Data[[#This Row],[ Activity Code]]&amp;Data[[#This Row],[Environmental Objective]]</f>
        <v>Indonesia353[013]Climate Change Adaptation</v>
      </c>
      <c r="C176" t="s">
        <v>61</v>
      </c>
      <c r="D176" t="s">
        <v>885</v>
      </c>
      <c r="E176" t="s">
        <v>15</v>
      </c>
      <c r="F176" t="s">
        <v>346</v>
      </c>
      <c r="G176" s="12">
        <v>35</v>
      </c>
      <c r="H176" s="12" t="str">
        <f>_xlfn.XLOOKUP(Data[[#This Row],[ISIC Division]],'Combined ISIC Code '!$C$4:$C$422,'Combined ISIC Code '!$D$4:$D$422,"Not included under ISIC",0)</f>
        <v>Electricity, gas, steam and air conditioning supply</v>
      </c>
      <c r="I176" s="13">
        <v>353</v>
      </c>
      <c r="J176" t="str">
        <f>_xlfn.XLOOKUP(Data[[#This Row],[ISIC Group]],'Combined ISIC Code '!$E$4:$E$422,'Combined ISIC Code '!$F$4:$F$422,"NOT INCLUDED UNDER ISIC",0)</f>
        <v>Steam and air conditioning supply</v>
      </c>
      <c r="K176">
        <v>3530</v>
      </c>
      <c r="L176" t="s">
        <v>764</v>
      </c>
      <c r="M176" t="s">
        <v>16</v>
      </c>
      <c r="N176" t="s">
        <v>715</v>
      </c>
      <c r="O176" t="s">
        <v>894</v>
      </c>
      <c r="P176" t="s">
        <v>724</v>
      </c>
      <c r="Q176" t="s">
        <v>724</v>
      </c>
      <c r="R176" t="s">
        <v>898</v>
      </c>
      <c r="S176" t="s">
        <v>724</v>
      </c>
    </row>
    <row r="177" spans="1:19" x14ac:dyDescent="0.3">
      <c r="A177" t="str">
        <f>Data[[#This Row],[Taxonomy]]&amp;Data[[#This Row],[ Activity Code]]&amp;Data[[#This Row],[Environmental Objective]]</f>
        <v>Indonesia353[013]Climate Change Mitigation</v>
      </c>
      <c r="B177" t="str">
        <f>Data[[#This Row],[Taxonomy]]&amp;Data[[#This Row],[ Activity Code]]&amp;Data[[#This Row],[Environmental Objective]]</f>
        <v>Indonesia353[013]Climate Change Mitigation</v>
      </c>
      <c r="C177" t="s">
        <v>61</v>
      </c>
      <c r="D177" t="s">
        <v>885</v>
      </c>
      <c r="E177" t="s">
        <v>15</v>
      </c>
      <c r="F177" t="s">
        <v>346</v>
      </c>
      <c r="G177" s="12">
        <v>35</v>
      </c>
      <c r="H177" s="12" t="str">
        <f>_xlfn.XLOOKUP(Data[[#This Row],[ISIC Division]],'Combined ISIC Code '!$C$4:$C$422,'Combined ISIC Code '!$D$4:$D$422,"Not included under ISIC",0)</f>
        <v>Electricity, gas, steam and air conditioning supply</v>
      </c>
      <c r="I177" s="13">
        <v>353</v>
      </c>
      <c r="J177" t="str">
        <f>_xlfn.XLOOKUP(Data[[#This Row],[ISIC Group]],'Combined ISIC Code '!$E$4:$E$422,'Combined ISIC Code '!$F$4:$F$422,"NOT INCLUDED UNDER ISIC",0)</f>
        <v>Steam and air conditioning supply</v>
      </c>
      <c r="K177">
        <v>3530</v>
      </c>
      <c r="L177" t="s">
        <v>764</v>
      </c>
      <c r="M177" t="s">
        <v>16</v>
      </c>
      <c r="N177" t="s">
        <v>708</v>
      </c>
      <c r="O177" t="s">
        <v>63</v>
      </c>
      <c r="P177" t="s">
        <v>884</v>
      </c>
      <c r="Q177" t="s">
        <v>886</v>
      </c>
      <c r="R177" t="s">
        <v>887</v>
      </c>
      <c r="S177" t="s">
        <v>724</v>
      </c>
    </row>
    <row r="178" spans="1:19" x14ac:dyDescent="0.3">
      <c r="A178" t="str">
        <f>Data[[#This Row],[Taxonomy]]&amp;Data[[#This Row],[ Activity Code]]&amp;Data[[#This Row],[Environmental Objective]]</f>
        <v>Indonesia353[014]Climate Change Adaptation</v>
      </c>
      <c r="B178" t="str">
        <f>Data[[#This Row],[Taxonomy]]&amp;Data[[#This Row],[ Activity Code]]&amp;Data[[#This Row],[Environmental Objective]]</f>
        <v>Indonesia353[014]Climate Change Adaptation</v>
      </c>
      <c r="C178" t="s">
        <v>61</v>
      </c>
      <c r="D178" t="s">
        <v>36</v>
      </c>
      <c r="E178" t="s">
        <v>15</v>
      </c>
      <c r="F178" t="s">
        <v>346</v>
      </c>
      <c r="G178" s="12">
        <v>35</v>
      </c>
      <c r="H178" s="12" t="str">
        <f>_xlfn.XLOOKUP(Data[[#This Row],[ISIC Division]],'Combined ISIC Code '!$C$4:$C$422,'Combined ISIC Code '!$D$4:$D$422,"Not included under ISIC",0)</f>
        <v>Electricity, gas, steam and air conditioning supply</v>
      </c>
      <c r="I178" s="13">
        <v>353</v>
      </c>
      <c r="J178" t="str">
        <f>_xlfn.XLOOKUP(Data[[#This Row],[ISIC Group]],'Combined ISIC Code '!$E$4:$E$422,'Combined ISIC Code '!$F$4:$F$422,"NOT INCLUDED UNDER ISIC",0)</f>
        <v>Steam and air conditioning supply</v>
      </c>
      <c r="K178">
        <v>3530</v>
      </c>
      <c r="L178" t="s">
        <v>766</v>
      </c>
      <c r="M178" t="s">
        <v>16</v>
      </c>
      <c r="N178" t="s">
        <v>715</v>
      </c>
      <c r="O178" t="s">
        <v>894</v>
      </c>
      <c r="P178" t="s">
        <v>724</v>
      </c>
      <c r="Q178" t="s">
        <v>724</v>
      </c>
      <c r="R178" t="s">
        <v>898</v>
      </c>
      <c r="S178" t="s">
        <v>724</v>
      </c>
    </row>
    <row r="179" spans="1:19" x14ac:dyDescent="0.3">
      <c r="A179" t="str">
        <f>Data[[#This Row],[Taxonomy]]&amp;Data[[#This Row],[ Activity Code]]&amp;Data[[#This Row],[Environmental Objective]]</f>
        <v>Indonesia353[014]Climate Change Mitigation</v>
      </c>
      <c r="B179" t="str">
        <f>Data[[#This Row],[Taxonomy]]&amp;Data[[#This Row],[ Activity Code]]&amp;Data[[#This Row],[Environmental Objective]]</f>
        <v>Indonesia353[014]Climate Change Mitigation</v>
      </c>
      <c r="C179" t="s">
        <v>61</v>
      </c>
      <c r="D179" t="s">
        <v>36</v>
      </c>
      <c r="E179" t="s">
        <v>15</v>
      </c>
      <c r="F179" t="s">
        <v>346</v>
      </c>
      <c r="G179" s="12">
        <v>35</v>
      </c>
      <c r="H179" s="12" t="str">
        <f>_xlfn.XLOOKUP(Data[[#This Row],[ISIC Division]],'Combined ISIC Code '!$C$4:$C$422,'Combined ISIC Code '!$D$4:$D$422,"Not included under ISIC",0)</f>
        <v>Electricity, gas, steam and air conditioning supply</v>
      </c>
      <c r="I179" s="13">
        <v>353</v>
      </c>
      <c r="J179" t="str">
        <f>_xlfn.XLOOKUP(Data[[#This Row],[ISIC Group]],'Combined ISIC Code '!$E$4:$E$422,'Combined ISIC Code '!$F$4:$F$422,"NOT INCLUDED UNDER ISIC",0)</f>
        <v>Steam and air conditioning supply</v>
      </c>
      <c r="K179">
        <v>3530</v>
      </c>
      <c r="L179" t="s">
        <v>766</v>
      </c>
      <c r="M179" t="s">
        <v>16</v>
      </c>
      <c r="N179" t="s">
        <v>708</v>
      </c>
      <c r="O179" t="s">
        <v>63</v>
      </c>
      <c r="P179" t="s">
        <v>884</v>
      </c>
      <c r="Q179" t="s">
        <v>888</v>
      </c>
      <c r="R179" t="s">
        <v>889</v>
      </c>
      <c r="S179" t="s">
        <v>724</v>
      </c>
    </row>
    <row r="180" spans="1:19" x14ac:dyDescent="0.3">
      <c r="A180" t="str">
        <f>Data[[#This Row],[Taxonomy]]&amp;Data[[#This Row],[ Activity Code]]&amp;Data[[#This Row],[Environmental Objective]]</f>
        <v>Indonesia353[015]Climate Change Adaptation</v>
      </c>
      <c r="B180" t="str">
        <f>Data[[#This Row],[Taxonomy]]&amp;Data[[#This Row],[ Activity Code]]&amp;Data[[#This Row],[Environmental Objective]]</f>
        <v>Indonesia353[015]Climate Change Adaptation</v>
      </c>
      <c r="C180" t="s">
        <v>61</v>
      </c>
      <c r="D180" t="s">
        <v>890</v>
      </c>
      <c r="E180" t="s">
        <v>15</v>
      </c>
      <c r="F180" t="s">
        <v>346</v>
      </c>
      <c r="G180" s="12">
        <v>35</v>
      </c>
      <c r="H180" s="12" t="str">
        <f>_xlfn.XLOOKUP(Data[[#This Row],[ISIC Division]],'Combined ISIC Code '!$C$4:$C$422,'Combined ISIC Code '!$D$4:$D$422,"Not included under ISIC",0)</f>
        <v>Electricity, gas, steam and air conditioning supply</v>
      </c>
      <c r="I180" s="13">
        <v>353</v>
      </c>
      <c r="J180" t="str">
        <f>_xlfn.XLOOKUP(Data[[#This Row],[ISIC Group]],'Combined ISIC Code '!$E$4:$E$422,'Combined ISIC Code '!$F$4:$F$422,"NOT INCLUDED UNDER ISIC",0)</f>
        <v>Steam and air conditioning supply</v>
      </c>
      <c r="K180">
        <v>3530</v>
      </c>
      <c r="L180" t="s">
        <v>768</v>
      </c>
      <c r="M180" t="s">
        <v>16</v>
      </c>
      <c r="N180" t="s">
        <v>715</v>
      </c>
      <c r="O180" t="s">
        <v>894</v>
      </c>
      <c r="P180" t="s">
        <v>724</v>
      </c>
      <c r="Q180" t="s">
        <v>724</v>
      </c>
      <c r="R180" t="s">
        <v>898</v>
      </c>
      <c r="S180" t="s">
        <v>724</v>
      </c>
    </row>
    <row r="181" spans="1:19" x14ac:dyDescent="0.3">
      <c r="A181" t="str">
        <f>Data[[#This Row],[Taxonomy]]&amp;Data[[#This Row],[ Activity Code]]&amp;Data[[#This Row],[Environmental Objective]]</f>
        <v>Indonesia353[015]Climate Change Mitigation</v>
      </c>
      <c r="B181" t="str">
        <f>Data[[#This Row],[Taxonomy]]&amp;Data[[#This Row],[ Activity Code]]&amp;Data[[#This Row],[Environmental Objective]]</f>
        <v>Indonesia353[015]Climate Change Mitigation</v>
      </c>
      <c r="C181" t="s">
        <v>61</v>
      </c>
      <c r="D181" t="s">
        <v>890</v>
      </c>
      <c r="E181" t="s">
        <v>15</v>
      </c>
      <c r="F181" t="s">
        <v>346</v>
      </c>
      <c r="G181" s="12">
        <v>35</v>
      </c>
      <c r="H181" s="12" t="str">
        <f>_xlfn.XLOOKUP(Data[[#This Row],[ISIC Division]],'Combined ISIC Code '!$C$4:$C$422,'Combined ISIC Code '!$D$4:$D$422,"Not included under ISIC",0)</f>
        <v>Electricity, gas, steam and air conditioning supply</v>
      </c>
      <c r="I181" s="13">
        <v>353</v>
      </c>
      <c r="J181" t="str">
        <f>_xlfn.XLOOKUP(Data[[#This Row],[ISIC Group]],'Combined ISIC Code '!$E$4:$E$422,'Combined ISIC Code '!$F$4:$F$422,"NOT INCLUDED UNDER ISIC",0)</f>
        <v>Steam and air conditioning supply</v>
      </c>
      <c r="K181">
        <v>3530</v>
      </c>
      <c r="L181" t="s">
        <v>768</v>
      </c>
      <c r="M181" t="s">
        <v>16</v>
      </c>
      <c r="N181" t="s">
        <v>708</v>
      </c>
      <c r="O181" t="s">
        <v>63</v>
      </c>
      <c r="P181" t="s">
        <v>724</v>
      </c>
      <c r="Q181" t="s">
        <v>724</v>
      </c>
      <c r="R181" t="s">
        <v>891</v>
      </c>
      <c r="S181" t="s">
        <v>724</v>
      </c>
    </row>
    <row r="182" spans="1:19" x14ac:dyDescent="0.3">
      <c r="A182" t="str">
        <f>Data[[#This Row],[Taxonomy]]&amp;Data[[#This Row],[ Activity Code]]&amp;Data[[#This Row],[Environmental Objective]]</f>
        <v>Indonesia353[040]Climate Change Adaptation</v>
      </c>
      <c r="B182" t="str">
        <f>Data[[#This Row],[Taxonomy]]&amp;Data[[#This Row],[ Activity Code]]&amp;Data[[#This Row],[Environmental Objective]]</f>
        <v>Indonesia353[040]Climate Change Adaptation</v>
      </c>
      <c r="C182" t="s">
        <v>61</v>
      </c>
      <c r="D182" t="s">
        <v>72</v>
      </c>
      <c r="E182" t="s">
        <v>15</v>
      </c>
      <c r="F182" t="s">
        <v>346</v>
      </c>
      <c r="G182" s="12">
        <v>35</v>
      </c>
      <c r="H182" s="12" t="str">
        <f>_xlfn.XLOOKUP(Data[[#This Row],[ISIC Division]],'Combined ISIC Code '!$C$4:$C$422,'Combined ISIC Code '!$D$4:$D$422,"Not included under ISIC",0)</f>
        <v>Electricity, gas, steam and air conditioning supply</v>
      </c>
      <c r="I182" s="13">
        <v>353</v>
      </c>
      <c r="J182" t="str">
        <f>_xlfn.XLOOKUP(Data[[#This Row],[ISIC Group]],'Combined ISIC Code '!$E$4:$E$422,'Combined ISIC Code '!$F$4:$F$422,"NOT INCLUDED UNDER ISIC",0)</f>
        <v>Steam and air conditioning supply</v>
      </c>
      <c r="K182">
        <v>3530</v>
      </c>
      <c r="L182" t="s">
        <v>777</v>
      </c>
      <c r="M182" t="s">
        <v>16</v>
      </c>
      <c r="N182" t="s">
        <v>715</v>
      </c>
      <c r="O182" t="s">
        <v>894</v>
      </c>
      <c r="P182" t="s">
        <v>724</v>
      </c>
      <c r="Q182" t="s">
        <v>724</v>
      </c>
      <c r="R182" t="s">
        <v>898</v>
      </c>
      <c r="S182" t="s">
        <v>724</v>
      </c>
    </row>
    <row r="183" spans="1:19" x14ac:dyDescent="0.3">
      <c r="A183" t="str">
        <f>Data[[#This Row],[Taxonomy]]&amp;Data[[#This Row],[ Activity Code]]&amp;Data[[#This Row],[Environmental Objective]]</f>
        <v>Indonesia353[040]Climate Change Mitigation</v>
      </c>
      <c r="B183" t="str">
        <f>Data[[#This Row],[Taxonomy]]&amp;Data[[#This Row],[ Activity Code]]&amp;Data[[#This Row],[Environmental Objective]]</f>
        <v>Indonesia353[040]Climate Change Mitigation</v>
      </c>
      <c r="C183" t="s">
        <v>61</v>
      </c>
      <c r="D183" t="s">
        <v>72</v>
      </c>
      <c r="E183" t="s">
        <v>15</v>
      </c>
      <c r="F183" t="s">
        <v>346</v>
      </c>
      <c r="G183" s="12">
        <v>35</v>
      </c>
      <c r="H183" s="12" t="str">
        <f>_xlfn.XLOOKUP(Data[[#This Row],[ISIC Division]],'Combined ISIC Code '!$C$4:$C$422,'Combined ISIC Code '!$D$4:$D$422,"Not included under ISIC",0)</f>
        <v>Electricity, gas, steam and air conditioning supply</v>
      </c>
      <c r="I183" s="13">
        <v>353</v>
      </c>
      <c r="J183" t="str">
        <f>_xlfn.XLOOKUP(Data[[#This Row],[ISIC Group]],'Combined ISIC Code '!$E$4:$E$422,'Combined ISIC Code '!$F$4:$F$422,"NOT INCLUDED UNDER ISIC",0)</f>
        <v>Steam and air conditioning supply</v>
      </c>
      <c r="K183">
        <v>3530</v>
      </c>
      <c r="L183" t="s">
        <v>777</v>
      </c>
      <c r="M183" t="s">
        <v>16</v>
      </c>
      <c r="N183" t="s">
        <v>708</v>
      </c>
      <c r="O183" t="s">
        <v>63</v>
      </c>
      <c r="P183" t="s">
        <v>795</v>
      </c>
      <c r="Q183" t="s">
        <v>892</v>
      </c>
      <c r="R183" t="s">
        <v>893</v>
      </c>
      <c r="S183" t="s">
        <v>724</v>
      </c>
    </row>
    <row r="184" spans="1:19" x14ac:dyDescent="0.3">
      <c r="A184" t="str">
        <f>Data[[#This Row],[Taxonomy]]&amp;Data[[#This Row],[ Activity Code]]&amp;Data[[#This Row],[Environmental Objective]]</f>
        <v>Mexico014[110]Climate Change Mitigation</v>
      </c>
      <c r="B184" t="str">
        <f>Data[[#This Row],[Taxonomy]]&amp;Data[[#This Row],[ Activity Code]]&amp;Data[[#This Row],[Environmental Objective]]</f>
        <v>Mexico014[110]Climate Change Mitigation</v>
      </c>
      <c r="C184" t="s">
        <v>51</v>
      </c>
      <c r="D184" t="s">
        <v>1023</v>
      </c>
      <c r="E184" t="s">
        <v>91</v>
      </c>
      <c r="F184" t="s">
        <v>92</v>
      </c>
      <c r="G184" s="12">
        <v>1</v>
      </c>
      <c r="H184" s="12" t="str">
        <f>_xlfn.XLOOKUP(Data[[#This Row],[ISIC Division]],'Combined ISIC Code '!$C$4:$C$422,'Combined ISIC Code '!$D$4:$D$422,"Not included under ISIC",0)</f>
        <v>Crop and animal production, hunting and related service activities</v>
      </c>
      <c r="I184" s="13">
        <v>14</v>
      </c>
      <c r="J184" t="str">
        <f>_xlfn.XLOOKUP(Data[[#This Row],[ISIC Group]],'Combined ISIC Code '!$E$4:$E$422,'Combined ISIC Code '!$F$4:$F$422,"NOT INCLUDED UNDER ISIC",0)</f>
        <v>Animal production</v>
      </c>
      <c r="K184">
        <v>141</v>
      </c>
      <c r="L184" t="s">
        <v>1024</v>
      </c>
      <c r="M184" t="s">
        <v>16</v>
      </c>
      <c r="N184" t="s">
        <v>708</v>
      </c>
      <c r="O184" t="s">
        <v>834</v>
      </c>
      <c r="P184" t="s">
        <v>1025</v>
      </c>
      <c r="Q184" t="s">
        <v>1026</v>
      </c>
      <c r="R184" t="s">
        <v>1027</v>
      </c>
      <c r="S184" t="s">
        <v>724</v>
      </c>
    </row>
    <row r="185" spans="1:19" x14ac:dyDescent="0.3">
      <c r="A185" t="str">
        <f>Data[[#This Row],[Taxonomy]]&amp;Data[[#This Row],[ Activity Code]]&amp;Data[[#This Row],[Environmental Objective]]</f>
        <v>Mexico014[120]Climate Change Mitigation</v>
      </c>
      <c r="B185" t="str">
        <f>Data[[#This Row],[Taxonomy]]&amp;Data[[#This Row],[ Activity Code]]&amp;Data[[#This Row],[Environmental Objective]]</f>
        <v>Mexico014[120]Climate Change Mitigation</v>
      </c>
      <c r="C185" t="s">
        <v>51</v>
      </c>
      <c r="D185" t="s">
        <v>1028</v>
      </c>
      <c r="E185" t="s">
        <v>91</v>
      </c>
      <c r="F185" t="s">
        <v>92</v>
      </c>
      <c r="G185" s="12">
        <v>1</v>
      </c>
      <c r="H185" s="12" t="str">
        <f>_xlfn.XLOOKUP(Data[[#This Row],[ISIC Division]],'Combined ISIC Code '!$C$4:$C$422,'Combined ISIC Code '!$D$4:$D$422,"Not included under ISIC",0)</f>
        <v>Crop and animal production, hunting and related service activities</v>
      </c>
      <c r="I185" s="13">
        <v>14</v>
      </c>
      <c r="J185" t="str">
        <f>_xlfn.XLOOKUP(Data[[#This Row],[ISIC Group]],'Combined ISIC Code '!$E$4:$E$422,'Combined ISIC Code '!$F$4:$F$422,"NOT INCLUDED UNDER ISIC",0)</f>
        <v>Animal production</v>
      </c>
      <c r="K185">
        <v>141</v>
      </c>
      <c r="L185" t="s">
        <v>1029</v>
      </c>
      <c r="M185" t="s">
        <v>16</v>
      </c>
      <c r="N185" t="s">
        <v>708</v>
      </c>
      <c r="O185" t="s">
        <v>834</v>
      </c>
      <c r="P185" t="s">
        <v>1025</v>
      </c>
      <c r="Q185" t="s">
        <v>1026</v>
      </c>
      <c r="R185" t="s">
        <v>1027</v>
      </c>
      <c r="S185" t="s">
        <v>724</v>
      </c>
    </row>
    <row r="186" spans="1:19" x14ac:dyDescent="0.3">
      <c r="A186" t="str">
        <f>Data[[#This Row],[Taxonomy]]&amp;Data[[#This Row],[ Activity Code]]&amp;Data[[#This Row],[Environmental Objective]]</f>
        <v>Mexico014[131]Climate Change Mitigation</v>
      </c>
      <c r="B186" t="str">
        <f>Data[[#This Row],[Taxonomy]]&amp;Data[[#This Row],[ Activity Code]]&amp;Data[[#This Row],[Environmental Objective]]</f>
        <v>Mexico014[131]Climate Change Mitigation</v>
      </c>
      <c r="C186" t="s">
        <v>51</v>
      </c>
      <c r="D186" t="s">
        <v>1030</v>
      </c>
      <c r="E186" t="s">
        <v>91</v>
      </c>
      <c r="F186" t="s">
        <v>92</v>
      </c>
      <c r="G186" s="12">
        <v>1</v>
      </c>
      <c r="H186" s="12" t="str">
        <f>_xlfn.XLOOKUP(Data[[#This Row],[ISIC Division]],'Combined ISIC Code '!$C$4:$C$422,'Combined ISIC Code '!$D$4:$D$422,"Not included under ISIC",0)</f>
        <v>Crop and animal production, hunting and related service activities</v>
      </c>
      <c r="I186" s="13">
        <v>14</v>
      </c>
      <c r="J186" t="str">
        <f>_xlfn.XLOOKUP(Data[[#This Row],[ISIC Group]],'Combined ISIC Code '!$E$4:$E$422,'Combined ISIC Code '!$F$4:$F$422,"NOT INCLUDED UNDER ISIC",0)</f>
        <v>Animal production</v>
      </c>
      <c r="K186">
        <v>141</v>
      </c>
      <c r="L186" t="s">
        <v>1031</v>
      </c>
      <c r="M186" t="s">
        <v>16</v>
      </c>
      <c r="N186" t="s">
        <v>708</v>
      </c>
      <c r="O186" t="s">
        <v>834</v>
      </c>
      <c r="P186" t="s">
        <v>1025</v>
      </c>
      <c r="Q186" t="s">
        <v>1026</v>
      </c>
      <c r="R186" t="s">
        <v>1027</v>
      </c>
      <c r="S186" t="s">
        <v>724</v>
      </c>
    </row>
    <row r="187" spans="1:19" x14ac:dyDescent="0.3">
      <c r="A187" t="str">
        <f>Data[[#This Row],[Taxonomy]]&amp;Data[[#This Row],[ Activity Code]]&amp;Data[[#This Row],[Environmental Objective]]</f>
        <v>Mexico014[139]Climate Change Mitigation</v>
      </c>
      <c r="B187" t="str">
        <f>Data[[#This Row],[Taxonomy]]&amp;Data[[#This Row],[ Activity Code]]&amp;Data[[#This Row],[Environmental Objective]]</f>
        <v>Mexico014[139]Climate Change Mitigation</v>
      </c>
      <c r="C187" t="s">
        <v>51</v>
      </c>
      <c r="D187" t="s">
        <v>1032</v>
      </c>
      <c r="E187" t="s">
        <v>91</v>
      </c>
      <c r="F187" t="s">
        <v>92</v>
      </c>
      <c r="G187" s="12">
        <v>1</v>
      </c>
      <c r="H187" s="12" t="str">
        <f>_xlfn.XLOOKUP(Data[[#This Row],[ISIC Division]],'Combined ISIC Code '!$C$4:$C$422,'Combined ISIC Code '!$D$4:$D$422,"Not included under ISIC",0)</f>
        <v>Crop and animal production, hunting and related service activities</v>
      </c>
      <c r="I187" s="13">
        <v>14</v>
      </c>
      <c r="J187" t="str">
        <f>_xlfn.XLOOKUP(Data[[#This Row],[ISIC Group]],'Combined ISIC Code '!$E$4:$E$422,'Combined ISIC Code '!$F$4:$F$422,"NOT INCLUDED UNDER ISIC",0)</f>
        <v>Animal production</v>
      </c>
      <c r="K187">
        <v>141</v>
      </c>
      <c r="L187" t="s">
        <v>1033</v>
      </c>
      <c r="M187" t="s">
        <v>16</v>
      </c>
      <c r="N187" t="s">
        <v>708</v>
      </c>
      <c r="O187" t="s">
        <v>834</v>
      </c>
      <c r="P187" t="s">
        <v>1025</v>
      </c>
      <c r="Q187" t="s">
        <v>1026</v>
      </c>
      <c r="R187" t="s">
        <v>1027</v>
      </c>
      <c r="S187" t="s">
        <v>724</v>
      </c>
    </row>
    <row r="188" spans="1:19" x14ac:dyDescent="0.3">
      <c r="A188" t="str">
        <f>Data[[#This Row],[Taxonomy]]&amp;Data[[#This Row],[ Activity Code]]&amp;Data[[#This Row],[Environmental Objective]]</f>
        <v>Mexico014[410]Climate Change Mitigation</v>
      </c>
      <c r="B188" t="str">
        <f>Data[[#This Row],[Taxonomy]]&amp;Data[[#This Row],[ Activity Code]]&amp;Data[[#This Row],[Environmental Objective]]</f>
        <v>Mexico014[410]Climate Change Mitigation</v>
      </c>
      <c r="C188" t="s">
        <v>51</v>
      </c>
      <c r="D188" t="s">
        <v>1034</v>
      </c>
      <c r="E188" t="s">
        <v>91</v>
      </c>
      <c r="F188" t="s">
        <v>92</v>
      </c>
      <c r="G188" s="12">
        <v>1</v>
      </c>
      <c r="H188" s="12" t="str">
        <f>_xlfn.XLOOKUP(Data[[#This Row],[ISIC Division]],'Combined ISIC Code '!$C$4:$C$422,'Combined ISIC Code '!$D$4:$D$422,"Not included under ISIC",0)</f>
        <v>Crop and animal production, hunting and related service activities</v>
      </c>
      <c r="I188" s="13">
        <v>14</v>
      </c>
      <c r="J188" t="str">
        <f>_xlfn.XLOOKUP(Data[[#This Row],[ISIC Group]],'Combined ISIC Code '!$E$4:$E$422,'Combined ISIC Code '!$F$4:$F$422,"NOT INCLUDED UNDER ISIC",0)</f>
        <v>Animal production</v>
      </c>
      <c r="K188">
        <v>144</v>
      </c>
      <c r="L188" t="s">
        <v>1035</v>
      </c>
      <c r="M188" t="s">
        <v>16</v>
      </c>
      <c r="N188" t="s">
        <v>708</v>
      </c>
      <c r="O188" t="s">
        <v>834</v>
      </c>
      <c r="P188" t="s">
        <v>1025</v>
      </c>
      <c r="Q188" t="s">
        <v>1026</v>
      </c>
      <c r="R188" t="s">
        <v>1027</v>
      </c>
      <c r="S188" t="s">
        <v>724</v>
      </c>
    </row>
    <row r="189" spans="1:19" x14ac:dyDescent="0.3">
      <c r="A189" t="str">
        <f>Data[[#This Row],[Taxonomy]]&amp;Data[[#This Row],[ Activity Code]]&amp;Data[[#This Row],[Environmental Objective]]</f>
        <v>Mexico014[420]Climate Change Mitigation</v>
      </c>
      <c r="B189" t="str">
        <f>Data[[#This Row],[Taxonomy]]&amp;Data[[#This Row],[ Activity Code]]&amp;Data[[#This Row],[Environmental Objective]]</f>
        <v>Mexico014[420]Climate Change Mitigation</v>
      </c>
      <c r="C189" t="s">
        <v>51</v>
      </c>
      <c r="D189" t="s">
        <v>1036</v>
      </c>
      <c r="E189" t="s">
        <v>91</v>
      </c>
      <c r="F189" t="s">
        <v>92</v>
      </c>
      <c r="G189" s="12">
        <v>1</v>
      </c>
      <c r="H189" s="12" t="str">
        <f>_xlfn.XLOOKUP(Data[[#This Row],[ISIC Division]],'Combined ISIC Code '!$C$4:$C$422,'Combined ISIC Code '!$D$4:$D$422,"Not included under ISIC",0)</f>
        <v>Crop and animal production, hunting and related service activities</v>
      </c>
      <c r="I189" s="13">
        <v>14</v>
      </c>
      <c r="J189" t="str">
        <f>_xlfn.XLOOKUP(Data[[#This Row],[ISIC Group]],'Combined ISIC Code '!$E$4:$E$422,'Combined ISIC Code '!$F$4:$F$422,"NOT INCLUDED UNDER ISIC",0)</f>
        <v>Animal production</v>
      </c>
      <c r="K189">
        <v>144</v>
      </c>
      <c r="L189" t="s">
        <v>1037</v>
      </c>
      <c r="M189" t="s">
        <v>16</v>
      </c>
      <c r="N189" t="s">
        <v>708</v>
      </c>
      <c r="O189" t="s">
        <v>834</v>
      </c>
      <c r="P189" t="s">
        <v>1025</v>
      </c>
      <c r="Q189" t="s">
        <v>1026</v>
      </c>
      <c r="R189" t="s">
        <v>1027</v>
      </c>
      <c r="S189" t="s">
        <v>724</v>
      </c>
    </row>
    <row r="190" spans="1:19" x14ac:dyDescent="0.3">
      <c r="A190" t="str">
        <f>Data[[#This Row],[Taxonomy]]&amp;Data[[#This Row],[ Activity Code]]&amp;Data[[#This Row],[Environmental Objective]]</f>
        <v>Mexico016[210]Climate Change Mitigation</v>
      </c>
      <c r="B190" t="str">
        <f>Data[[#This Row],[Taxonomy]]&amp;Data[[#This Row],[ Activity Code]]&amp;Data[[#This Row],[Environmental Objective]]</f>
        <v>Mexico016[210]Climate Change Mitigation</v>
      </c>
      <c r="C190" t="s">
        <v>51</v>
      </c>
      <c r="D190" t="s">
        <v>1038</v>
      </c>
      <c r="E190" t="s">
        <v>91</v>
      </c>
      <c r="F190" t="s">
        <v>92</v>
      </c>
      <c r="G190" s="12">
        <v>1</v>
      </c>
      <c r="H190" s="12" t="str">
        <f>_xlfn.XLOOKUP(Data[[#This Row],[ISIC Division]],'Combined ISIC Code '!$C$4:$C$422,'Combined ISIC Code '!$D$4:$D$422,"Not included under ISIC",0)</f>
        <v>Crop and animal production, hunting and related service activities</v>
      </c>
      <c r="I190" s="13">
        <v>16</v>
      </c>
      <c r="J190" t="str">
        <f>_xlfn.XLOOKUP(Data[[#This Row],[ISIC Group]],'Combined ISIC Code '!$E$4:$E$422,'Combined ISIC Code '!$F$4:$F$422,"NOT INCLUDED UNDER ISIC",0)</f>
        <v>Support activities to agriculture and post-harvest crop activities</v>
      </c>
      <c r="K190">
        <v>162</v>
      </c>
      <c r="L190" t="s">
        <v>1039</v>
      </c>
      <c r="M190" t="s">
        <v>16</v>
      </c>
      <c r="N190" t="s">
        <v>708</v>
      </c>
      <c r="O190" t="s">
        <v>834</v>
      </c>
      <c r="P190" t="s">
        <v>1025</v>
      </c>
      <c r="Q190" t="s">
        <v>1026</v>
      </c>
      <c r="R190" t="s">
        <v>1027</v>
      </c>
      <c r="S190" t="s">
        <v>724</v>
      </c>
    </row>
    <row r="191" spans="1:19" x14ac:dyDescent="0.3">
      <c r="A191" t="str">
        <f>Data[[#This Row],[Taxonomy]]&amp;Data[[#This Row],[ Activity Code]]&amp;Data[[#This Row],[Environmental Objective]]</f>
        <v>Mexico201[120]Climate Change Mitigation</v>
      </c>
      <c r="B191" t="str">
        <f>Data[[#This Row],[Taxonomy]]&amp;Data[[#This Row],[ Activity Code]]&amp;Data[[#This Row],[Environmental Objective]]</f>
        <v>Mexico201[120]Climate Change Mitigation</v>
      </c>
      <c r="C191" t="s">
        <v>51</v>
      </c>
      <c r="D191" t="s">
        <v>1093</v>
      </c>
      <c r="E191" t="s">
        <v>74</v>
      </c>
      <c r="F191" t="s">
        <v>163</v>
      </c>
      <c r="G191" s="12">
        <v>20</v>
      </c>
      <c r="H191" s="12" t="str">
        <f>_xlfn.XLOOKUP(Data[[#This Row],[ISIC Division]],'Combined ISIC Code '!$C$4:$C$422,'Combined ISIC Code '!$D$4:$D$422,"Not included under ISIC",0)</f>
        <v>Manufacture of chemicals and chemical products</v>
      </c>
      <c r="I191" s="13">
        <v>201</v>
      </c>
      <c r="J191" t="str">
        <f>_xlfn.XLOOKUP(Data[[#This Row],[ISIC Group]],'Combined ISIC Code '!$E$4:$E$422,'Combined ISIC Code '!$F$4:$F$422,"NOT INCLUDED UNDER ISIC",0)</f>
        <v>Manufacture of basic chemicals, fertilizers and nitrogen compounds, plastics and</v>
      </c>
      <c r="K191">
        <v>2011</v>
      </c>
      <c r="L191" t="s">
        <v>1094</v>
      </c>
      <c r="M191" t="s">
        <v>16</v>
      </c>
      <c r="N191" t="s">
        <v>708</v>
      </c>
      <c r="O191" t="s">
        <v>1083</v>
      </c>
      <c r="P191" t="s">
        <v>1095</v>
      </c>
      <c r="Q191" t="s">
        <v>1096</v>
      </c>
      <c r="R191" t="s">
        <v>724</v>
      </c>
      <c r="S191" t="s">
        <v>724</v>
      </c>
    </row>
    <row r="192" spans="1:19" x14ac:dyDescent="0.3">
      <c r="A192" t="str">
        <f>Data[[#This Row],[Taxonomy]]&amp;Data[[#This Row],[ Activity Code]]&amp;Data[[#This Row],[Environmental Objective]]</f>
        <v>Mexico201[180]Climate Change Mitigation</v>
      </c>
      <c r="B192" t="str">
        <f>Data[[#This Row],[Taxonomy]]&amp;Data[[#This Row],[ Activity Code]]&amp;Data[[#This Row],[Environmental Objective]]</f>
        <v>Mexico201[180]Climate Change Mitigation</v>
      </c>
      <c r="C192" t="s">
        <v>51</v>
      </c>
      <c r="D192" t="s">
        <v>1097</v>
      </c>
      <c r="E192" t="s">
        <v>74</v>
      </c>
      <c r="F192" t="s">
        <v>163</v>
      </c>
      <c r="G192" s="12">
        <v>20</v>
      </c>
      <c r="H192" s="12" t="str">
        <f>_xlfn.XLOOKUP(Data[[#This Row],[ISIC Division]],'Combined ISIC Code '!$C$4:$C$422,'Combined ISIC Code '!$D$4:$D$422,"Not included under ISIC",0)</f>
        <v>Manufacture of chemicals and chemical products</v>
      </c>
      <c r="I192" s="13">
        <v>201</v>
      </c>
      <c r="J192" t="str">
        <f>_xlfn.XLOOKUP(Data[[#This Row],[ISIC Group]],'Combined ISIC Code '!$E$4:$E$422,'Combined ISIC Code '!$F$4:$F$422,"NOT INCLUDED UNDER ISIC",0)</f>
        <v>Manufacture of basic chemicals, fertilizers and nitrogen compounds, plastics and</v>
      </c>
      <c r="K192">
        <v>2011</v>
      </c>
      <c r="L192" t="s">
        <v>1098</v>
      </c>
      <c r="M192" t="s">
        <v>16</v>
      </c>
      <c r="N192" t="s">
        <v>708</v>
      </c>
      <c r="O192" t="s">
        <v>1083</v>
      </c>
      <c r="P192" t="s">
        <v>1095</v>
      </c>
      <c r="Q192" t="s">
        <v>1099</v>
      </c>
      <c r="R192" t="s">
        <v>724</v>
      </c>
      <c r="S192" t="s">
        <v>724</v>
      </c>
    </row>
    <row r="193" spans="1:19" x14ac:dyDescent="0.3">
      <c r="A193" t="str">
        <f>Data[[#This Row],[Taxonomy]]&amp;Data[[#This Row],[ Activity Code]]&amp;Data[[#This Row],[Environmental Objective]]</f>
        <v>Mexico202[999]Climate Change Mitigation</v>
      </c>
      <c r="B193" t="str">
        <f>Data[[#This Row],[Taxonomy]]&amp;Data[[#This Row],[ Activity Code]]&amp;Data[[#This Row],[Environmental Objective]]</f>
        <v>Mexico202[999]Climate Change Mitigation</v>
      </c>
      <c r="C193" t="s">
        <v>51</v>
      </c>
      <c r="D193" t="s">
        <v>1100</v>
      </c>
      <c r="E193" t="s">
        <v>74</v>
      </c>
      <c r="F193" t="s">
        <v>163</v>
      </c>
      <c r="G193" s="12">
        <v>20</v>
      </c>
      <c r="H193" s="12" t="str">
        <f>_xlfn.XLOOKUP(Data[[#This Row],[ISIC Division]],'Combined ISIC Code '!$C$4:$C$422,'Combined ISIC Code '!$D$4:$D$422,"Not included under ISIC",0)</f>
        <v>Manufacture of chemicals and chemical products</v>
      </c>
      <c r="I193" s="13">
        <v>202</v>
      </c>
      <c r="J193" t="str">
        <f>_xlfn.XLOOKUP(Data[[#This Row],[ISIC Group]],'Combined ISIC Code '!$E$4:$E$422,'Combined ISIC Code '!$F$4:$F$422,"NOT INCLUDED UNDER ISIC",0)</f>
        <v>Manufacture of other chemical products</v>
      </c>
      <c r="K193">
        <v>2029</v>
      </c>
      <c r="L193" t="s">
        <v>1101</v>
      </c>
      <c r="M193" t="s">
        <v>16</v>
      </c>
      <c r="N193" t="s">
        <v>708</v>
      </c>
      <c r="O193" t="s">
        <v>1083</v>
      </c>
      <c r="P193" t="s">
        <v>1084</v>
      </c>
      <c r="Q193" t="s">
        <v>1102</v>
      </c>
      <c r="R193" t="s">
        <v>724</v>
      </c>
      <c r="S193" t="s">
        <v>724</v>
      </c>
    </row>
    <row r="194" spans="1:19" x14ac:dyDescent="0.3">
      <c r="A194" t="str">
        <f>Data[[#This Row],[Taxonomy]]&amp;Data[[#This Row],[ Activity Code]]&amp;Data[[#This Row],[Environmental Objective]]</f>
        <v>Mexico239[410]Climate Change Mitigation</v>
      </c>
      <c r="B194" t="str">
        <f>Data[[#This Row],[Taxonomy]]&amp;Data[[#This Row],[ Activity Code]]&amp;Data[[#This Row],[Environmental Objective]]</f>
        <v>Mexico239[410]Climate Change Mitigation</v>
      </c>
      <c r="C194" t="s">
        <v>51</v>
      </c>
      <c r="D194" t="s">
        <v>1081</v>
      </c>
      <c r="E194" t="s">
        <v>74</v>
      </c>
      <c r="F194" t="s">
        <v>163</v>
      </c>
      <c r="G194" s="12">
        <v>23</v>
      </c>
      <c r="H194" s="12" t="str">
        <f>_xlfn.XLOOKUP(Data[[#This Row],[ISIC Division]],'Combined ISIC Code '!$C$4:$C$422,'Combined ISIC Code '!$D$4:$D$422,"Not included under ISIC",0)</f>
        <v>Manufacture of other non-metallic mineral products</v>
      </c>
      <c r="I194" s="13">
        <v>239</v>
      </c>
      <c r="J194" t="str">
        <f>_xlfn.XLOOKUP(Data[[#This Row],[ISIC Group]],'Combined ISIC Code '!$E$4:$E$422,'Combined ISIC Code '!$F$4:$F$422,"NOT INCLUDED UNDER ISIC",0)</f>
        <v>Manufacture of non-metallic mineral products n.e.c.</v>
      </c>
      <c r="K194">
        <v>2394</v>
      </c>
      <c r="L194" t="s">
        <v>1082</v>
      </c>
      <c r="M194" t="s">
        <v>16</v>
      </c>
      <c r="N194" t="s">
        <v>708</v>
      </c>
      <c r="O194" t="s">
        <v>1083</v>
      </c>
      <c r="P194" t="s">
        <v>1084</v>
      </c>
      <c r="Q194" t="s">
        <v>1085</v>
      </c>
      <c r="R194" t="s">
        <v>724</v>
      </c>
      <c r="S194" t="s">
        <v>724</v>
      </c>
    </row>
    <row r="195" spans="1:19" x14ac:dyDescent="0.3">
      <c r="A195" t="str">
        <f>Data[[#This Row],[Taxonomy]]&amp;Data[[#This Row],[ Activity Code]]&amp;Data[[#This Row],[Environmental Objective]]</f>
        <v>Mexico241[011]Climate Change Mitigation</v>
      </c>
      <c r="B195" t="str">
        <f>Data[[#This Row],[Taxonomy]]&amp;Data[[#This Row],[ Activity Code]]&amp;Data[[#This Row],[Environmental Objective]]</f>
        <v>Mexico241[011]Climate Change Mitigation</v>
      </c>
      <c r="C195" t="s">
        <v>51</v>
      </c>
      <c r="D195" t="s">
        <v>1086</v>
      </c>
      <c r="E195" t="s">
        <v>74</v>
      </c>
      <c r="F195" t="s">
        <v>163</v>
      </c>
      <c r="G195" s="12">
        <v>24</v>
      </c>
      <c r="H195" s="12" t="str">
        <f>_xlfn.XLOOKUP(Data[[#This Row],[ISIC Division]],'Combined ISIC Code '!$C$4:$C$422,'Combined ISIC Code '!$D$4:$D$422,"Not included under ISIC",0)</f>
        <v>Manufacture of basic metals</v>
      </c>
      <c r="I195" s="13">
        <v>241</v>
      </c>
      <c r="J195" t="str">
        <f>_xlfn.XLOOKUP(Data[[#This Row],[ISIC Group]],'Combined ISIC Code '!$E$4:$E$422,'Combined ISIC Code '!$F$4:$F$422,"NOT INCLUDED UNDER ISIC",0)</f>
        <v>Manufacture of basic iron and steel</v>
      </c>
      <c r="K195">
        <v>2410</v>
      </c>
      <c r="L195" t="s">
        <v>1087</v>
      </c>
      <c r="M195" t="s">
        <v>16</v>
      </c>
      <c r="N195" t="s">
        <v>708</v>
      </c>
      <c r="O195" t="s">
        <v>1083</v>
      </c>
      <c r="P195" t="s">
        <v>1084</v>
      </c>
      <c r="Q195" t="s">
        <v>1088</v>
      </c>
      <c r="R195" t="s">
        <v>724</v>
      </c>
      <c r="S195" t="s">
        <v>724</v>
      </c>
    </row>
    <row r="196" spans="1:19" x14ac:dyDescent="0.3">
      <c r="A196" t="str">
        <f>Data[[#This Row],[Taxonomy]]&amp;Data[[#This Row],[ Activity Code]]&amp;Data[[#This Row],[Environmental Objective]]</f>
        <v>Mexico242[010]Climate Change Mitigation</v>
      </c>
      <c r="B196" t="str">
        <f>Data[[#This Row],[Taxonomy]]&amp;Data[[#This Row],[ Activity Code]]&amp;Data[[#This Row],[Environmental Objective]]</f>
        <v>Mexico242[010]Climate Change Mitigation</v>
      </c>
      <c r="C196" t="s">
        <v>51</v>
      </c>
      <c r="D196" t="s">
        <v>1089</v>
      </c>
      <c r="E196" t="s">
        <v>74</v>
      </c>
      <c r="F196" t="s">
        <v>163</v>
      </c>
      <c r="G196" s="12">
        <v>24</v>
      </c>
      <c r="H196" s="12" t="str">
        <f>_xlfn.XLOOKUP(Data[[#This Row],[ISIC Division]],'Combined ISIC Code '!$C$4:$C$422,'Combined ISIC Code '!$D$4:$D$422,"Not included under ISIC",0)</f>
        <v>Manufacture of basic metals</v>
      </c>
      <c r="I196" s="13">
        <v>242</v>
      </c>
      <c r="J196" t="str">
        <f>_xlfn.XLOOKUP(Data[[#This Row],[ISIC Group]],'Combined ISIC Code '!$E$4:$E$422,'Combined ISIC Code '!$F$4:$F$422,"NOT INCLUDED UNDER ISIC",0)</f>
        <v>Manufacture of basic precious and other non-ferrous metals</v>
      </c>
      <c r="K196">
        <v>2420</v>
      </c>
      <c r="L196" t="s">
        <v>1090</v>
      </c>
      <c r="M196" t="s">
        <v>16</v>
      </c>
      <c r="N196" t="s">
        <v>708</v>
      </c>
      <c r="O196" t="s">
        <v>1083</v>
      </c>
      <c r="P196" t="s">
        <v>1091</v>
      </c>
      <c r="Q196" t="s">
        <v>1092</v>
      </c>
      <c r="R196" t="s">
        <v>724</v>
      </c>
      <c r="S196" t="s">
        <v>724</v>
      </c>
    </row>
    <row r="197" spans="1:19" x14ac:dyDescent="0.3">
      <c r="A197" t="str">
        <f>Data[[#This Row],[Taxonomy]]&amp;Data[[#This Row],[ Activity Code]]&amp;Data[[#This Row],[Environmental Objective]]</f>
        <v>Mexico351[001]Climate Change Mitigation</v>
      </c>
      <c r="B197" t="str">
        <f>Data[[#This Row],[Taxonomy]]&amp;Data[[#This Row],[ Activity Code]]&amp;Data[[#This Row],[Environmental Objective]]</f>
        <v>Mexico351[001]Climate Change Mitigation</v>
      </c>
      <c r="C197" t="s">
        <v>51</v>
      </c>
      <c r="D197" t="s">
        <v>59</v>
      </c>
      <c r="E197" t="s">
        <v>15</v>
      </c>
      <c r="F197" t="s">
        <v>346</v>
      </c>
      <c r="G197" s="12">
        <v>35</v>
      </c>
      <c r="H197" s="12" t="str">
        <f>_xlfn.XLOOKUP(Data[[#This Row],[ISIC Division]],'Combined ISIC Code '!$C$4:$C$422,'Combined ISIC Code '!$D$4:$D$422,"Not included under ISIC",0)</f>
        <v>Electricity, gas, steam and air conditioning supply</v>
      </c>
      <c r="I197" s="13">
        <v>351</v>
      </c>
      <c r="J197" t="str">
        <f>_xlfn.XLOOKUP(Data[[#This Row],[ISIC Group]],'Combined ISIC Code '!$E$4:$E$422,'Combined ISIC Code '!$F$4:$F$422,"NOT INCLUDED UNDER ISIC",0)</f>
        <v>Electric power generation, transmission and distribution</v>
      </c>
      <c r="K197">
        <v>3510</v>
      </c>
      <c r="L197" t="s">
        <v>844</v>
      </c>
      <c r="M197" t="s">
        <v>16</v>
      </c>
      <c r="N197" t="s">
        <v>708</v>
      </c>
      <c r="O197" t="s">
        <v>834</v>
      </c>
      <c r="P197" t="s">
        <v>835</v>
      </c>
      <c r="Q197" t="s">
        <v>843</v>
      </c>
      <c r="R197" t="s">
        <v>724</v>
      </c>
      <c r="S197" t="s">
        <v>57</v>
      </c>
    </row>
    <row r="198" spans="1:19" x14ac:dyDescent="0.3">
      <c r="A198" t="str">
        <f>Data[[#This Row],[Taxonomy]]&amp;Data[[#This Row],[ Activity Code]]&amp;Data[[#This Row],[Environmental Objective]]</f>
        <v>Mexico351[014]Climate Change Mitigation</v>
      </c>
      <c r="B198" t="str">
        <f>Data[[#This Row],[Taxonomy]]&amp;Data[[#This Row],[ Activity Code]]&amp;Data[[#This Row],[Environmental Objective]]</f>
        <v>Mexico351[014]Climate Change Mitigation</v>
      </c>
      <c r="C198" t="s">
        <v>51</v>
      </c>
      <c r="D198" t="s">
        <v>58</v>
      </c>
      <c r="E198" t="s">
        <v>15</v>
      </c>
      <c r="F198" t="s">
        <v>346</v>
      </c>
      <c r="G198" s="12">
        <v>35</v>
      </c>
      <c r="H198" s="12" t="str">
        <f>_xlfn.XLOOKUP(Data[[#This Row],[ISIC Division]],'Combined ISIC Code '!$C$4:$C$422,'Combined ISIC Code '!$D$4:$D$422,"Not included under ISIC",0)</f>
        <v>Electricity, gas, steam and air conditioning supply</v>
      </c>
      <c r="I198" s="13">
        <v>351</v>
      </c>
      <c r="J198" t="str">
        <f>_xlfn.XLOOKUP(Data[[#This Row],[ISIC Group]],'Combined ISIC Code '!$E$4:$E$422,'Combined ISIC Code '!$F$4:$F$422,"NOT INCLUDED UNDER ISIC",0)</f>
        <v>Electric power generation, transmission and distribution</v>
      </c>
      <c r="K198">
        <v>3510</v>
      </c>
      <c r="L198" t="s">
        <v>725</v>
      </c>
      <c r="M198" t="s">
        <v>16</v>
      </c>
      <c r="N198" t="s">
        <v>708</v>
      </c>
      <c r="O198" t="s">
        <v>834</v>
      </c>
      <c r="P198" t="s">
        <v>835</v>
      </c>
      <c r="Q198" t="s">
        <v>843</v>
      </c>
      <c r="R198" t="s">
        <v>724</v>
      </c>
      <c r="S198" t="s">
        <v>57</v>
      </c>
    </row>
    <row r="199" spans="1:19" x14ac:dyDescent="0.3">
      <c r="A199" t="str">
        <f>Data[[#This Row],[Taxonomy]]&amp;Data[[#This Row],[ Activity Code]]&amp;Data[[#This Row],[Environmental Objective]]</f>
        <v>Mexico351[015]Climate Change Mitigation</v>
      </c>
      <c r="B199" t="str">
        <f>Data[[#This Row],[Taxonomy]]&amp;Data[[#This Row],[ Activity Code]]&amp;Data[[#This Row],[Environmental Objective]]</f>
        <v>Mexico351[015]Climate Change Mitigation</v>
      </c>
      <c r="C199" t="s">
        <v>51</v>
      </c>
      <c r="D199" t="s">
        <v>845</v>
      </c>
      <c r="E199" t="s">
        <v>15</v>
      </c>
      <c r="F199" t="s">
        <v>346</v>
      </c>
      <c r="G199" s="12">
        <v>35</v>
      </c>
      <c r="H199" s="12" t="str">
        <f>_xlfn.XLOOKUP(Data[[#This Row],[ISIC Division]],'Combined ISIC Code '!$C$4:$C$422,'Combined ISIC Code '!$D$4:$D$422,"Not included under ISIC",0)</f>
        <v>Electricity, gas, steam and air conditioning supply</v>
      </c>
      <c r="I199" s="13">
        <v>351</v>
      </c>
      <c r="J199" t="str">
        <f>_xlfn.XLOOKUP(Data[[#This Row],[ISIC Group]],'Combined ISIC Code '!$E$4:$E$422,'Combined ISIC Code '!$F$4:$F$422,"NOT INCLUDED UNDER ISIC",0)</f>
        <v>Electric power generation, transmission and distribution</v>
      </c>
      <c r="K199">
        <v>3510</v>
      </c>
      <c r="L199" t="s">
        <v>846</v>
      </c>
      <c r="M199" t="s">
        <v>16</v>
      </c>
      <c r="N199" t="s">
        <v>708</v>
      </c>
      <c r="O199" t="s">
        <v>834</v>
      </c>
      <c r="P199" t="s">
        <v>835</v>
      </c>
      <c r="Q199" t="s">
        <v>843</v>
      </c>
      <c r="R199" t="s">
        <v>724</v>
      </c>
      <c r="S199" t="s">
        <v>57</v>
      </c>
    </row>
    <row r="200" spans="1:19" x14ac:dyDescent="0.3">
      <c r="A200" t="str">
        <f>Data[[#This Row],[Taxonomy]]&amp;Data[[#This Row],[ Activity Code]]&amp;Data[[#This Row],[Environmental Objective]]</f>
        <v>Mexico351[021]Climate Change Mitigation</v>
      </c>
      <c r="B200" t="str">
        <f>Data[[#This Row],[Taxonomy]]&amp;Data[[#This Row],[ Activity Code]]&amp;Data[[#This Row],[Environmental Objective]]</f>
        <v>Mexico351[021]Climate Change Mitigation</v>
      </c>
      <c r="C200" t="s">
        <v>51</v>
      </c>
      <c r="D200" t="s">
        <v>53</v>
      </c>
      <c r="E200" t="s">
        <v>15</v>
      </c>
      <c r="F200" t="s">
        <v>346</v>
      </c>
      <c r="G200" s="12">
        <v>35</v>
      </c>
      <c r="H200" s="12" t="str">
        <f>_xlfn.XLOOKUP(Data[[#This Row],[ISIC Division]],'Combined ISIC Code '!$C$4:$C$422,'Combined ISIC Code '!$D$4:$D$422,"Not included under ISIC",0)</f>
        <v>Electricity, gas, steam and air conditioning supply</v>
      </c>
      <c r="I200" s="13">
        <v>351</v>
      </c>
      <c r="J200" t="str">
        <f>_xlfn.XLOOKUP(Data[[#This Row],[ISIC Group]],'Combined ISIC Code '!$E$4:$E$422,'Combined ISIC Code '!$F$4:$F$422,"NOT INCLUDED UNDER ISIC",0)</f>
        <v>Electric power generation, transmission and distribution</v>
      </c>
      <c r="K200">
        <v>3510</v>
      </c>
      <c r="L200" t="s">
        <v>727</v>
      </c>
      <c r="M200" t="s">
        <v>16</v>
      </c>
      <c r="N200" t="s">
        <v>708</v>
      </c>
      <c r="O200" t="s">
        <v>834</v>
      </c>
      <c r="P200" t="s">
        <v>835</v>
      </c>
      <c r="Q200" t="s">
        <v>839</v>
      </c>
      <c r="R200" t="s">
        <v>840</v>
      </c>
      <c r="S200" t="s">
        <v>724</v>
      </c>
    </row>
    <row r="201" spans="1:19" x14ac:dyDescent="0.3">
      <c r="A201" t="str">
        <f>Data[[#This Row],[Taxonomy]]&amp;Data[[#This Row],[ Activity Code]]&amp;Data[[#This Row],[Environmental Objective]]</f>
        <v>Mexico351[022]Climate Change Mitigation</v>
      </c>
      <c r="B201" t="str">
        <f>Data[[#This Row],[Taxonomy]]&amp;Data[[#This Row],[ Activity Code]]&amp;Data[[#This Row],[Environmental Objective]]</f>
        <v>Mexico351[022]Climate Change Mitigation</v>
      </c>
      <c r="C201" t="s">
        <v>51</v>
      </c>
      <c r="D201" t="s">
        <v>54</v>
      </c>
      <c r="E201" t="s">
        <v>15</v>
      </c>
      <c r="F201" t="s">
        <v>346</v>
      </c>
      <c r="G201" s="12">
        <v>35</v>
      </c>
      <c r="H201" s="12" t="str">
        <f>_xlfn.XLOOKUP(Data[[#This Row],[ISIC Division]],'Combined ISIC Code '!$C$4:$C$422,'Combined ISIC Code '!$D$4:$D$422,"Not included under ISIC",0)</f>
        <v>Electricity, gas, steam and air conditioning supply</v>
      </c>
      <c r="I201" s="13">
        <v>351</v>
      </c>
      <c r="J201" t="str">
        <f>_xlfn.XLOOKUP(Data[[#This Row],[ISIC Group]],'Combined ISIC Code '!$E$4:$E$422,'Combined ISIC Code '!$F$4:$F$422,"NOT INCLUDED UNDER ISIC",0)</f>
        <v>Electric power generation, transmission and distribution</v>
      </c>
      <c r="K201">
        <v>3510</v>
      </c>
      <c r="L201" t="s">
        <v>730</v>
      </c>
      <c r="M201" t="s">
        <v>16</v>
      </c>
      <c r="N201" t="s">
        <v>708</v>
      </c>
      <c r="O201" t="s">
        <v>834</v>
      </c>
      <c r="P201" t="s">
        <v>835</v>
      </c>
      <c r="Q201" t="s">
        <v>839</v>
      </c>
      <c r="R201" t="s">
        <v>841</v>
      </c>
      <c r="S201" t="s">
        <v>724</v>
      </c>
    </row>
    <row r="202" spans="1:19" x14ac:dyDescent="0.3">
      <c r="A202" t="str">
        <f>Data[[#This Row],[Taxonomy]]&amp;Data[[#This Row],[ Activity Code]]&amp;Data[[#This Row],[Environmental Objective]]</f>
        <v>Mexico351[030]Climate Change Mitigation</v>
      </c>
      <c r="B202" t="str">
        <f>Data[[#This Row],[Taxonomy]]&amp;Data[[#This Row],[ Activity Code]]&amp;Data[[#This Row],[Environmental Objective]]</f>
        <v>Mexico351[030]Climate Change Mitigation</v>
      </c>
      <c r="C202" t="s">
        <v>51</v>
      </c>
      <c r="D202" t="s">
        <v>842</v>
      </c>
      <c r="E202" t="s">
        <v>15</v>
      </c>
      <c r="F202" t="s">
        <v>346</v>
      </c>
      <c r="G202" s="12">
        <v>35</v>
      </c>
      <c r="H202" s="12" t="str">
        <f>_xlfn.XLOOKUP(Data[[#This Row],[ISIC Division]],'Combined ISIC Code '!$C$4:$C$422,'Combined ISIC Code '!$D$4:$D$422,"Not included under ISIC",0)</f>
        <v>Electricity, gas, steam and air conditioning supply</v>
      </c>
      <c r="I202" s="13">
        <v>351</v>
      </c>
      <c r="J202" t="str">
        <f>_xlfn.XLOOKUP(Data[[#This Row],[ISIC Group]],'Combined ISIC Code '!$E$4:$E$422,'Combined ISIC Code '!$F$4:$F$422,"NOT INCLUDED UNDER ISIC",0)</f>
        <v>Electric power generation, transmission and distribution</v>
      </c>
      <c r="K202">
        <v>3510</v>
      </c>
      <c r="L202" t="s">
        <v>732</v>
      </c>
      <c r="M202" t="s">
        <v>16</v>
      </c>
      <c r="N202" t="s">
        <v>708</v>
      </c>
      <c r="O202" t="s">
        <v>834</v>
      </c>
      <c r="P202" t="s">
        <v>835</v>
      </c>
      <c r="Q202" t="s">
        <v>839</v>
      </c>
      <c r="R202" t="s">
        <v>841</v>
      </c>
      <c r="S202" t="s">
        <v>724</v>
      </c>
    </row>
    <row r="203" spans="1:19" x14ac:dyDescent="0.3">
      <c r="A203" t="str">
        <f>Data[[#This Row],[Taxonomy]]&amp;Data[[#This Row],[ Activity Code]]&amp;Data[[#This Row],[Environmental Objective]]</f>
        <v>Mexico351[040]Climate Change Mitigation</v>
      </c>
      <c r="B203" t="str">
        <f>Data[[#This Row],[Taxonomy]]&amp;Data[[#This Row],[ Activity Code]]&amp;Data[[#This Row],[Environmental Objective]]</f>
        <v>Mexico351[040]Climate Change Mitigation</v>
      </c>
      <c r="C203" t="s">
        <v>51</v>
      </c>
      <c r="D203" t="s">
        <v>833</v>
      </c>
      <c r="E203" t="s">
        <v>15</v>
      </c>
      <c r="F203" t="s">
        <v>346</v>
      </c>
      <c r="G203" s="12">
        <v>35</v>
      </c>
      <c r="H203" s="12" t="str">
        <f>_xlfn.XLOOKUP(Data[[#This Row],[ISIC Division]],'Combined ISIC Code '!$C$4:$C$422,'Combined ISIC Code '!$D$4:$D$422,"Not included under ISIC",0)</f>
        <v>Electricity, gas, steam and air conditioning supply</v>
      </c>
      <c r="I203" s="13">
        <v>351</v>
      </c>
      <c r="J203" t="str">
        <f>_xlfn.XLOOKUP(Data[[#This Row],[ISIC Group]],'Combined ISIC Code '!$E$4:$E$422,'Combined ISIC Code '!$F$4:$F$422,"NOT INCLUDED UNDER ISIC",0)</f>
        <v>Electric power generation, transmission and distribution</v>
      </c>
      <c r="K203">
        <v>3510</v>
      </c>
      <c r="L203" t="s">
        <v>733</v>
      </c>
      <c r="M203" t="s">
        <v>16</v>
      </c>
      <c r="N203" t="s">
        <v>708</v>
      </c>
      <c r="O203" t="s">
        <v>834</v>
      </c>
      <c r="P203" t="s">
        <v>835</v>
      </c>
      <c r="Q203" t="s">
        <v>836</v>
      </c>
      <c r="R203" t="s">
        <v>837</v>
      </c>
      <c r="S203" t="s">
        <v>838</v>
      </c>
    </row>
    <row r="204" spans="1:19" x14ac:dyDescent="0.3">
      <c r="A204" t="str">
        <f>Data[[#This Row],[Taxonomy]]&amp;Data[[#This Row],[ Activity Code]]&amp;Data[[#This Row],[Environmental Objective]]</f>
        <v>Mexico351[050]Climate Change Mitigation</v>
      </c>
      <c r="B204" t="str">
        <f>Data[[#This Row],[Taxonomy]]&amp;Data[[#This Row],[ Activity Code]]&amp;Data[[#This Row],[Environmental Objective]]</f>
        <v>Mexico351[050]Climate Change Mitigation</v>
      </c>
      <c r="C204" t="s">
        <v>51</v>
      </c>
      <c r="D204" t="s">
        <v>55</v>
      </c>
      <c r="E204" t="s">
        <v>15</v>
      </c>
      <c r="F204" t="s">
        <v>346</v>
      </c>
      <c r="G204" s="12">
        <v>35</v>
      </c>
      <c r="H204" s="12" t="str">
        <f>_xlfn.XLOOKUP(Data[[#This Row],[ISIC Division]],'Combined ISIC Code '!$C$4:$C$422,'Combined ISIC Code '!$D$4:$D$422,"Not included under ISIC",0)</f>
        <v>Electricity, gas, steam and air conditioning supply</v>
      </c>
      <c r="I204" s="13">
        <v>351</v>
      </c>
      <c r="J204" t="str">
        <f>_xlfn.XLOOKUP(Data[[#This Row],[ISIC Group]],'Combined ISIC Code '!$E$4:$E$422,'Combined ISIC Code '!$F$4:$F$422,"NOT INCLUDED UNDER ISIC",0)</f>
        <v>Electric power generation, transmission and distribution</v>
      </c>
      <c r="K204">
        <v>3510</v>
      </c>
      <c r="L204" t="s">
        <v>737</v>
      </c>
      <c r="M204" t="s">
        <v>16</v>
      </c>
      <c r="N204" t="s">
        <v>708</v>
      </c>
      <c r="O204" t="s">
        <v>834</v>
      </c>
      <c r="P204" t="s">
        <v>835</v>
      </c>
      <c r="Q204" t="s">
        <v>56</v>
      </c>
      <c r="R204" t="s">
        <v>724</v>
      </c>
      <c r="S204" t="s">
        <v>57</v>
      </c>
    </row>
    <row r="205" spans="1:19" x14ac:dyDescent="0.3">
      <c r="A205" t="str">
        <f>Data[[#This Row],[Taxonomy]]&amp;Data[[#This Row],[ Activity Code]]&amp;Data[[#This Row],[Environmental Objective]]</f>
        <v>Mexico351[060]Climate Change Mitigation</v>
      </c>
      <c r="B205" t="str">
        <f>Data[[#This Row],[Taxonomy]]&amp;Data[[#This Row],[ Activity Code]]&amp;Data[[#This Row],[Environmental Objective]]</f>
        <v>Mexico351[060]Climate Change Mitigation</v>
      </c>
      <c r="C205" t="s">
        <v>51</v>
      </c>
      <c r="D205" t="s">
        <v>60</v>
      </c>
      <c r="E205" t="s">
        <v>15</v>
      </c>
      <c r="F205" t="s">
        <v>346</v>
      </c>
      <c r="G205" s="12">
        <v>35</v>
      </c>
      <c r="H205" s="12" t="str">
        <f>_xlfn.XLOOKUP(Data[[#This Row],[ISIC Division]],'Combined ISIC Code '!$C$4:$C$422,'Combined ISIC Code '!$D$4:$D$422,"Not included under ISIC",0)</f>
        <v>Electricity, gas, steam and air conditioning supply</v>
      </c>
      <c r="I205" s="13">
        <v>351</v>
      </c>
      <c r="J205" t="str">
        <f>_xlfn.XLOOKUP(Data[[#This Row],[ISIC Group]],'Combined ISIC Code '!$E$4:$E$422,'Combined ISIC Code '!$F$4:$F$422,"NOT INCLUDED UNDER ISIC",0)</f>
        <v>Electric power generation, transmission and distribution</v>
      </c>
      <c r="K205">
        <v>3510</v>
      </c>
      <c r="L205" t="s">
        <v>738</v>
      </c>
      <c r="M205" t="s">
        <v>16</v>
      </c>
      <c r="N205" t="s">
        <v>708</v>
      </c>
      <c r="O205" t="s">
        <v>834</v>
      </c>
      <c r="P205" t="s">
        <v>835</v>
      </c>
      <c r="Q205" t="s">
        <v>839</v>
      </c>
      <c r="R205" t="s">
        <v>847</v>
      </c>
      <c r="S205" t="s">
        <v>724</v>
      </c>
    </row>
    <row r="206" spans="1:19" x14ac:dyDescent="0.3">
      <c r="A206" t="str">
        <f>Data[[#This Row],[Taxonomy]]&amp;Data[[#This Row],[ Activity Code]]&amp;Data[[#This Row],[Environmental Objective]]</f>
        <v>Mexico351[071]Climate Change Mitigation</v>
      </c>
      <c r="B206" t="str">
        <f>Data[[#This Row],[Taxonomy]]&amp;Data[[#This Row],[ Activity Code]]&amp;Data[[#This Row],[Environmental Objective]]</f>
        <v>Mexico351[071]Climate Change Mitigation</v>
      </c>
      <c r="C206" t="s">
        <v>51</v>
      </c>
      <c r="D206" t="s">
        <v>848</v>
      </c>
      <c r="E206" t="s">
        <v>15</v>
      </c>
      <c r="F206" t="s">
        <v>346</v>
      </c>
      <c r="G206" s="12">
        <v>35</v>
      </c>
      <c r="H206" s="12" t="str">
        <f>_xlfn.XLOOKUP(Data[[#This Row],[ISIC Division]],'Combined ISIC Code '!$C$4:$C$422,'Combined ISIC Code '!$D$4:$D$422,"Not included under ISIC",0)</f>
        <v>Electricity, gas, steam and air conditioning supply</v>
      </c>
      <c r="I206" s="13">
        <v>351</v>
      </c>
      <c r="J206" t="str">
        <f>_xlfn.XLOOKUP(Data[[#This Row],[ISIC Group]],'Combined ISIC Code '!$E$4:$E$422,'Combined ISIC Code '!$F$4:$F$422,"NOT INCLUDED UNDER ISIC",0)</f>
        <v>Electric power generation, transmission and distribution</v>
      </c>
      <c r="K206">
        <v>3510</v>
      </c>
      <c r="L206" t="s">
        <v>740</v>
      </c>
      <c r="M206" t="s">
        <v>16</v>
      </c>
      <c r="N206" t="s">
        <v>708</v>
      </c>
      <c r="O206" t="s">
        <v>834</v>
      </c>
      <c r="P206" t="s">
        <v>849</v>
      </c>
      <c r="Q206" t="s">
        <v>850</v>
      </c>
      <c r="R206" t="s">
        <v>851</v>
      </c>
      <c r="S206" t="s">
        <v>724</v>
      </c>
    </row>
    <row r="207" spans="1:19" x14ac:dyDescent="0.3">
      <c r="A207" t="str">
        <f>Data[[#This Row],[Taxonomy]]&amp;Data[[#This Row],[ Activity Code]]&amp;Data[[#This Row],[Environmental Objective]]</f>
        <v>Mexico410[011]Climate Change Mitigation</v>
      </c>
      <c r="B207" t="str">
        <f>Data[[#This Row],[Taxonomy]]&amp;Data[[#This Row],[ Activity Code]]&amp;Data[[#This Row],[Environmental Objective]]</f>
        <v>Mexico410[011]Climate Change Mitigation</v>
      </c>
      <c r="C207" t="s">
        <v>51</v>
      </c>
      <c r="D207" t="s">
        <v>1045</v>
      </c>
      <c r="E207" t="s">
        <v>363</v>
      </c>
      <c r="F207" t="s">
        <v>364</v>
      </c>
      <c r="G207" s="12">
        <v>41</v>
      </c>
      <c r="H207" s="12" t="str">
        <f>_xlfn.XLOOKUP(Data[[#This Row],[ISIC Division]],'Combined ISIC Code '!$C$4:$C$422,'Combined ISIC Code '!$D$4:$D$422,"Not included under ISIC",0)</f>
        <v>Construction of buildings</v>
      </c>
      <c r="I207" s="13">
        <v>410</v>
      </c>
      <c r="J207" t="str">
        <f>_xlfn.XLOOKUP(Data[[#This Row],[ISIC Group]],'Combined ISIC Code '!$E$4:$E$422,'Combined ISIC Code '!$F$4:$F$422,"NOT INCLUDED UNDER ISIC",0)</f>
        <v>Construction of buildings</v>
      </c>
      <c r="K207">
        <v>4100</v>
      </c>
      <c r="L207" t="s">
        <v>900</v>
      </c>
      <c r="M207" t="s">
        <v>16</v>
      </c>
      <c r="N207" t="s">
        <v>708</v>
      </c>
      <c r="O207" t="s">
        <v>52</v>
      </c>
      <c r="P207" t="s">
        <v>1046</v>
      </c>
      <c r="Q207" t="s">
        <v>1047</v>
      </c>
      <c r="R207" t="s">
        <v>1048</v>
      </c>
      <c r="S207" t="s">
        <v>724</v>
      </c>
    </row>
    <row r="208" spans="1:19" x14ac:dyDescent="0.3">
      <c r="A208" t="str">
        <f>Data[[#This Row],[Taxonomy]]&amp;Data[[#This Row],[ Activity Code]]&amp;Data[[#This Row],[Environmental Objective]]</f>
        <v>Mexico410[012]Climate Change Mitigation</v>
      </c>
      <c r="B208" t="str">
        <f>Data[[#This Row],[Taxonomy]]&amp;Data[[#This Row],[ Activity Code]]&amp;Data[[#This Row],[Environmental Objective]]</f>
        <v>Mexico410[012]Climate Change Mitigation</v>
      </c>
      <c r="C208" t="s">
        <v>51</v>
      </c>
      <c r="D208" t="s">
        <v>1052</v>
      </c>
      <c r="E208" t="s">
        <v>363</v>
      </c>
      <c r="F208" t="s">
        <v>364</v>
      </c>
      <c r="G208" s="12">
        <v>41</v>
      </c>
      <c r="H208" s="12" t="str">
        <f>_xlfn.XLOOKUP(Data[[#This Row],[ISIC Division]],'Combined ISIC Code '!$C$4:$C$422,'Combined ISIC Code '!$D$4:$D$422,"Not included under ISIC",0)</f>
        <v>Construction of buildings</v>
      </c>
      <c r="I208" s="13">
        <v>410</v>
      </c>
      <c r="J208" t="str">
        <f>_xlfn.XLOOKUP(Data[[#This Row],[ISIC Group]],'Combined ISIC Code '!$E$4:$E$422,'Combined ISIC Code '!$F$4:$F$422,"NOT INCLUDED UNDER ISIC",0)</f>
        <v>Construction of buildings</v>
      </c>
      <c r="K208">
        <v>4100</v>
      </c>
      <c r="L208" t="s">
        <v>1053</v>
      </c>
      <c r="M208" t="s">
        <v>16</v>
      </c>
      <c r="N208" t="s">
        <v>708</v>
      </c>
      <c r="O208" t="s">
        <v>52</v>
      </c>
      <c r="P208" t="s">
        <v>1046</v>
      </c>
      <c r="Q208" t="s">
        <v>1054</v>
      </c>
      <c r="R208" t="s">
        <v>1055</v>
      </c>
      <c r="S208" t="s">
        <v>724</v>
      </c>
    </row>
    <row r="209" spans="1:19" x14ac:dyDescent="0.3">
      <c r="A209" t="str">
        <f>Data[[#This Row],[Taxonomy]]&amp;Data[[#This Row],[ Activity Code]]&amp;Data[[#This Row],[Environmental Objective]]</f>
        <v>Mexico410[021]Climate Change Mitigation</v>
      </c>
      <c r="B209" t="str">
        <f>Data[[#This Row],[Taxonomy]]&amp;Data[[#This Row],[ Activity Code]]&amp;Data[[#This Row],[Environmental Objective]]</f>
        <v>Mexico410[021]Climate Change Mitigation</v>
      </c>
      <c r="C209" t="s">
        <v>51</v>
      </c>
      <c r="D209" t="s">
        <v>1049</v>
      </c>
      <c r="E209" t="s">
        <v>363</v>
      </c>
      <c r="F209" t="s">
        <v>364</v>
      </c>
      <c r="G209" s="12">
        <v>41</v>
      </c>
      <c r="H209" s="12" t="str">
        <f>_xlfn.XLOOKUP(Data[[#This Row],[ISIC Division]],'Combined ISIC Code '!$C$4:$C$422,'Combined ISIC Code '!$D$4:$D$422,"Not included under ISIC",0)</f>
        <v>Construction of buildings</v>
      </c>
      <c r="I209" s="13">
        <v>410</v>
      </c>
      <c r="J209" t="str">
        <f>_xlfn.XLOOKUP(Data[[#This Row],[ISIC Group]],'Combined ISIC Code '!$E$4:$E$422,'Combined ISIC Code '!$F$4:$F$422,"NOT INCLUDED UNDER ISIC",0)</f>
        <v>Construction of buildings</v>
      </c>
      <c r="K209">
        <v>4100</v>
      </c>
      <c r="L209" t="s">
        <v>905</v>
      </c>
      <c r="M209" t="s">
        <v>16</v>
      </c>
      <c r="N209" t="s">
        <v>708</v>
      </c>
      <c r="O209" t="s">
        <v>52</v>
      </c>
      <c r="P209" t="s">
        <v>1046</v>
      </c>
      <c r="Q209" t="s">
        <v>1050</v>
      </c>
      <c r="R209" t="s">
        <v>1051</v>
      </c>
      <c r="S209" t="s">
        <v>724</v>
      </c>
    </row>
    <row r="210" spans="1:19" x14ac:dyDescent="0.3">
      <c r="A210" t="str">
        <f>Data[[#This Row],[Taxonomy]]&amp;Data[[#This Row],[ Activity Code]]&amp;Data[[#This Row],[Environmental Objective]]</f>
        <v>Mexico410[022]Climate Change Mitigation</v>
      </c>
      <c r="B210" t="str">
        <f>Data[[#This Row],[Taxonomy]]&amp;Data[[#This Row],[ Activity Code]]&amp;Data[[#This Row],[Environmental Objective]]</f>
        <v>Mexico410[022]Climate Change Mitigation</v>
      </c>
      <c r="C210" t="s">
        <v>51</v>
      </c>
      <c r="D210" t="s">
        <v>1056</v>
      </c>
      <c r="E210" t="s">
        <v>363</v>
      </c>
      <c r="F210" t="s">
        <v>364</v>
      </c>
      <c r="G210" s="12">
        <v>41</v>
      </c>
      <c r="H210" s="12" t="str">
        <f>_xlfn.XLOOKUP(Data[[#This Row],[ISIC Division]],'Combined ISIC Code '!$C$4:$C$422,'Combined ISIC Code '!$D$4:$D$422,"Not included under ISIC",0)</f>
        <v>Construction of buildings</v>
      </c>
      <c r="I210" s="13">
        <v>410</v>
      </c>
      <c r="J210" t="str">
        <f>_xlfn.XLOOKUP(Data[[#This Row],[ISIC Group]],'Combined ISIC Code '!$E$4:$E$422,'Combined ISIC Code '!$F$4:$F$422,"NOT INCLUDED UNDER ISIC",0)</f>
        <v>Construction of buildings</v>
      </c>
      <c r="K210">
        <v>4100</v>
      </c>
      <c r="L210" t="s">
        <v>1057</v>
      </c>
      <c r="M210" t="s">
        <v>16</v>
      </c>
      <c r="N210" t="s">
        <v>708</v>
      </c>
      <c r="O210" t="s">
        <v>52</v>
      </c>
      <c r="P210" t="s">
        <v>1046</v>
      </c>
      <c r="Q210" t="s">
        <v>1058</v>
      </c>
      <c r="R210" t="s">
        <v>1059</v>
      </c>
      <c r="S210" t="s">
        <v>724</v>
      </c>
    </row>
    <row r="211" spans="1:19" x14ac:dyDescent="0.3">
      <c r="A211" t="str">
        <f>Data[[#This Row],[Taxonomy]]&amp;Data[[#This Row],[ Activity Code]]&amp;Data[[#This Row],[Environmental Objective]]</f>
        <v>Mexico410[023]Climate Change Mitigation</v>
      </c>
      <c r="B211" t="str">
        <f>Data[[#This Row],[Taxonomy]]&amp;Data[[#This Row],[ Activity Code]]&amp;Data[[#This Row],[Environmental Objective]]</f>
        <v>Mexico410[023]Climate Change Mitigation</v>
      </c>
      <c r="C211" t="s">
        <v>51</v>
      </c>
      <c r="D211" t="s">
        <v>1065</v>
      </c>
      <c r="E211" t="s">
        <v>363</v>
      </c>
      <c r="F211" t="s">
        <v>364</v>
      </c>
      <c r="G211" s="12">
        <v>41</v>
      </c>
      <c r="H211" s="12" t="str">
        <f>_xlfn.XLOOKUP(Data[[#This Row],[ISIC Division]],'Combined ISIC Code '!$C$4:$C$422,'Combined ISIC Code '!$D$4:$D$422,"Not included under ISIC",0)</f>
        <v>Construction of buildings</v>
      </c>
      <c r="I211" s="13">
        <v>410</v>
      </c>
      <c r="J211" t="str">
        <f>_xlfn.XLOOKUP(Data[[#This Row],[ISIC Group]],'Combined ISIC Code '!$E$4:$E$422,'Combined ISIC Code '!$F$4:$F$422,"NOT INCLUDED UNDER ISIC",0)</f>
        <v>Construction of buildings</v>
      </c>
      <c r="K211">
        <v>4100</v>
      </c>
      <c r="L211" t="s">
        <v>1066</v>
      </c>
      <c r="M211" t="s">
        <v>16</v>
      </c>
      <c r="N211" t="s">
        <v>708</v>
      </c>
      <c r="O211" t="s">
        <v>52</v>
      </c>
      <c r="P211" t="s">
        <v>1046</v>
      </c>
      <c r="Q211" t="s">
        <v>1067</v>
      </c>
      <c r="R211" t="s">
        <v>1068</v>
      </c>
      <c r="S211" t="s">
        <v>724</v>
      </c>
    </row>
    <row r="212" spans="1:19" x14ac:dyDescent="0.3">
      <c r="A212" t="str">
        <f>Data[[#This Row],[Taxonomy]]&amp;Data[[#This Row],[ Activity Code]]&amp;Data[[#This Row],[Environmental Objective]]</f>
        <v>Mexico421[021]Climate Change Mitigation</v>
      </c>
      <c r="B212" t="str">
        <f>Data[[#This Row],[Taxonomy]]&amp;Data[[#This Row],[ Activity Code]]&amp;Data[[#This Row],[Environmental Objective]]</f>
        <v>Mexico421[021]Climate Change Mitigation</v>
      </c>
      <c r="C212" t="s">
        <v>51</v>
      </c>
      <c r="D212" t="s">
        <v>1074</v>
      </c>
      <c r="E212" t="s">
        <v>363</v>
      </c>
      <c r="F212" t="s">
        <v>364</v>
      </c>
      <c r="G212" s="12">
        <v>42</v>
      </c>
      <c r="H212" s="12" t="str">
        <f>_xlfn.XLOOKUP(Data[[#This Row],[ISIC Division]],'Combined ISIC Code '!$C$4:$C$422,'Combined ISIC Code '!$D$4:$D$422,"Not included under ISIC",0)</f>
        <v>Civil engineering</v>
      </c>
      <c r="I212" s="13">
        <v>421</v>
      </c>
      <c r="J212" t="str">
        <f>_xlfn.XLOOKUP(Data[[#This Row],[ISIC Group]],'Combined ISIC Code '!$E$4:$E$422,'Combined ISIC Code '!$F$4:$F$422,"NOT INCLUDED UNDER ISIC",0)</f>
        <v>Construction of roads and railways</v>
      </c>
      <c r="K212">
        <v>4210</v>
      </c>
      <c r="L212" t="s">
        <v>1075</v>
      </c>
      <c r="M212" t="s">
        <v>16</v>
      </c>
      <c r="N212" t="s">
        <v>708</v>
      </c>
      <c r="O212" t="s">
        <v>52</v>
      </c>
      <c r="P212" t="s">
        <v>1076</v>
      </c>
      <c r="Q212" t="s">
        <v>1077</v>
      </c>
      <c r="R212" t="s">
        <v>1078</v>
      </c>
      <c r="S212" t="s">
        <v>724</v>
      </c>
    </row>
    <row r="213" spans="1:19" x14ac:dyDescent="0.3">
      <c r="A213" t="str">
        <f>Data[[#This Row],[Taxonomy]]&amp;Data[[#This Row],[ Activity Code]]&amp;Data[[#This Row],[Environmental Objective]]</f>
        <v>Mexico421[022]Climate Change Mitigation</v>
      </c>
      <c r="B213" t="str">
        <f>Data[[#This Row],[Taxonomy]]&amp;Data[[#This Row],[ Activity Code]]&amp;Data[[#This Row],[Environmental Objective]]</f>
        <v>Mexico421[022]Climate Change Mitigation</v>
      </c>
      <c r="C213" t="s">
        <v>51</v>
      </c>
      <c r="D213" t="s">
        <v>1079</v>
      </c>
      <c r="E213" t="s">
        <v>363</v>
      </c>
      <c r="F213" t="s">
        <v>364</v>
      </c>
      <c r="G213" s="12">
        <v>42</v>
      </c>
      <c r="H213" s="12" t="str">
        <f>_xlfn.XLOOKUP(Data[[#This Row],[ISIC Division]],'Combined ISIC Code '!$C$4:$C$422,'Combined ISIC Code '!$D$4:$D$422,"Not included under ISIC",0)</f>
        <v>Civil engineering</v>
      </c>
      <c r="I213" s="13">
        <v>421</v>
      </c>
      <c r="J213" t="str">
        <f>_xlfn.XLOOKUP(Data[[#This Row],[ISIC Group]],'Combined ISIC Code '!$E$4:$E$422,'Combined ISIC Code '!$F$4:$F$422,"NOT INCLUDED UNDER ISIC",0)</f>
        <v>Construction of roads and railways</v>
      </c>
      <c r="K213">
        <v>4210</v>
      </c>
      <c r="L213" t="s">
        <v>1080</v>
      </c>
      <c r="M213" t="s">
        <v>16</v>
      </c>
      <c r="N213" t="s">
        <v>708</v>
      </c>
      <c r="O213" t="s">
        <v>52</v>
      </c>
      <c r="P213" t="s">
        <v>1076</v>
      </c>
      <c r="Q213" t="s">
        <v>1077</v>
      </c>
      <c r="R213" t="s">
        <v>1078</v>
      </c>
      <c r="S213" t="s">
        <v>724</v>
      </c>
    </row>
    <row r="214" spans="1:19" x14ac:dyDescent="0.3">
      <c r="A214" t="str">
        <f>Data[[#This Row],[Taxonomy]]&amp;Data[[#This Row],[ Activity Code]]&amp;Data[[#This Row],[Environmental Objective]]</f>
        <v>Mexico429[011]Climate Change Mitigation</v>
      </c>
      <c r="B214" t="str">
        <f>Data[[#This Row],[Taxonomy]]&amp;Data[[#This Row],[ Activity Code]]&amp;Data[[#This Row],[Environmental Objective]]</f>
        <v>Mexico429[011]Climate Change Mitigation</v>
      </c>
      <c r="C214" t="s">
        <v>51</v>
      </c>
      <c r="D214" t="s">
        <v>1060</v>
      </c>
      <c r="E214" t="s">
        <v>363</v>
      </c>
      <c r="F214" t="s">
        <v>364</v>
      </c>
      <c r="G214" s="12">
        <v>42</v>
      </c>
      <c r="H214" s="12" t="str">
        <f>_xlfn.XLOOKUP(Data[[#This Row],[ISIC Division]],'Combined ISIC Code '!$C$4:$C$422,'Combined ISIC Code '!$D$4:$D$422,"Not included under ISIC",0)</f>
        <v>Civil engineering</v>
      </c>
      <c r="I214" s="13">
        <v>429</v>
      </c>
      <c r="J214" t="str">
        <f>_xlfn.XLOOKUP(Data[[#This Row],[ISIC Group]],'Combined ISIC Code '!$E$4:$E$422,'Combined ISIC Code '!$F$4:$F$422,"NOT INCLUDED UNDER ISIC",0)</f>
        <v>Construction of other civil engineering projects</v>
      </c>
      <c r="K214">
        <v>4290</v>
      </c>
      <c r="L214" t="s">
        <v>1061</v>
      </c>
      <c r="M214" t="s">
        <v>16</v>
      </c>
      <c r="N214" t="s">
        <v>708</v>
      </c>
      <c r="O214" t="s">
        <v>52</v>
      </c>
      <c r="P214" t="s">
        <v>1062</v>
      </c>
      <c r="Q214" t="s">
        <v>1063</v>
      </c>
      <c r="R214" t="s">
        <v>1064</v>
      </c>
      <c r="S214" t="s">
        <v>724</v>
      </c>
    </row>
    <row r="215" spans="1:19" x14ac:dyDescent="0.3">
      <c r="A215" t="str">
        <f>Data[[#This Row],[Taxonomy]]&amp;Data[[#This Row],[ Activity Code]]&amp;Data[[#This Row],[Environmental Objective]]</f>
        <v>Mexico432[222]Climate Change Mitigation</v>
      </c>
      <c r="B215" t="str">
        <f>Data[[#This Row],[Taxonomy]]&amp;Data[[#This Row],[ Activity Code]]&amp;Data[[#This Row],[Environmental Objective]]</f>
        <v>Mexico432[222]Climate Change Mitigation</v>
      </c>
      <c r="C215" t="s">
        <v>51</v>
      </c>
      <c r="D215" t="s">
        <v>1069</v>
      </c>
      <c r="E215" t="s">
        <v>363</v>
      </c>
      <c r="F215" t="s">
        <v>364</v>
      </c>
      <c r="G215" s="12">
        <v>43</v>
      </c>
      <c r="H215" s="12" t="str">
        <f>_xlfn.XLOOKUP(Data[[#This Row],[ISIC Division]],'Combined ISIC Code '!$C$4:$C$422,'Combined ISIC Code '!$D$4:$D$422,"Not included under ISIC",0)</f>
        <v>Specialized construction activities</v>
      </c>
      <c r="I215" s="13">
        <v>432</v>
      </c>
      <c r="J215" t="str">
        <f>_xlfn.XLOOKUP(Data[[#This Row],[ISIC Group]],'Combined ISIC Code '!$E$4:$E$422,'Combined ISIC Code '!$F$4:$F$422,"NOT INCLUDED UNDER ISIC",0)</f>
        <v>Electrical, plumbing and other construction installation activities</v>
      </c>
      <c r="K215">
        <v>4322</v>
      </c>
      <c r="L215" t="s">
        <v>1070</v>
      </c>
      <c r="M215" t="s">
        <v>16</v>
      </c>
      <c r="N215" t="s">
        <v>708</v>
      </c>
      <c r="O215" t="s">
        <v>52</v>
      </c>
      <c r="P215" t="s">
        <v>1071</v>
      </c>
      <c r="Q215" t="s">
        <v>1072</v>
      </c>
      <c r="R215" t="s">
        <v>1073</v>
      </c>
      <c r="S215" t="s">
        <v>724</v>
      </c>
    </row>
    <row r="216" spans="1:19" x14ac:dyDescent="0.3">
      <c r="A216" t="str">
        <f>Data[[#This Row],[Taxonomy]]&amp;Data[[#This Row],[ Activity Code]]&amp;Data[[#This Row],[Environmental Objective]]</f>
        <v>Singapore000[000]Climate Change Mitigation</v>
      </c>
      <c r="B216" t="str">
        <f>Data[[#This Row],[Taxonomy]]&amp;Data[[#This Row],[ Activity Code]]&amp;Data[[#This Row],[Environmental Objective]]</f>
        <v>Singapore000[000]Climate Change Mitigation</v>
      </c>
      <c r="C216" t="s">
        <v>1224</v>
      </c>
      <c r="D216" t="s">
        <v>1272</v>
      </c>
      <c r="E216" t="s">
        <v>439</v>
      </c>
      <c r="F216" t="s">
        <v>440</v>
      </c>
      <c r="G216" s="12">
        <v>0</v>
      </c>
      <c r="H216" s="12" t="str">
        <f>_xlfn.XLOOKUP(Data[[#This Row],[ISIC Division]],'Combined ISIC Code '!$C$4:$C$422,'Combined ISIC Code '!$D$4:$D$422,"Not included under ISIC",0)</f>
        <v>Not included under ISIC</v>
      </c>
      <c r="I216" s="13">
        <v>0</v>
      </c>
      <c r="J216" t="str">
        <f>_xlfn.XLOOKUP(Data[[#This Row],[ISIC Group]],'Combined ISIC Code '!$E$4:$E$422,'Combined ISIC Code '!$F$4:$F$422,"Not included under ISIC",0)</f>
        <v>Not included under ISIC</v>
      </c>
      <c r="K216">
        <v>0</v>
      </c>
      <c r="L216" t="s">
        <v>1273</v>
      </c>
      <c r="M216" t="s">
        <v>16</v>
      </c>
      <c r="N216" t="s">
        <v>708</v>
      </c>
      <c r="O216" t="s">
        <v>1264</v>
      </c>
      <c r="P216" t="s">
        <v>1226</v>
      </c>
      <c r="Q216" t="s">
        <v>724</v>
      </c>
      <c r="R216" t="s">
        <v>1274</v>
      </c>
      <c r="S216" t="s">
        <v>770</v>
      </c>
    </row>
    <row r="217" spans="1:19" x14ac:dyDescent="0.3">
      <c r="A217" t="str">
        <f>Data[[#This Row],[Taxonomy]]&amp;Data[[#This Row],[ Activity Code]]&amp;Data[[#This Row],[Environmental Objective]]</f>
        <v>Singapore000[000]Climate Change Mitigation</v>
      </c>
      <c r="B217" t="str">
        <f>Data[[#This Row],[Taxonomy]]&amp;Data[[#This Row],[ Activity Code]]&amp;Data[[#This Row],[Environmental Objective]]</f>
        <v>Singapore000[000]Climate Change Mitigation</v>
      </c>
      <c r="C217" t="s">
        <v>1224</v>
      </c>
      <c r="D217" t="s">
        <v>1313</v>
      </c>
      <c r="E217" t="s">
        <v>74</v>
      </c>
      <c r="F217" t="s">
        <v>163</v>
      </c>
      <c r="G217" s="12">
        <v>0</v>
      </c>
      <c r="H217" s="12" t="str">
        <f>_xlfn.XLOOKUP(Data[[#This Row],[ISIC Division]],'Combined ISIC Code '!$C$4:$C$422,'Combined ISIC Code '!$D$4:$D$422,"Not included under ISIC",0)</f>
        <v>Not included under ISIC</v>
      </c>
      <c r="I217" s="13">
        <v>0</v>
      </c>
      <c r="J217" t="str">
        <f>_xlfn.XLOOKUP(Data[[#This Row],[ISIC Group]],'Combined ISIC Code '!$E$4:$E$422,'Combined ISIC Code '!$F$4:$F$422,"Not included under ISIC",0)</f>
        <v>Not included under ISIC</v>
      </c>
      <c r="K217">
        <v>0</v>
      </c>
      <c r="L217" t="s">
        <v>1273</v>
      </c>
      <c r="M217" t="s">
        <v>16</v>
      </c>
      <c r="N217" t="s">
        <v>708</v>
      </c>
      <c r="O217" t="s">
        <v>724</v>
      </c>
      <c r="P217" t="s">
        <v>724</v>
      </c>
      <c r="Q217" t="s">
        <v>724</v>
      </c>
      <c r="R217" t="s">
        <v>1314</v>
      </c>
      <c r="S217" t="s">
        <v>724</v>
      </c>
    </row>
    <row r="218" spans="1:19" x14ac:dyDescent="0.3">
      <c r="A218" t="str">
        <f>Data[[#This Row],[Taxonomy]]&amp;Data[[#This Row],[ Activity Code]]&amp;Data[[#This Row],[Environmental Objective]]</f>
        <v>Singapore000[000]Climate Change Mitigation</v>
      </c>
      <c r="B218" t="str">
        <f>Data[[#This Row],[Taxonomy]]&amp;Data[[#This Row],[ Activity Code]]&amp;Data[[#This Row],[Environmental Objective]]</f>
        <v>Singapore000[000]Climate Change Mitigation</v>
      </c>
      <c r="C218" t="s">
        <v>1224</v>
      </c>
      <c r="D218" t="s">
        <v>1317</v>
      </c>
      <c r="E218" t="s">
        <v>74</v>
      </c>
      <c r="F218" t="s">
        <v>163</v>
      </c>
      <c r="G218" s="12">
        <v>0</v>
      </c>
      <c r="H218" s="12" t="str">
        <f>_xlfn.XLOOKUP(Data[[#This Row],[ISIC Division]],'Combined ISIC Code '!$C$4:$C$422,'Combined ISIC Code '!$D$4:$D$422,"Not included under ISIC",0)</f>
        <v>Not included under ISIC</v>
      </c>
      <c r="I218" s="13">
        <v>0</v>
      </c>
      <c r="J218" t="str">
        <f>_xlfn.XLOOKUP(Data[[#This Row],[ISIC Group]],'Combined ISIC Code '!$E$4:$E$422,'Combined ISIC Code '!$F$4:$F$422,"Not included under ISIC",0)</f>
        <v>Not included under ISIC</v>
      </c>
      <c r="K218">
        <v>0</v>
      </c>
      <c r="L218" t="s">
        <v>1273</v>
      </c>
      <c r="M218" t="s">
        <v>16</v>
      </c>
      <c r="N218" t="s">
        <v>708</v>
      </c>
      <c r="O218" t="s">
        <v>724</v>
      </c>
      <c r="P218" t="s">
        <v>724</v>
      </c>
      <c r="Q218" t="s">
        <v>724</v>
      </c>
      <c r="R218" t="s">
        <v>1318</v>
      </c>
      <c r="S218" t="s">
        <v>724</v>
      </c>
    </row>
    <row r="219" spans="1:19" x14ac:dyDescent="0.3">
      <c r="A219" t="str">
        <f>Data[[#This Row],[Taxonomy]]&amp;Data[[#This Row],[ Activity Code]]&amp;Data[[#This Row],[Environmental Objective]]</f>
        <v>Singapore000[000]Climate Change Mitigation</v>
      </c>
      <c r="B219" t="str">
        <f>Data[[#This Row],[Taxonomy]]&amp;Data[[#This Row],[ Activity Code]]&amp;Data[[#This Row],[Environmental Objective]]</f>
        <v>Singapore000[000]Climate Change Mitigation</v>
      </c>
      <c r="C219" t="s">
        <v>1224</v>
      </c>
      <c r="D219" t="s">
        <v>1319</v>
      </c>
      <c r="E219" t="s">
        <v>74</v>
      </c>
      <c r="F219" t="s">
        <v>163</v>
      </c>
      <c r="G219" s="12">
        <v>0</v>
      </c>
      <c r="H219" s="12" t="str">
        <f>_xlfn.XLOOKUP(Data[[#This Row],[ISIC Division]],'Combined ISIC Code '!$C$4:$C$422,'Combined ISIC Code '!$D$4:$D$422,"Not included under ISIC",0)</f>
        <v>Not included under ISIC</v>
      </c>
      <c r="I219" s="13">
        <v>0</v>
      </c>
      <c r="J219" t="str">
        <f>_xlfn.XLOOKUP(Data[[#This Row],[ISIC Group]],'Combined ISIC Code '!$E$4:$E$422,'Combined ISIC Code '!$F$4:$F$422,"Not included under ISIC",0)</f>
        <v>Not included under ISIC</v>
      </c>
      <c r="K219">
        <v>0</v>
      </c>
      <c r="L219" t="s">
        <v>1273</v>
      </c>
      <c r="M219" t="s">
        <v>16</v>
      </c>
      <c r="N219" t="s">
        <v>708</v>
      </c>
      <c r="O219" t="s">
        <v>724</v>
      </c>
      <c r="P219" t="s">
        <v>724</v>
      </c>
      <c r="Q219" t="s">
        <v>724</v>
      </c>
      <c r="R219" t="s">
        <v>1320</v>
      </c>
      <c r="S219" t="s">
        <v>724</v>
      </c>
    </row>
    <row r="220" spans="1:19" x14ac:dyDescent="0.3">
      <c r="A220" t="str">
        <f>Data[[#This Row],[Taxonomy]]&amp;Data[[#This Row],[ Activity Code]]&amp;Data[[#This Row],[Environmental Objective]]</f>
        <v>Singapore000[000]Climate Change Mitigation</v>
      </c>
      <c r="B220" t="str">
        <f>Data[[#This Row],[Taxonomy]]&amp;Data[[#This Row],[ Activity Code]]&amp;Data[[#This Row],[Environmental Objective]]</f>
        <v>Singapore000[000]Climate Change Mitigation</v>
      </c>
      <c r="C220" t="s">
        <v>1224</v>
      </c>
      <c r="D220" t="s">
        <v>1321</v>
      </c>
      <c r="E220" t="s">
        <v>74</v>
      </c>
      <c r="F220" t="s">
        <v>163</v>
      </c>
      <c r="G220" s="12">
        <v>0</v>
      </c>
      <c r="H220" s="12" t="str">
        <f>_xlfn.XLOOKUP(Data[[#This Row],[ISIC Division]],'Combined ISIC Code '!$C$4:$C$422,'Combined ISIC Code '!$D$4:$D$422,"Not included under ISIC",0)</f>
        <v>Not included under ISIC</v>
      </c>
      <c r="I220" s="13">
        <v>0</v>
      </c>
      <c r="J220" t="str">
        <f>_xlfn.XLOOKUP(Data[[#This Row],[ISIC Group]],'Combined ISIC Code '!$E$4:$E$422,'Combined ISIC Code '!$F$4:$F$422,"Not included under ISIC",0)</f>
        <v>Not included under ISIC</v>
      </c>
      <c r="K220">
        <v>0</v>
      </c>
      <c r="L220" t="s">
        <v>1273</v>
      </c>
      <c r="M220" t="s">
        <v>16</v>
      </c>
      <c r="N220" t="s">
        <v>708</v>
      </c>
      <c r="O220" t="s">
        <v>724</v>
      </c>
      <c r="P220" t="s">
        <v>724</v>
      </c>
      <c r="Q220" t="s">
        <v>724</v>
      </c>
      <c r="R220" t="s">
        <v>1322</v>
      </c>
      <c r="S220" t="s">
        <v>724</v>
      </c>
    </row>
    <row r="221" spans="1:19" x14ac:dyDescent="0.3">
      <c r="A221" t="str">
        <f>Data[[#This Row],[Taxonomy]]&amp;Data[[#This Row],[ Activity Code]]&amp;Data[[#This Row],[Environmental Objective]]</f>
        <v>Singapore000[000]Climate Change Mitigation</v>
      </c>
      <c r="B221" t="str">
        <f>Data[[#This Row],[Taxonomy]]&amp;Data[[#This Row],[ Activity Code]]&amp;Data[[#This Row],[Environmental Objective]]</f>
        <v>Singapore000[000]Climate Change Mitigation</v>
      </c>
      <c r="C221" t="s">
        <v>1224</v>
      </c>
      <c r="D221" t="s">
        <v>1323</v>
      </c>
      <c r="E221" t="s">
        <v>74</v>
      </c>
      <c r="F221" t="s">
        <v>163</v>
      </c>
      <c r="G221" s="12">
        <v>0</v>
      </c>
      <c r="H221" s="12" t="str">
        <f>_xlfn.XLOOKUP(Data[[#This Row],[ISIC Division]],'Combined ISIC Code '!$C$4:$C$422,'Combined ISIC Code '!$D$4:$D$422,"Not included under ISIC",0)</f>
        <v>Not included under ISIC</v>
      </c>
      <c r="I221" s="13">
        <v>0</v>
      </c>
      <c r="J221" t="str">
        <f>_xlfn.XLOOKUP(Data[[#This Row],[ISIC Group]],'Combined ISIC Code '!$E$4:$E$422,'Combined ISIC Code '!$F$4:$F$422,"Not included under ISIC",0)</f>
        <v>Not included under ISIC</v>
      </c>
      <c r="K221">
        <v>0</v>
      </c>
      <c r="L221" t="s">
        <v>1273</v>
      </c>
      <c r="M221" t="s">
        <v>16</v>
      </c>
      <c r="N221" t="s">
        <v>708</v>
      </c>
      <c r="O221" t="s">
        <v>724</v>
      </c>
      <c r="P221" t="s">
        <v>724</v>
      </c>
      <c r="Q221" t="s">
        <v>724</v>
      </c>
      <c r="R221" t="s">
        <v>1324</v>
      </c>
      <c r="S221" t="s">
        <v>724</v>
      </c>
    </row>
    <row r="222" spans="1:19" x14ac:dyDescent="0.3">
      <c r="A222" t="str">
        <f>Data[[#This Row],[Taxonomy]]&amp;Data[[#This Row],[ Activity Code]]&amp;Data[[#This Row],[Environmental Objective]]</f>
        <v>Singapore011[110]Climate Change Mitigation</v>
      </c>
      <c r="B222" t="str">
        <f>Data[[#This Row],[Taxonomy]]&amp;Data[[#This Row],[ Activity Code]]&amp;Data[[#This Row],[Environmental Objective]]</f>
        <v>Singapore011[110]Climate Change Mitigation</v>
      </c>
      <c r="C222" t="s">
        <v>1224</v>
      </c>
      <c r="D222" t="s">
        <v>1353</v>
      </c>
      <c r="E222" t="s">
        <v>91</v>
      </c>
      <c r="F222" t="s">
        <v>92</v>
      </c>
      <c r="G222" s="12">
        <v>1</v>
      </c>
      <c r="H222" s="12" t="str">
        <f>_xlfn.XLOOKUP(Data[[#This Row],[ISIC Division]],'Combined ISIC Code '!$C$4:$C$422,'Combined ISIC Code '!$D$4:$D$422,"Not included under ISIC",0)</f>
        <v>Crop and animal production, hunting and related service activities</v>
      </c>
      <c r="I222" s="13">
        <v>11</v>
      </c>
      <c r="J222" t="str">
        <f>_xlfn.XLOOKUP(Data[[#This Row],[ISIC Group]],'Combined ISIC Code '!$E$4:$E$422,'Combined ISIC Code '!$F$4:$F$422,"NOT INCLUDED UNDER ISIC",0)</f>
        <v>Growing of non-perennial crops</v>
      </c>
      <c r="K222">
        <v>111</v>
      </c>
      <c r="L222" t="s">
        <v>1354</v>
      </c>
      <c r="M222" t="s">
        <v>16</v>
      </c>
      <c r="N222" t="s">
        <v>708</v>
      </c>
      <c r="O222" t="s">
        <v>1355</v>
      </c>
      <c r="P222" t="s">
        <v>724</v>
      </c>
      <c r="Q222" t="s">
        <v>724</v>
      </c>
      <c r="R222" t="s">
        <v>1356</v>
      </c>
      <c r="S222" t="s">
        <v>724</v>
      </c>
    </row>
    <row r="223" spans="1:19" x14ac:dyDescent="0.3">
      <c r="A223" t="str">
        <f>Data[[#This Row],[Taxonomy]]&amp;Data[[#This Row],[ Activity Code]]&amp;Data[[#This Row],[Environmental Objective]]</f>
        <v>Singapore011[120]Climate Change Mitigation</v>
      </c>
      <c r="B223" t="str">
        <f>Data[[#This Row],[Taxonomy]]&amp;Data[[#This Row],[ Activity Code]]&amp;Data[[#This Row],[Environmental Objective]]</f>
        <v>Singapore011[120]Climate Change Mitigation</v>
      </c>
      <c r="C223" t="s">
        <v>1224</v>
      </c>
      <c r="D223" t="s">
        <v>1353</v>
      </c>
      <c r="E223" t="s">
        <v>91</v>
      </c>
      <c r="F223" t="s">
        <v>92</v>
      </c>
      <c r="G223" s="12">
        <v>1</v>
      </c>
      <c r="H223" s="12" t="str">
        <f>_xlfn.XLOOKUP(Data[[#This Row],[ISIC Division]],'Combined ISIC Code '!$C$4:$C$422,'Combined ISIC Code '!$D$4:$D$422,"Not included under ISIC",0)</f>
        <v>Crop and animal production, hunting and related service activities</v>
      </c>
      <c r="I223" s="13">
        <v>11</v>
      </c>
      <c r="J223" t="str">
        <f>_xlfn.XLOOKUP(Data[[#This Row],[ISIC Group]],'Combined ISIC Code '!$E$4:$E$422,'Combined ISIC Code '!$F$4:$F$422,"NOT INCLUDED UNDER ISIC",0)</f>
        <v>Growing of non-perennial crops</v>
      </c>
      <c r="K223">
        <v>111</v>
      </c>
      <c r="L223" t="s">
        <v>1357</v>
      </c>
      <c r="M223" t="s">
        <v>16</v>
      </c>
      <c r="N223" t="s">
        <v>708</v>
      </c>
      <c r="O223" t="s">
        <v>1355</v>
      </c>
      <c r="P223" t="s">
        <v>724</v>
      </c>
      <c r="Q223" t="s">
        <v>724</v>
      </c>
      <c r="R223" t="s">
        <v>1356</v>
      </c>
      <c r="S223" t="s">
        <v>724</v>
      </c>
    </row>
    <row r="224" spans="1:19" x14ac:dyDescent="0.3">
      <c r="A224" t="str">
        <f>Data[[#This Row],[Taxonomy]]&amp;Data[[#This Row],[ Activity Code]]&amp;Data[[#This Row],[Environmental Objective]]</f>
        <v>Singapore011[130]Climate Change Mitigation</v>
      </c>
      <c r="B224" t="str">
        <f>Data[[#This Row],[Taxonomy]]&amp;Data[[#This Row],[ Activity Code]]&amp;Data[[#This Row],[Environmental Objective]]</f>
        <v>Singapore011[130]Climate Change Mitigation</v>
      </c>
      <c r="C224" t="s">
        <v>1224</v>
      </c>
      <c r="D224" t="s">
        <v>1353</v>
      </c>
      <c r="E224" t="s">
        <v>91</v>
      </c>
      <c r="F224" t="s">
        <v>92</v>
      </c>
      <c r="G224" s="12">
        <v>1</v>
      </c>
      <c r="H224" s="12" t="str">
        <f>_xlfn.XLOOKUP(Data[[#This Row],[ISIC Division]],'Combined ISIC Code '!$C$4:$C$422,'Combined ISIC Code '!$D$4:$D$422,"Not included under ISIC",0)</f>
        <v>Crop and animal production, hunting and related service activities</v>
      </c>
      <c r="I224" s="13">
        <v>11</v>
      </c>
      <c r="J224" t="str">
        <f>_xlfn.XLOOKUP(Data[[#This Row],[ISIC Group]],'Combined ISIC Code '!$E$4:$E$422,'Combined ISIC Code '!$F$4:$F$422,"NOT INCLUDED UNDER ISIC",0)</f>
        <v>Growing of non-perennial crops</v>
      </c>
      <c r="K224">
        <v>113</v>
      </c>
      <c r="L224" t="s">
        <v>1358</v>
      </c>
      <c r="M224" t="s">
        <v>16</v>
      </c>
      <c r="N224" t="s">
        <v>708</v>
      </c>
      <c r="O224" t="s">
        <v>1355</v>
      </c>
      <c r="P224" t="s">
        <v>724</v>
      </c>
      <c r="Q224" t="s">
        <v>724</v>
      </c>
      <c r="R224" t="s">
        <v>1356</v>
      </c>
      <c r="S224" t="s">
        <v>724</v>
      </c>
    </row>
    <row r="225" spans="1:19" x14ac:dyDescent="0.3">
      <c r="A225" t="str">
        <f>Data[[#This Row],[Taxonomy]]&amp;Data[[#This Row],[ Activity Code]]&amp;Data[[#This Row],[Environmental Objective]]</f>
        <v>Singapore012[132]Climate Change Mitigation</v>
      </c>
      <c r="B225" t="str">
        <f>Data[[#This Row],[Taxonomy]]&amp;Data[[#This Row],[ Activity Code]]&amp;Data[[#This Row],[Environmental Objective]]</f>
        <v>Singapore012[132]Climate Change Mitigation</v>
      </c>
      <c r="C225" t="s">
        <v>1224</v>
      </c>
      <c r="D225" t="s">
        <v>1359</v>
      </c>
      <c r="E225" t="s">
        <v>91</v>
      </c>
      <c r="F225" t="s">
        <v>92</v>
      </c>
      <c r="G225" s="12">
        <v>1</v>
      </c>
      <c r="H225" s="12" t="str">
        <f>_xlfn.XLOOKUP(Data[[#This Row],[ISIC Division]],'Combined ISIC Code '!$C$4:$C$422,'Combined ISIC Code '!$D$4:$D$422,"Not included under ISIC",0)</f>
        <v>Crop and animal production, hunting and related service activities</v>
      </c>
      <c r="I225" s="13">
        <v>12</v>
      </c>
      <c r="J225" t="str">
        <f>_xlfn.XLOOKUP(Data[[#This Row],[ISIC Group]],'Combined ISIC Code '!$E$4:$E$422,'Combined ISIC Code '!$F$4:$F$422,"NOT INCLUDED UNDER ISIC",0)</f>
        <v>Growing of perennial crops</v>
      </c>
      <c r="K225">
        <v>121</v>
      </c>
      <c r="L225" t="s">
        <v>1360</v>
      </c>
      <c r="M225" t="s">
        <v>16</v>
      </c>
      <c r="N225" t="s">
        <v>708</v>
      </c>
      <c r="O225" t="s">
        <v>1355</v>
      </c>
      <c r="P225" t="s">
        <v>724</v>
      </c>
      <c r="Q225" t="s">
        <v>724</v>
      </c>
      <c r="R225" t="s">
        <v>1361</v>
      </c>
      <c r="S225" t="s">
        <v>724</v>
      </c>
    </row>
    <row r="226" spans="1:19" x14ac:dyDescent="0.3">
      <c r="A226" t="str">
        <f>Data[[#This Row],[Taxonomy]]&amp;Data[[#This Row],[ Activity Code]]&amp;Data[[#This Row],[Environmental Objective]]</f>
        <v>Singapore012[239]Climate Change Mitigation</v>
      </c>
      <c r="B226" t="str">
        <f>Data[[#This Row],[Taxonomy]]&amp;Data[[#This Row],[ Activity Code]]&amp;Data[[#This Row],[Environmental Objective]]</f>
        <v>Singapore012[239]Climate Change Mitigation</v>
      </c>
      <c r="C226" t="s">
        <v>1224</v>
      </c>
      <c r="D226" t="s">
        <v>1359</v>
      </c>
      <c r="E226" t="s">
        <v>91</v>
      </c>
      <c r="F226" t="s">
        <v>92</v>
      </c>
      <c r="G226" s="12">
        <v>1</v>
      </c>
      <c r="H226" s="12" t="str">
        <f>_xlfn.XLOOKUP(Data[[#This Row],[ISIC Division]],'Combined ISIC Code '!$C$4:$C$422,'Combined ISIC Code '!$D$4:$D$422,"Not included under ISIC",0)</f>
        <v>Crop and animal production, hunting and related service activities</v>
      </c>
      <c r="I226" s="13">
        <v>12</v>
      </c>
      <c r="J226" t="str">
        <f>_xlfn.XLOOKUP(Data[[#This Row],[ISIC Group]],'Combined ISIC Code '!$E$4:$E$422,'Combined ISIC Code '!$F$4:$F$422,"NOT INCLUDED UNDER ISIC",0)</f>
        <v>Growing of perennial crops</v>
      </c>
      <c r="K226">
        <v>122</v>
      </c>
      <c r="L226" t="s">
        <v>1362</v>
      </c>
      <c r="M226" t="s">
        <v>16</v>
      </c>
      <c r="N226" t="s">
        <v>708</v>
      </c>
      <c r="O226" t="s">
        <v>1355</v>
      </c>
      <c r="P226" t="s">
        <v>724</v>
      </c>
      <c r="Q226" t="s">
        <v>724</v>
      </c>
      <c r="R226" t="s">
        <v>1361</v>
      </c>
      <c r="S226" t="s">
        <v>724</v>
      </c>
    </row>
    <row r="227" spans="1:19" x14ac:dyDescent="0.3">
      <c r="A227" t="str">
        <f>Data[[#This Row],[Taxonomy]]&amp;Data[[#This Row],[ Activity Code]]&amp;Data[[#This Row],[Environmental Objective]]</f>
        <v>Singapore014[110]Climate Change Mitigation</v>
      </c>
      <c r="B227" t="str">
        <f>Data[[#This Row],[Taxonomy]]&amp;Data[[#This Row],[ Activity Code]]&amp;Data[[#This Row],[Environmental Objective]]</f>
        <v>Singapore014[110]Climate Change Mitigation</v>
      </c>
      <c r="C227" t="s">
        <v>1224</v>
      </c>
      <c r="D227" t="s">
        <v>1363</v>
      </c>
      <c r="E227" t="s">
        <v>91</v>
      </c>
      <c r="F227" t="s">
        <v>92</v>
      </c>
      <c r="G227" s="12">
        <v>1</v>
      </c>
      <c r="H227" s="12" t="str">
        <f>_xlfn.XLOOKUP(Data[[#This Row],[ISIC Division]],'Combined ISIC Code '!$C$4:$C$422,'Combined ISIC Code '!$D$4:$D$422,"Not included under ISIC",0)</f>
        <v>Crop and animal production, hunting and related service activities</v>
      </c>
      <c r="I227" s="13">
        <v>14</v>
      </c>
      <c r="J227" t="str">
        <f>_xlfn.XLOOKUP(Data[[#This Row],[ISIC Group]],'Combined ISIC Code '!$E$4:$E$422,'Combined ISIC Code '!$F$4:$F$422,"NOT INCLUDED UNDER ISIC",0)</f>
        <v>Animal production</v>
      </c>
      <c r="K227">
        <v>141</v>
      </c>
      <c r="L227" t="s">
        <v>1024</v>
      </c>
      <c r="M227" t="s">
        <v>16</v>
      </c>
      <c r="N227" t="s">
        <v>708</v>
      </c>
      <c r="O227" t="s">
        <v>1355</v>
      </c>
      <c r="P227" t="s">
        <v>724</v>
      </c>
      <c r="Q227" t="s">
        <v>724</v>
      </c>
      <c r="R227" t="s">
        <v>1361</v>
      </c>
      <c r="S227" t="s">
        <v>724</v>
      </c>
    </row>
    <row r="228" spans="1:19" x14ac:dyDescent="0.3">
      <c r="A228" t="str">
        <f>Data[[#This Row],[Taxonomy]]&amp;Data[[#This Row],[ Activity Code]]&amp;Data[[#This Row],[Environmental Objective]]</f>
        <v>Singapore014[610]Climate Change Mitigation</v>
      </c>
      <c r="B228" t="str">
        <f>Data[[#This Row],[Taxonomy]]&amp;Data[[#This Row],[ Activity Code]]&amp;Data[[#This Row],[Environmental Objective]]</f>
        <v>Singapore014[610]Climate Change Mitigation</v>
      </c>
      <c r="C228" t="s">
        <v>1224</v>
      </c>
      <c r="D228" t="s">
        <v>1364</v>
      </c>
      <c r="E228" t="s">
        <v>91</v>
      </c>
      <c r="F228" t="s">
        <v>92</v>
      </c>
      <c r="G228" s="12">
        <v>1</v>
      </c>
      <c r="H228" s="12" t="str">
        <f>_xlfn.XLOOKUP(Data[[#This Row],[ISIC Division]],'Combined ISIC Code '!$C$4:$C$422,'Combined ISIC Code '!$D$4:$D$422,"Not included under ISIC",0)</f>
        <v>Crop and animal production, hunting and related service activities</v>
      </c>
      <c r="I228" s="13">
        <v>14</v>
      </c>
      <c r="J228" t="str">
        <f>_xlfn.XLOOKUP(Data[[#This Row],[ISIC Group]],'Combined ISIC Code '!$E$4:$E$422,'Combined ISIC Code '!$F$4:$F$422,"NOT INCLUDED UNDER ISIC",0)</f>
        <v>Animal production</v>
      </c>
      <c r="K228">
        <v>146</v>
      </c>
      <c r="L228" t="s">
        <v>1365</v>
      </c>
      <c r="M228" t="s">
        <v>16</v>
      </c>
      <c r="N228" t="s">
        <v>708</v>
      </c>
      <c r="O228" t="s">
        <v>1355</v>
      </c>
      <c r="P228" t="s">
        <v>724</v>
      </c>
      <c r="Q228" t="s">
        <v>724</v>
      </c>
      <c r="R228" t="s">
        <v>1361</v>
      </c>
      <c r="S228" t="s">
        <v>724</v>
      </c>
    </row>
    <row r="229" spans="1:19" x14ac:dyDescent="0.3">
      <c r="A229" t="str">
        <f>Data[[#This Row],[Taxonomy]]&amp;Data[[#This Row],[ Activity Code]]&amp;Data[[#This Row],[Environmental Objective]]</f>
        <v>Singapore021[010]Climate Change Mitigation</v>
      </c>
      <c r="B229" t="str">
        <f>Data[[#This Row],[Taxonomy]]&amp;Data[[#This Row],[ Activity Code]]&amp;Data[[#This Row],[Environmental Objective]]</f>
        <v>Singapore021[010]Climate Change Mitigation</v>
      </c>
      <c r="C229" t="s">
        <v>1224</v>
      </c>
      <c r="D229" t="s">
        <v>1328</v>
      </c>
      <c r="E229" t="s">
        <v>91</v>
      </c>
      <c r="F229" t="s">
        <v>92</v>
      </c>
      <c r="G229" s="12">
        <v>2</v>
      </c>
      <c r="H229" s="12" t="str">
        <f>_xlfn.XLOOKUP(Data[[#This Row],[ISIC Division]],'Combined ISIC Code '!$C$4:$C$422,'Combined ISIC Code '!$D$4:$D$422,"Not included under ISIC",0)</f>
        <v>Forestry and logging</v>
      </c>
      <c r="I229" s="13">
        <v>21</v>
      </c>
      <c r="J229" t="str">
        <f>_xlfn.XLOOKUP(Data[[#This Row],[ISIC Group]],'Combined ISIC Code '!$E$4:$E$422,'Combined ISIC Code '!$F$4:$F$422,"NOT INCLUDED UNDER ISIC",0)</f>
        <v>Silviculture and other forestry activities</v>
      </c>
      <c r="K229">
        <v>210</v>
      </c>
      <c r="L229" t="s">
        <v>1329</v>
      </c>
      <c r="M229" t="s">
        <v>16</v>
      </c>
      <c r="N229" t="s">
        <v>708</v>
      </c>
      <c r="O229" t="s">
        <v>724</v>
      </c>
      <c r="P229" t="s">
        <v>724</v>
      </c>
      <c r="Q229" t="s">
        <v>724</v>
      </c>
      <c r="R229" t="s">
        <v>1330</v>
      </c>
      <c r="S229" t="s">
        <v>724</v>
      </c>
    </row>
    <row r="230" spans="1:19" x14ac:dyDescent="0.3">
      <c r="A230" t="str">
        <f>Data[[#This Row],[Taxonomy]]&amp;Data[[#This Row],[ Activity Code]]&amp;Data[[#This Row],[Environmental Objective]]</f>
        <v>Singapore024[011]Climate Change Mitigation</v>
      </c>
      <c r="B230" t="str">
        <f>Data[[#This Row],[Taxonomy]]&amp;Data[[#This Row],[ Activity Code]]&amp;Data[[#This Row],[Environmental Objective]]</f>
        <v>Singapore024[011]Climate Change Mitigation</v>
      </c>
      <c r="C230" t="s">
        <v>1224</v>
      </c>
      <c r="D230" t="s">
        <v>1325</v>
      </c>
      <c r="E230" t="s">
        <v>91</v>
      </c>
      <c r="F230" t="s">
        <v>92</v>
      </c>
      <c r="G230" s="12">
        <v>2</v>
      </c>
      <c r="H230" s="12" t="str">
        <f>_xlfn.XLOOKUP(Data[[#This Row],[ISIC Division]],'Combined ISIC Code '!$C$4:$C$422,'Combined ISIC Code '!$D$4:$D$422,"Not included under ISIC",0)</f>
        <v>Forestry and logging</v>
      </c>
      <c r="I230" s="13">
        <v>24</v>
      </c>
      <c r="J230" t="str">
        <f>_xlfn.XLOOKUP(Data[[#This Row],[ISIC Group]],'Combined ISIC Code '!$E$4:$E$422,'Combined ISIC Code '!$F$4:$F$422,"NOT INCLUDED UNDER ISIC",0)</f>
        <v>Support services to forestry</v>
      </c>
      <c r="K230">
        <v>240</v>
      </c>
      <c r="L230" t="s">
        <v>1326</v>
      </c>
      <c r="M230" t="s">
        <v>16</v>
      </c>
      <c r="N230" t="s">
        <v>708</v>
      </c>
      <c r="O230" t="s">
        <v>724</v>
      </c>
      <c r="P230" t="s">
        <v>724</v>
      </c>
      <c r="Q230" t="s">
        <v>724</v>
      </c>
      <c r="R230" t="s">
        <v>1327</v>
      </c>
      <c r="S230" t="s">
        <v>724</v>
      </c>
    </row>
    <row r="231" spans="1:19" x14ac:dyDescent="0.3">
      <c r="A231" t="str">
        <f>Data[[#This Row],[Taxonomy]]&amp;Data[[#This Row],[ Activity Code]]&amp;Data[[#This Row],[Environmental Objective]]</f>
        <v>Singapore024[012]Climate Change Mitigation</v>
      </c>
      <c r="B231" t="str">
        <f>Data[[#This Row],[Taxonomy]]&amp;Data[[#This Row],[ Activity Code]]&amp;Data[[#This Row],[Environmental Objective]]</f>
        <v>Singapore024[012]Climate Change Mitigation</v>
      </c>
      <c r="C231" t="s">
        <v>1224</v>
      </c>
      <c r="D231" t="s">
        <v>1331</v>
      </c>
      <c r="E231" t="s">
        <v>91</v>
      </c>
      <c r="F231" t="s">
        <v>92</v>
      </c>
      <c r="G231" s="12">
        <v>2</v>
      </c>
      <c r="H231" s="12" t="str">
        <f>_xlfn.XLOOKUP(Data[[#This Row],[ISIC Division]],'Combined ISIC Code '!$C$4:$C$422,'Combined ISIC Code '!$D$4:$D$422,"Not included under ISIC",0)</f>
        <v>Forestry and logging</v>
      </c>
      <c r="I231" s="13">
        <v>24</v>
      </c>
      <c r="J231" t="str">
        <f>_xlfn.XLOOKUP(Data[[#This Row],[ISIC Group]],'Combined ISIC Code '!$E$4:$E$422,'Combined ISIC Code '!$F$4:$F$422,"NOT INCLUDED UNDER ISIC",0)</f>
        <v>Support services to forestry</v>
      </c>
      <c r="K231">
        <v>240</v>
      </c>
      <c r="L231" t="s">
        <v>1332</v>
      </c>
      <c r="M231" t="s">
        <v>16</v>
      </c>
      <c r="N231" t="s">
        <v>708</v>
      </c>
      <c r="O231" t="s">
        <v>724</v>
      </c>
      <c r="P231" t="s">
        <v>724</v>
      </c>
      <c r="Q231" t="s">
        <v>724</v>
      </c>
      <c r="R231" t="s">
        <v>1333</v>
      </c>
      <c r="S231" t="s">
        <v>724</v>
      </c>
    </row>
    <row r="232" spans="1:19" x14ac:dyDescent="0.3">
      <c r="A232" t="str">
        <f>Data[[#This Row],[Taxonomy]]&amp;Data[[#This Row],[ Activity Code]]&amp;Data[[#This Row],[Environmental Objective]]</f>
        <v>Singapore201[111]Climate Change Mitigation</v>
      </c>
      <c r="B232" t="str">
        <f>Data[[#This Row],[Taxonomy]]&amp;Data[[#This Row],[ Activity Code]]&amp;Data[[#This Row],[Environmental Objective]]</f>
        <v>Singapore201[111]Climate Change Mitigation</v>
      </c>
      <c r="C232" t="s">
        <v>1224</v>
      </c>
      <c r="D232" t="s">
        <v>228</v>
      </c>
      <c r="E232" t="s">
        <v>74</v>
      </c>
      <c r="F232" t="s">
        <v>163</v>
      </c>
      <c r="G232" s="12">
        <v>20</v>
      </c>
      <c r="H232" s="12" t="str">
        <f>_xlfn.XLOOKUP(Data[[#This Row],[ISIC Division]],'Combined ISIC Code '!$C$4:$C$422,'Combined ISIC Code '!$D$4:$D$422,"Not included under ISIC",0)</f>
        <v>Manufacture of chemicals and chemical products</v>
      </c>
      <c r="I232" s="13">
        <v>201</v>
      </c>
      <c r="J232" t="str">
        <f>_xlfn.XLOOKUP(Data[[#This Row],[ISIC Group]],'Combined ISIC Code '!$E$4:$E$422,'Combined ISIC Code '!$F$4:$F$422,"NOT INCLUDED UNDER ISIC",0)</f>
        <v>Manufacture of basic chemicals, fertilizers and nitrogen compounds, plastics and</v>
      </c>
      <c r="K232">
        <v>2011</v>
      </c>
      <c r="L232" t="s">
        <v>1130</v>
      </c>
      <c r="M232" t="s">
        <v>16</v>
      </c>
      <c r="N232" t="s">
        <v>708</v>
      </c>
      <c r="O232" t="s">
        <v>724</v>
      </c>
      <c r="P232" t="s">
        <v>1244</v>
      </c>
      <c r="Q232" t="s">
        <v>1303</v>
      </c>
      <c r="R232" t="s">
        <v>1303</v>
      </c>
      <c r="S232" t="s">
        <v>724</v>
      </c>
    </row>
    <row r="233" spans="1:19" x14ac:dyDescent="0.3">
      <c r="A233" t="str">
        <f>Data[[#This Row],[Taxonomy]]&amp;Data[[#This Row],[ Activity Code]]&amp;Data[[#This Row],[Environmental Objective]]</f>
        <v>Singapore201[120]Climate Change Mitigation</v>
      </c>
      <c r="B233" t="str">
        <f>Data[[#This Row],[Taxonomy]]&amp;Data[[#This Row],[ Activity Code]]&amp;Data[[#This Row],[Environmental Objective]]</f>
        <v>Singapore201[120]Climate Change Mitigation</v>
      </c>
      <c r="C233" t="s">
        <v>1224</v>
      </c>
      <c r="D233" t="s">
        <v>1124</v>
      </c>
      <c r="E233" t="s">
        <v>74</v>
      </c>
      <c r="F233" t="s">
        <v>163</v>
      </c>
      <c r="G233" s="12">
        <v>20</v>
      </c>
      <c r="H233" s="12" t="str">
        <f>_xlfn.XLOOKUP(Data[[#This Row],[ISIC Division]],'Combined ISIC Code '!$C$4:$C$422,'Combined ISIC Code '!$D$4:$D$422,"Not included under ISIC",0)</f>
        <v>Manufacture of chemicals and chemical products</v>
      </c>
      <c r="I233" s="13">
        <v>201</v>
      </c>
      <c r="J233" t="str">
        <f>_xlfn.XLOOKUP(Data[[#This Row],[ISIC Group]],'Combined ISIC Code '!$E$4:$E$422,'Combined ISIC Code '!$F$4:$F$422,"NOT INCLUDED UNDER ISIC",0)</f>
        <v>Manufacture of basic chemicals, fertilizers and nitrogen compounds, plastics and</v>
      </c>
      <c r="K233">
        <v>2011</v>
      </c>
      <c r="L233" t="s">
        <v>1094</v>
      </c>
      <c r="M233" t="s">
        <v>16</v>
      </c>
      <c r="N233" t="s">
        <v>708</v>
      </c>
      <c r="O233" t="s">
        <v>724</v>
      </c>
      <c r="P233" t="s">
        <v>772</v>
      </c>
      <c r="Q233" t="s">
        <v>1307</v>
      </c>
      <c r="R233" t="s">
        <v>1308</v>
      </c>
      <c r="S233" t="s">
        <v>724</v>
      </c>
    </row>
    <row r="234" spans="1:19" x14ac:dyDescent="0.3">
      <c r="A234" t="str">
        <f>Data[[#This Row],[Taxonomy]]&amp;Data[[#This Row],[ Activity Code]]&amp;Data[[#This Row],[Environmental Objective]]</f>
        <v>Singapore201[311]Climate Change Mitigation</v>
      </c>
      <c r="B234" t="str">
        <f>Data[[#This Row],[Taxonomy]]&amp;Data[[#This Row],[ Activity Code]]&amp;Data[[#This Row],[Environmental Objective]]</f>
        <v>Singapore201[311]Climate Change Mitigation</v>
      </c>
      <c r="C234" t="s">
        <v>1224</v>
      </c>
      <c r="D234" t="s">
        <v>1171</v>
      </c>
      <c r="E234" t="s">
        <v>74</v>
      </c>
      <c r="F234" t="s">
        <v>163</v>
      </c>
      <c r="G234" s="12">
        <v>20</v>
      </c>
      <c r="H234" s="12" t="str">
        <f>_xlfn.XLOOKUP(Data[[#This Row],[ISIC Division]],'Combined ISIC Code '!$C$4:$C$422,'Combined ISIC Code '!$D$4:$D$422,"Not included under ISIC",0)</f>
        <v>Manufacture of chemicals and chemical products</v>
      </c>
      <c r="I234" s="13">
        <v>201</v>
      </c>
      <c r="J234" t="str">
        <f>_xlfn.XLOOKUP(Data[[#This Row],[ISIC Group]],'Combined ISIC Code '!$E$4:$E$422,'Combined ISIC Code '!$F$4:$F$422,"NOT INCLUDED UNDER ISIC",0)</f>
        <v>Manufacture of basic chemicals, fertilizers and nitrogen compounds, plastics and</v>
      </c>
      <c r="K234">
        <v>2013</v>
      </c>
      <c r="L234" t="s">
        <v>1172</v>
      </c>
      <c r="M234" t="s">
        <v>16</v>
      </c>
      <c r="N234" t="s">
        <v>708</v>
      </c>
      <c r="O234" t="s">
        <v>724</v>
      </c>
      <c r="P234" t="s">
        <v>1244</v>
      </c>
      <c r="Q234" t="s">
        <v>1311</v>
      </c>
      <c r="R234" t="s">
        <v>724</v>
      </c>
      <c r="S234" t="s">
        <v>1312</v>
      </c>
    </row>
    <row r="235" spans="1:19" x14ac:dyDescent="0.3">
      <c r="A235" t="str">
        <f>Data[[#This Row],[Taxonomy]]&amp;Data[[#This Row],[ Activity Code]]&amp;Data[[#This Row],[Environmental Objective]]</f>
        <v>Singapore239[900]Climate Change Mitigation</v>
      </c>
      <c r="B235" t="str">
        <f>Data[[#This Row],[Taxonomy]]&amp;Data[[#This Row],[ Activity Code]]&amp;Data[[#This Row],[Environmental Objective]]</f>
        <v>Singapore239[900]Climate Change Mitigation</v>
      </c>
      <c r="C235" t="s">
        <v>1224</v>
      </c>
      <c r="D235" t="s">
        <v>1315</v>
      </c>
      <c r="E235" t="s">
        <v>74</v>
      </c>
      <c r="F235" t="s">
        <v>163</v>
      </c>
      <c r="G235" s="12">
        <v>23</v>
      </c>
      <c r="H235" s="12" t="str">
        <f>_xlfn.XLOOKUP(Data[[#This Row],[ISIC Division]],'Combined ISIC Code '!$C$4:$C$422,'Combined ISIC Code '!$D$4:$D$422,"Not included under ISIC",0)</f>
        <v>Manufacture of other non-metallic mineral products</v>
      </c>
      <c r="I235" s="13">
        <v>239</v>
      </c>
      <c r="J235" t="str">
        <f>_xlfn.XLOOKUP(Data[[#This Row],[ISIC Group]],'Combined ISIC Code '!$E$4:$E$422,'Combined ISIC Code '!$F$4:$F$422,"Not included under ISIC",0)</f>
        <v>Manufacture of non-metallic mineral products n.e.c.</v>
      </c>
      <c r="K235">
        <f t="shared" ref="K235" si="0">VALUE(LEFT(SUBSTITUTE(SUBSTITUTE(L235,"[",""),"]",""),4))</f>
        <v>2399</v>
      </c>
      <c r="L235" t="s">
        <v>2505</v>
      </c>
      <c r="M235" t="s">
        <v>16</v>
      </c>
      <c r="N235" t="s">
        <v>708</v>
      </c>
      <c r="O235" t="s">
        <v>724</v>
      </c>
      <c r="P235" t="s">
        <v>724</v>
      </c>
      <c r="Q235" t="s">
        <v>724</v>
      </c>
      <c r="R235" t="s">
        <v>1316</v>
      </c>
      <c r="S235" t="s">
        <v>724</v>
      </c>
    </row>
    <row r="236" spans="1:19" x14ac:dyDescent="0.3">
      <c r="A236" t="str">
        <f>Data[[#This Row],[Taxonomy]]&amp;Data[[#This Row],[ Activity Code]]&amp;Data[[#This Row],[Environmental Objective]]</f>
        <v>Singapore239[410]Climate Change Mitigation</v>
      </c>
      <c r="B236" t="str">
        <f>Data[[#This Row],[Taxonomy]]&amp;Data[[#This Row],[ Activity Code]]&amp;Data[[#This Row],[Environmental Objective]]</f>
        <v>Singapore239[410]Climate Change Mitigation</v>
      </c>
      <c r="C236" t="s">
        <v>1224</v>
      </c>
      <c r="D236" t="s">
        <v>1304</v>
      </c>
      <c r="E236" t="s">
        <v>74</v>
      </c>
      <c r="F236" t="s">
        <v>163</v>
      </c>
      <c r="G236" s="12">
        <v>23</v>
      </c>
      <c r="H236" s="12" t="str">
        <f>_xlfn.XLOOKUP(Data[[#This Row],[ISIC Division]],'Combined ISIC Code '!$C$4:$C$422,'Combined ISIC Code '!$D$4:$D$422,"Not included under ISIC",0)</f>
        <v>Manufacture of other non-metallic mineral products</v>
      </c>
      <c r="I236" s="13">
        <v>239</v>
      </c>
      <c r="J236" t="str">
        <f>_xlfn.XLOOKUP(Data[[#This Row],[ISIC Group]],'Combined ISIC Code '!$E$4:$E$422,'Combined ISIC Code '!$F$4:$F$422,"NOT INCLUDED UNDER ISIC",0)</f>
        <v>Manufacture of non-metallic mineral products n.e.c.</v>
      </c>
      <c r="K236">
        <v>2394</v>
      </c>
      <c r="L236" t="s">
        <v>1082</v>
      </c>
      <c r="M236" t="s">
        <v>16</v>
      </c>
      <c r="N236" t="s">
        <v>708</v>
      </c>
      <c r="O236" t="s">
        <v>724</v>
      </c>
      <c r="P236" t="s">
        <v>724</v>
      </c>
      <c r="Q236" t="s">
        <v>724</v>
      </c>
      <c r="R236" t="s">
        <v>1305</v>
      </c>
      <c r="S236" t="s">
        <v>724</v>
      </c>
    </row>
    <row r="237" spans="1:19" x14ac:dyDescent="0.3">
      <c r="A237" t="str">
        <f>Data[[#This Row],[Taxonomy]]&amp;Data[[#This Row],[ Activity Code]]&amp;Data[[#This Row],[Environmental Objective]]</f>
        <v>Singapore241[011]Climate Change Mitigation</v>
      </c>
      <c r="B237" t="str">
        <f>Data[[#This Row],[Taxonomy]]&amp;Data[[#This Row],[ Activity Code]]&amp;Data[[#This Row],[Environmental Objective]]</f>
        <v>Singapore241[011]Climate Change Mitigation</v>
      </c>
      <c r="C237" t="s">
        <v>1224</v>
      </c>
      <c r="D237" t="s">
        <v>254</v>
      </c>
      <c r="E237" t="s">
        <v>74</v>
      </c>
      <c r="F237" t="s">
        <v>163</v>
      </c>
      <c r="G237" s="12">
        <v>24</v>
      </c>
      <c r="H237" s="12" t="str">
        <f>_xlfn.XLOOKUP(Data[[#This Row],[ISIC Division]],'Combined ISIC Code '!$C$4:$C$422,'Combined ISIC Code '!$D$4:$D$422,"Not included under ISIC",0)</f>
        <v>Manufacture of basic metals</v>
      </c>
      <c r="I237" s="13">
        <v>241</v>
      </c>
      <c r="J237" t="str">
        <f>_xlfn.XLOOKUP(Data[[#This Row],[ISIC Group]],'Combined ISIC Code '!$E$4:$E$422,'Combined ISIC Code '!$F$4:$F$422,"NOT INCLUDED UNDER ISIC",0)</f>
        <v>Manufacture of basic iron and steel</v>
      </c>
      <c r="K237">
        <v>2410</v>
      </c>
      <c r="L237" t="s">
        <v>1087</v>
      </c>
      <c r="M237" t="s">
        <v>16</v>
      </c>
      <c r="N237" t="s">
        <v>708</v>
      </c>
      <c r="O237" t="s">
        <v>724</v>
      </c>
      <c r="P237" t="s">
        <v>1244</v>
      </c>
      <c r="Q237" t="s">
        <v>1306</v>
      </c>
      <c r="S237" t="s">
        <v>724</v>
      </c>
    </row>
    <row r="238" spans="1:19" x14ac:dyDescent="0.3">
      <c r="A238" t="str">
        <f>Data[[#This Row],[Taxonomy]]&amp;Data[[#This Row],[ Activity Code]]&amp;Data[[#This Row],[Environmental Objective]]</f>
        <v>Singapore242[020]Climate Change Mitigation</v>
      </c>
      <c r="B238" t="str">
        <f>Data[[#This Row],[Taxonomy]]&amp;Data[[#This Row],[ Activity Code]]&amp;Data[[#This Row],[Environmental Objective]]</f>
        <v>Singapore242[020]Climate Change Mitigation</v>
      </c>
      <c r="C238" t="s">
        <v>1224</v>
      </c>
      <c r="D238" t="s">
        <v>1309</v>
      </c>
      <c r="E238" t="s">
        <v>74</v>
      </c>
      <c r="F238" t="s">
        <v>163</v>
      </c>
      <c r="G238" s="12">
        <v>24</v>
      </c>
      <c r="H238" s="12" t="str">
        <f>_xlfn.XLOOKUP(Data[[#This Row],[ISIC Division]],'Combined ISIC Code '!$C$4:$C$422,'Combined ISIC Code '!$D$4:$D$422,"Not included under ISIC",0)</f>
        <v>Manufacture of basic metals</v>
      </c>
      <c r="I238" s="13">
        <v>242</v>
      </c>
      <c r="J238" t="str">
        <f>_xlfn.XLOOKUP(Data[[#This Row],[ISIC Group]],'Combined ISIC Code '!$E$4:$E$422,'Combined ISIC Code '!$F$4:$F$422,"NOT INCLUDED UNDER ISIC",0)</f>
        <v>Manufacture of basic precious and other non-ferrous metals</v>
      </c>
      <c r="K238">
        <v>2420</v>
      </c>
      <c r="L238" t="s">
        <v>1122</v>
      </c>
      <c r="M238" t="s">
        <v>16</v>
      </c>
      <c r="N238" t="s">
        <v>708</v>
      </c>
      <c r="O238" t="s">
        <v>724</v>
      </c>
      <c r="P238" t="s">
        <v>1244</v>
      </c>
      <c r="Q238" t="s">
        <v>1310</v>
      </c>
      <c r="R238" t="s">
        <v>724</v>
      </c>
      <c r="S238" t="s">
        <v>724</v>
      </c>
    </row>
    <row r="239" spans="1:19" x14ac:dyDescent="0.3">
      <c r="A239" t="str">
        <f>Data[[#This Row],[Taxonomy]]&amp;Data[[#This Row],[ Activity Code]]&amp;Data[[#This Row],[Environmental Objective]]</f>
        <v>Singapore351[011]Climate Change Mitigation</v>
      </c>
      <c r="B239" t="str">
        <f>Data[[#This Row],[Taxonomy]]&amp;Data[[#This Row],[ Activity Code]]&amp;Data[[#This Row],[Environmental Objective]]</f>
        <v>Singapore351[011]Climate Change Mitigation</v>
      </c>
      <c r="C239" t="s">
        <v>1224</v>
      </c>
      <c r="D239" t="s">
        <v>1258</v>
      </c>
      <c r="E239" t="s">
        <v>15</v>
      </c>
      <c r="F239" t="s">
        <v>346</v>
      </c>
      <c r="G239" s="12">
        <v>35</v>
      </c>
      <c r="H239" s="12" t="str">
        <f>_xlfn.XLOOKUP(Data[[#This Row],[ISIC Division]],'Combined ISIC Code '!$C$4:$C$422,'Combined ISIC Code '!$D$4:$D$422,"Not included under ISIC",0)</f>
        <v>Electricity, gas, steam and air conditioning supply</v>
      </c>
      <c r="I239" s="13">
        <v>351</v>
      </c>
      <c r="J239" t="str">
        <f>_xlfn.XLOOKUP(Data[[#This Row],[ISIC Group]],'Combined ISIC Code '!$E$4:$E$422,'Combined ISIC Code '!$F$4:$F$422,"NOT INCLUDED UNDER ISIC",0)</f>
        <v>Electric power generation, transmission and distribution</v>
      </c>
      <c r="K239">
        <v>3510</v>
      </c>
      <c r="L239" t="s">
        <v>711</v>
      </c>
      <c r="M239" t="s">
        <v>16</v>
      </c>
      <c r="N239" t="s">
        <v>708</v>
      </c>
      <c r="O239" t="s">
        <v>724</v>
      </c>
      <c r="P239" t="s">
        <v>1244</v>
      </c>
      <c r="Q239" t="s">
        <v>1259</v>
      </c>
      <c r="R239" t="s">
        <v>1260</v>
      </c>
      <c r="S239" t="s">
        <v>1261</v>
      </c>
    </row>
    <row r="240" spans="1:19" x14ac:dyDescent="0.3">
      <c r="A240" t="str">
        <f>Data[[#This Row],[Taxonomy]]&amp;Data[[#This Row],[ Activity Code]]&amp;Data[[#This Row],[Environmental Objective]]</f>
        <v>Singapore351[014]Climate Change Mitigation</v>
      </c>
      <c r="B240" t="str">
        <f>Data[[#This Row],[Taxonomy]]&amp;Data[[#This Row],[ Activity Code]]&amp;Data[[#This Row],[Environmental Objective]]</f>
        <v>Singapore351[014]Climate Change Mitigation</v>
      </c>
      <c r="C240" t="s">
        <v>1224</v>
      </c>
      <c r="D240" t="s">
        <v>1238</v>
      </c>
      <c r="E240" t="s">
        <v>15</v>
      </c>
      <c r="F240" t="s">
        <v>346</v>
      </c>
      <c r="G240" s="12">
        <v>35</v>
      </c>
      <c r="H240" s="12" t="str">
        <f>_xlfn.XLOOKUP(Data[[#This Row],[ISIC Division]],'Combined ISIC Code '!$C$4:$C$422,'Combined ISIC Code '!$D$4:$D$422,"Not included under ISIC",0)</f>
        <v>Electricity, gas, steam and air conditioning supply</v>
      </c>
      <c r="I240" s="13">
        <v>351</v>
      </c>
      <c r="J240" t="str">
        <f>_xlfn.XLOOKUP(Data[[#This Row],[ISIC Group]],'Combined ISIC Code '!$E$4:$E$422,'Combined ISIC Code '!$F$4:$F$422,"NOT INCLUDED UNDER ISIC",0)</f>
        <v>Electric power generation, transmission and distribution</v>
      </c>
      <c r="K240">
        <v>3510</v>
      </c>
      <c r="L240" t="s">
        <v>725</v>
      </c>
      <c r="M240" t="s">
        <v>16</v>
      </c>
      <c r="N240" t="s">
        <v>708</v>
      </c>
      <c r="O240" t="s">
        <v>724</v>
      </c>
      <c r="Q240" t="s">
        <v>1239</v>
      </c>
      <c r="R240" t="s">
        <v>1240</v>
      </c>
      <c r="S240" t="s">
        <v>1240</v>
      </c>
    </row>
    <row r="241" spans="1:19" x14ac:dyDescent="0.3">
      <c r="A241" t="str">
        <f>Data[[#This Row],[Taxonomy]]&amp;Data[[#This Row],[ Activity Code]]&amp;Data[[#This Row],[Environmental Objective]]</f>
        <v>Singapore351[021]Climate Change Mitigation</v>
      </c>
      <c r="B241" t="str">
        <f>Data[[#This Row],[Taxonomy]]&amp;Data[[#This Row],[ Activity Code]]&amp;Data[[#This Row],[Environmental Objective]]</f>
        <v>Singapore351[021]Climate Change Mitigation</v>
      </c>
      <c r="C241" t="s">
        <v>1224</v>
      </c>
      <c r="D241" t="s">
        <v>1225</v>
      </c>
      <c r="E241" t="s">
        <v>15</v>
      </c>
      <c r="F241" t="s">
        <v>346</v>
      </c>
      <c r="G241" s="12">
        <v>35</v>
      </c>
      <c r="H241" s="12" t="str">
        <f>_xlfn.XLOOKUP(Data[[#This Row],[ISIC Division]],'Combined ISIC Code '!$C$4:$C$422,'Combined ISIC Code '!$D$4:$D$422,"Not included under ISIC",0)</f>
        <v>Electricity, gas, steam and air conditioning supply</v>
      </c>
      <c r="I241" s="13">
        <v>351</v>
      </c>
      <c r="J241" t="str">
        <f>_xlfn.XLOOKUP(Data[[#This Row],[ISIC Group]],'Combined ISIC Code '!$E$4:$E$422,'Combined ISIC Code '!$F$4:$F$422,"NOT INCLUDED UNDER ISIC",0)</f>
        <v>Electric power generation, transmission and distribution</v>
      </c>
      <c r="K241">
        <v>3510</v>
      </c>
      <c r="L241" t="s">
        <v>727</v>
      </c>
      <c r="M241" t="s">
        <v>16</v>
      </c>
      <c r="N241" t="s">
        <v>708</v>
      </c>
      <c r="O241" t="s">
        <v>724</v>
      </c>
      <c r="P241" t="s">
        <v>1226</v>
      </c>
      <c r="Q241" t="s">
        <v>724</v>
      </c>
      <c r="R241" t="s">
        <v>1227</v>
      </c>
      <c r="S241" t="s">
        <v>724</v>
      </c>
    </row>
    <row r="242" spans="1:19" x14ac:dyDescent="0.3">
      <c r="A242" t="str">
        <f>Data[[#This Row],[Taxonomy]]&amp;Data[[#This Row],[ Activity Code]]&amp;Data[[#This Row],[Environmental Objective]]</f>
        <v>Singapore351[022]Climate Change Mitigation</v>
      </c>
      <c r="B242" t="str">
        <f>Data[[#This Row],[Taxonomy]]&amp;Data[[#This Row],[ Activity Code]]&amp;Data[[#This Row],[Environmental Objective]]</f>
        <v>Singapore351[022]Climate Change Mitigation</v>
      </c>
      <c r="C242" t="s">
        <v>1224</v>
      </c>
      <c r="D242" t="s">
        <v>1228</v>
      </c>
      <c r="E242" t="s">
        <v>15</v>
      </c>
      <c r="F242" t="s">
        <v>346</v>
      </c>
      <c r="G242" s="12">
        <v>35</v>
      </c>
      <c r="H242" s="12" t="str">
        <f>_xlfn.XLOOKUP(Data[[#This Row],[ISIC Division]],'Combined ISIC Code '!$C$4:$C$422,'Combined ISIC Code '!$D$4:$D$422,"Not included under ISIC",0)</f>
        <v>Electricity, gas, steam and air conditioning supply</v>
      </c>
      <c r="I242" s="13">
        <v>351</v>
      </c>
      <c r="J242" t="str">
        <f>_xlfn.XLOOKUP(Data[[#This Row],[ISIC Group]],'Combined ISIC Code '!$E$4:$E$422,'Combined ISIC Code '!$F$4:$F$422,"NOT INCLUDED UNDER ISIC",0)</f>
        <v>Electric power generation, transmission and distribution</v>
      </c>
      <c r="K242">
        <v>3510</v>
      </c>
      <c r="L242" t="s">
        <v>730</v>
      </c>
      <c r="M242" t="s">
        <v>16</v>
      </c>
      <c r="N242" t="s">
        <v>708</v>
      </c>
      <c r="O242" t="s">
        <v>724</v>
      </c>
      <c r="P242" t="s">
        <v>1226</v>
      </c>
      <c r="Q242" t="s">
        <v>724</v>
      </c>
      <c r="R242" t="s">
        <v>1227</v>
      </c>
      <c r="S242" t="s">
        <v>724</v>
      </c>
    </row>
    <row r="243" spans="1:19" x14ac:dyDescent="0.3">
      <c r="A243" t="str">
        <f>Data[[#This Row],[Taxonomy]]&amp;Data[[#This Row],[ Activity Code]]&amp;Data[[#This Row],[Environmental Objective]]</f>
        <v>Singapore351[030]Climate Change Mitigation</v>
      </c>
      <c r="B243" t="str">
        <f>Data[[#This Row],[Taxonomy]]&amp;Data[[#This Row],[ Activity Code]]&amp;Data[[#This Row],[Environmental Objective]]</f>
        <v>Singapore351[030]Climate Change Mitigation</v>
      </c>
      <c r="C243" t="s">
        <v>1224</v>
      </c>
      <c r="D243" t="s">
        <v>1231</v>
      </c>
      <c r="E243" t="s">
        <v>15</v>
      </c>
      <c r="F243" t="s">
        <v>346</v>
      </c>
      <c r="G243" s="12">
        <v>35</v>
      </c>
      <c r="H243" s="12" t="str">
        <f>_xlfn.XLOOKUP(Data[[#This Row],[ISIC Division]],'Combined ISIC Code '!$C$4:$C$422,'Combined ISIC Code '!$D$4:$D$422,"Not included under ISIC",0)</f>
        <v>Electricity, gas, steam and air conditioning supply</v>
      </c>
      <c r="I243" s="13">
        <v>351</v>
      </c>
      <c r="J243" t="str">
        <f>_xlfn.XLOOKUP(Data[[#This Row],[ISIC Group]],'Combined ISIC Code '!$E$4:$E$422,'Combined ISIC Code '!$F$4:$F$422,"NOT INCLUDED UNDER ISIC",0)</f>
        <v>Electric power generation, transmission and distribution</v>
      </c>
      <c r="K243">
        <v>3510</v>
      </c>
      <c r="L243" t="s">
        <v>732</v>
      </c>
      <c r="M243" t="s">
        <v>16</v>
      </c>
      <c r="N243" t="s">
        <v>708</v>
      </c>
      <c r="O243" t="s">
        <v>724</v>
      </c>
      <c r="P243" t="s">
        <v>1226</v>
      </c>
      <c r="Q243" t="s">
        <v>724</v>
      </c>
      <c r="R243" t="s">
        <v>1227</v>
      </c>
      <c r="S243" t="s">
        <v>724</v>
      </c>
    </row>
    <row r="244" spans="1:19" x14ac:dyDescent="0.3">
      <c r="A244" t="str">
        <f>Data[[#This Row],[Taxonomy]]&amp;Data[[#This Row],[ Activity Code]]&amp;Data[[#This Row],[Environmental Objective]]</f>
        <v>Singapore351[040]Climate Change Mitigation</v>
      </c>
      <c r="B244" t="str">
        <f>Data[[#This Row],[Taxonomy]]&amp;Data[[#This Row],[ Activity Code]]&amp;Data[[#This Row],[Environmental Objective]]</f>
        <v>Singapore351[040]Climate Change Mitigation</v>
      </c>
      <c r="C244" t="s">
        <v>1224</v>
      </c>
      <c r="D244" t="s">
        <v>1232</v>
      </c>
      <c r="E244" t="s">
        <v>15</v>
      </c>
      <c r="F244" t="s">
        <v>346</v>
      </c>
      <c r="G244" s="12">
        <v>35</v>
      </c>
      <c r="H244" s="12" t="str">
        <f>_xlfn.XLOOKUP(Data[[#This Row],[ISIC Division]],'Combined ISIC Code '!$C$4:$C$422,'Combined ISIC Code '!$D$4:$D$422,"Not included under ISIC",0)</f>
        <v>Electricity, gas, steam and air conditioning supply</v>
      </c>
      <c r="I244" s="13">
        <v>351</v>
      </c>
      <c r="J244" t="str">
        <f>_xlfn.XLOOKUP(Data[[#This Row],[ISIC Group]],'Combined ISIC Code '!$E$4:$E$422,'Combined ISIC Code '!$F$4:$F$422,"NOT INCLUDED UNDER ISIC",0)</f>
        <v>Electric power generation, transmission and distribution</v>
      </c>
      <c r="K244">
        <v>3510</v>
      </c>
      <c r="L244" t="s">
        <v>733</v>
      </c>
      <c r="M244" t="s">
        <v>16</v>
      </c>
      <c r="N244" t="s">
        <v>708</v>
      </c>
      <c r="O244" t="s">
        <v>724</v>
      </c>
      <c r="P244" t="s">
        <v>1233</v>
      </c>
      <c r="Q244" t="s">
        <v>1234</v>
      </c>
      <c r="R244" t="s">
        <v>724</v>
      </c>
      <c r="S244" t="s">
        <v>724</v>
      </c>
    </row>
    <row r="245" spans="1:19" x14ac:dyDescent="0.3">
      <c r="A245" t="str">
        <f>Data[[#This Row],[Taxonomy]]&amp;Data[[#This Row],[ Activity Code]]&amp;Data[[#This Row],[Environmental Objective]]</f>
        <v>Singapore351[050]Climate Change Mitigation</v>
      </c>
      <c r="B245" t="str">
        <f>Data[[#This Row],[Taxonomy]]&amp;Data[[#This Row],[ Activity Code]]&amp;Data[[#This Row],[Environmental Objective]]</f>
        <v>Singapore351[050]Climate Change Mitigation</v>
      </c>
      <c r="C245" t="s">
        <v>1224</v>
      </c>
      <c r="D245" t="s">
        <v>1235</v>
      </c>
      <c r="E245" t="s">
        <v>15</v>
      </c>
      <c r="F245" t="s">
        <v>346</v>
      </c>
      <c r="G245" s="12">
        <v>35</v>
      </c>
      <c r="H245" s="12" t="str">
        <f>_xlfn.XLOOKUP(Data[[#This Row],[ISIC Division]],'Combined ISIC Code '!$C$4:$C$422,'Combined ISIC Code '!$D$4:$D$422,"Not included under ISIC",0)</f>
        <v>Electricity, gas, steam and air conditioning supply</v>
      </c>
      <c r="I245" s="13">
        <v>351</v>
      </c>
      <c r="J245" t="str">
        <f>_xlfn.XLOOKUP(Data[[#This Row],[ISIC Group]],'Combined ISIC Code '!$E$4:$E$422,'Combined ISIC Code '!$F$4:$F$422,"NOT INCLUDED UNDER ISIC",0)</f>
        <v>Electric power generation, transmission and distribution</v>
      </c>
      <c r="K245">
        <v>3510</v>
      </c>
      <c r="L245" t="s">
        <v>737</v>
      </c>
      <c r="M245" t="s">
        <v>16</v>
      </c>
      <c r="N245" t="s">
        <v>708</v>
      </c>
      <c r="O245" t="s">
        <v>724</v>
      </c>
      <c r="P245" t="s">
        <v>856</v>
      </c>
      <c r="Q245" t="s">
        <v>1236</v>
      </c>
      <c r="R245" t="s">
        <v>724</v>
      </c>
      <c r="S245" t="s">
        <v>724</v>
      </c>
    </row>
    <row r="246" spans="1:19" x14ac:dyDescent="0.3">
      <c r="A246" t="str">
        <f>Data[[#This Row],[Taxonomy]]&amp;Data[[#This Row],[ Activity Code]]&amp;Data[[#This Row],[Environmental Objective]]</f>
        <v>Singapore351[060]Climate Change Mitigation</v>
      </c>
      <c r="B246" t="str">
        <f>Data[[#This Row],[Taxonomy]]&amp;Data[[#This Row],[ Activity Code]]&amp;Data[[#This Row],[Environmental Objective]]</f>
        <v>Singapore351[060]Climate Change Mitigation</v>
      </c>
      <c r="C246" t="s">
        <v>1224</v>
      </c>
      <c r="D246" t="s">
        <v>28</v>
      </c>
      <c r="E246" t="s">
        <v>15</v>
      </c>
      <c r="F246" t="s">
        <v>346</v>
      </c>
      <c r="G246" s="12">
        <v>35</v>
      </c>
      <c r="H246" s="12" t="str">
        <f>_xlfn.XLOOKUP(Data[[#This Row],[ISIC Division]],'Combined ISIC Code '!$C$4:$C$422,'Combined ISIC Code '!$D$4:$D$422,"Not included under ISIC",0)</f>
        <v>Electricity, gas, steam and air conditioning supply</v>
      </c>
      <c r="I246" s="13">
        <v>351</v>
      </c>
      <c r="J246" t="str">
        <f>_xlfn.XLOOKUP(Data[[#This Row],[ISIC Group]],'Combined ISIC Code '!$E$4:$E$422,'Combined ISIC Code '!$F$4:$F$422,"NOT INCLUDED UNDER ISIC",0)</f>
        <v>Electric power generation, transmission and distribution</v>
      </c>
      <c r="K246">
        <v>3510</v>
      </c>
      <c r="L246" t="s">
        <v>738</v>
      </c>
      <c r="M246" t="s">
        <v>16</v>
      </c>
      <c r="N246" t="s">
        <v>708</v>
      </c>
      <c r="O246" t="s">
        <v>724</v>
      </c>
      <c r="P246" t="s">
        <v>1226</v>
      </c>
      <c r="Q246" t="s">
        <v>724</v>
      </c>
      <c r="R246" t="s">
        <v>1242</v>
      </c>
      <c r="S246" t="s">
        <v>724</v>
      </c>
    </row>
    <row r="247" spans="1:19" x14ac:dyDescent="0.3">
      <c r="A247" t="str">
        <f>Data[[#This Row],[Taxonomy]]&amp;Data[[#This Row],[ Activity Code]]&amp;Data[[#This Row],[Environmental Objective]]</f>
        <v>Singapore351[071]Climate Change Mitigation</v>
      </c>
      <c r="B247" t="str">
        <f>Data[[#This Row],[Taxonomy]]&amp;Data[[#This Row],[ Activity Code]]&amp;Data[[#This Row],[Environmental Objective]]</f>
        <v>Singapore351[071]Climate Change Mitigation</v>
      </c>
      <c r="C247" t="s">
        <v>1224</v>
      </c>
      <c r="D247" t="s">
        <v>1243</v>
      </c>
      <c r="E247" t="s">
        <v>15</v>
      </c>
      <c r="F247" t="s">
        <v>346</v>
      </c>
      <c r="G247" s="12">
        <v>35</v>
      </c>
      <c r="H247" s="12" t="str">
        <f>_xlfn.XLOOKUP(Data[[#This Row],[ISIC Division]],'Combined ISIC Code '!$C$4:$C$422,'Combined ISIC Code '!$D$4:$D$422,"Not included under ISIC",0)</f>
        <v>Electricity, gas, steam and air conditioning supply</v>
      </c>
      <c r="I247" s="13">
        <v>351</v>
      </c>
      <c r="J247" t="str">
        <f>_xlfn.XLOOKUP(Data[[#This Row],[ISIC Group]],'Combined ISIC Code '!$E$4:$E$422,'Combined ISIC Code '!$F$4:$F$422,"NOT INCLUDED UNDER ISIC",0)</f>
        <v>Electric power generation, transmission and distribution</v>
      </c>
      <c r="K247">
        <v>3510</v>
      </c>
      <c r="L247" t="s">
        <v>740</v>
      </c>
      <c r="M247" t="s">
        <v>16</v>
      </c>
      <c r="N247" t="s">
        <v>708</v>
      </c>
      <c r="O247" t="s">
        <v>724</v>
      </c>
      <c r="P247" t="s">
        <v>1244</v>
      </c>
      <c r="Q247" t="s">
        <v>1245</v>
      </c>
      <c r="R247" t="s">
        <v>1246</v>
      </c>
      <c r="S247" t="s">
        <v>724</v>
      </c>
    </row>
    <row r="248" spans="1:19" x14ac:dyDescent="0.3">
      <c r="A248" t="str">
        <f>Data[[#This Row],[Taxonomy]]&amp;Data[[#This Row],[ Activity Code]]&amp;Data[[#This Row],[Environmental Objective]]</f>
        <v>Singapore351[072]Climate Change Mitigation</v>
      </c>
      <c r="B248" t="str">
        <f>Data[[#This Row],[Taxonomy]]&amp;Data[[#This Row],[ Activity Code]]&amp;Data[[#This Row],[Environmental Objective]]</f>
        <v>Singapore351[072]Climate Change Mitigation</v>
      </c>
      <c r="C248" t="s">
        <v>1224</v>
      </c>
      <c r="D248" t="s">
        <v>870</v>
      </c>
      <c r="E248" t="s">
        <v>15</v>
      </c>
      <c r="F248" t="s">
        <v>346</v>
      </c>
      <c r="G248" s="12">
        <v>35</v>
      </c>
      <c r="H248" s="12" t="str">
        <f>_xlfn.XLOOKUP(Data[[#This Row],[ISIC Division]],'Combined ISIC Code '!$C$4:$C$422,'Combined ISIC Code '!$D$4:$D$422,"Not included under ISIC",0)</f>
        <v>Electricity, gas, steam and air conditioning supply</v>
      </c>
      <c r="I248" s="13">
        <v>351</v>
      </c>
      <c r="J248" t="str">
        <f>_xlfn.XLOOKUP(Data[[#This Row],[ISIC Group]],'Combined ISIC Code '!$E$4:$E$422,'Combined ISIC Code '!$F$4:$F$422,"NOT INCLUDED UNDER ISIC",0)</f>
        <v>Electric power generation, transmission and distribution</v>
      </c>
      <c r="K248">
        <v>3510</v>
      </c>
      <c r="L248" t="s">
        <v>745</v>
      </c>
      <c r="M248" t="s">
        <v>16</v>
      </c>
      <c r="N248" t="s">
        <v>708</v>
      </c>
      <c r="O248" t="s">
        <v>724</v>
      </c>
      <c r="P248" t="s">
        <v>1226</v>
      </c>
      <c r="Q248" t="s">
        <v>724</v>
      </c>
      <c r="R248" t="s">
        <v>1251</v>
      </c>
      <c r="S248" t="s">
        <v>724</v>
      </c>
    </row>
    <row r="249" spans="1:19" x14ac:dyDescent="0.3">
      <c r="A249" t="str">
        <f>Data[[#This Row],[Taxonomy]]&amp;Data[[#This Row],[ Activity Code]]&amp;Data[[#This Row],[Environmental Objective]]</f>
        <v>Singapore351[080]Climate Change Mitigation</v>
      </c>
      <c r="B249" t="str">
        <f>Data[[#This Row],[Taxonomy]]&amp;Data[[#This Row],[ Activity Code]]&amp;Data[[#This Row],[Environmental Objective]]</f>
        <v>Singapore351[080]Climate Change Mitigation</v>
      </c>
      <c r="C249" t="s">
        <v>1224</v>
      </c>
      <c r="D249" t="s">
        <v>1254</v>
      </c>
      <c r="E249" t="s">
        <v>15</v>
      </c>
      <c r="F249" t="s">
        <v>346</v>
      </c>
      <c r="G249" s="12">
        <v>35</v>
      </c>
      <c r="H249" s="12" t="str">
        <f>_xlfn.XLOOKUP(Data[[#This Row],[ISIC Division]],'Combined ISIC Code '!$C$4:$C$422,'Combined ISIC Code '!$D$4:$D$422,"Not included under ISIC",0)</f>
        <v>Electricity, gas, steam and air conditioning supply</v>
      </c>
      <c r="I249" s="13">
        <v>351</v>
      </c>
      <c r="J249" t="str">
        <f>_xlfn.XLOOKUP(Data[[#This Row],[ISIC Group]],'Combined ISIC Code '!$E$4:$E$422,'Combined ISIC Code '!$F$4:$F$422,"NOT INCLUDED UNDER ISIC",0)</f>
        <v>Electric power generation, transmission and distribution</v>
      </c>
      <c r="K249">
        <v>3510</v>
      </c>
      <c r="L249" t="s">
        <v>868</v>
      </c>
      <c r="M249" t="s">
        <v>16</v>
      </c>
      <c r="N249" t="s">
        <v>708</v>
      </c>
      <c r="O249" t="s">
        <v>724</v>
      </c>
      <c r="P249" t="s">
        <v>1255</v>
      </c>
      <c r="Q249" t="s">
        <v>1256</v>
      </c>
      <c r="R249" t="s">
        <v>1257</v>
      </c>
      <c r="S249" t="s">
        <v>724</v>
      </c>
    </row>
    <row r="250" spans="1:19" x14ac:dyDescent="0.3">
      <c r="A250" t="str">
        <f>Data[[#This Row],[Taxonomy]]&amp;Data[[#This Row],[ Activity Code]]&amp;Data[[#This Row],[Environmental Objective]]</f>
        <v>Singapore352[010]Climate Change Mitigation</v>
      </c>
      <c r="B250" t="str">
        <f>Data[[#This Row],[Taxonomy]]&amp;Data[[#This Row],[ Activity Code]]&amp;Data[[#This Row],[Environmental Objective]]</f>
        <v>Singapore352[010]Climate Change Mitigation</v>
      </c>
      <c r="C250" t="s">
        <v>1224</v>
      </c>
      <c r="D250" t="s">
        <v>1247</v>
      </c>
      <c r="E250" t="s">
        <v>15</v>
      </c>
      <c r="F250" t="s">
        <v>346</v>
      </c>
      <c r="G250" s="12">
        <v>35</v>
      </c>
      <c r="H250" s="12" t="str">
        <f>_xlfn.XLOOKUP(Data[[#This Row],[ISIC Division]],'Combined ISIC Code '!$C$4:$C$422,'Combined ISIC Code '!$D$4:$D$422,"Not included under ISIC",0)</f>
        <v>Electricity, gas, steam and air conditioning supply</v>
      </c>
      <c r="I250" s="13">
        <v>352</v>
      </c>
      <c r="J250" t="str">
        <f>_xlfn.XLOOKUP(Data[[#This Row],[ISIC Group]],'Combined ISIC Code '!$E$4:$E$422,'Combined ISIC Code '!$F$4:$F$422,"NOT INCLUDED UNDER ISIC",0)</f>
        <v>Manufacture of gas; distribution of gaseous fuels through mains</v>
      </c>
      <c r="K250">
        <v>3520</v>
      </c>
      <c r="L250" t="s">
        <v>751</v>
      </c>
      <c r="M250" t="s">
        <v>16</v>
      </c>
      <c r="N250" t="s">
        <v>708</v>
      </c>
      <c r="O250" t="s">
        <v>724</v>
      </c>
      <c r="P250" t="s">
        <v>772</v>
      </c>
      <c r="Q250" t="s">
        <v>1248</v>
      </c>
      <c r="R250" t="s">
        <v>1249</v>
      </c>
      <c r="S250" t="s">
        <v>724</v>
      </c>
    </row>
    <row r="251" spans="1:19" x14ac:dyDescent="0.3">
      <c r="A251" t="str">
        <f>Data[[#This Row],[Taxonomy]]&amp;Data[[#This Row],[ Activity Code]]&amp;Data[[#This Row],[Environmental Objective]]</f>
        <v>Singapore352[030]Climate Change Mitigation</v>
      </c>
      <c r="B251" t="str">
        <f>Data[[#This Row],[Taxonomy]]&amp;Data[[#This Row],[ Activity Code]]&amp;Data[[#This Row],[Environmental Objective]]</f>
        <v>Singapore352[030]Climate Change Mitigation</v>
      </c>
      <c r="C251" t="s">
        <v>1224</v>
      </c>
      <c r="D251" t="s">
        <v>1252</v>
      </c>
      <c r="E251" t="s">
        <v>15</v>
      </c>
      <c r="F251" t="s">
        <v>346</v>
      </c>
      <c r="G251" s="12">
        <v>35</v>
      </c>
      <c r="H251" s="12" t="str">
        <f>_xlfn.XLOOKUP(Data[[#This Row],[ISIC Division]],'Combined ISIC Code '!$C$4:$C$422,'Combined ISIC Code '!$D$4:$D$422,"Not included under ISIC",0)</f>
        <v>Electricity, gas, steam and air conditioning supply</v>
      </c>
      <c r="I251" s="13">
        <v>352</v>
      </c>
      <c r="J251" t="str">
        <f>_xlfn.XLOOKUP(Data[[#This Row],[ISIC Group]],'Combined ISIC Code '!$E$4:$E$422,'Combined ISIC Code '!$F$4:$F$422,"NOT INCLUDED UNDER ISIC",0)</f>
        <v>Manufacture of gas; distribution of gaseous fuels through mains</v>
      </c>
      <c r="K251">
        <v>3520</v>
      </c>
      <c r="L251" t="s">
        <v>755</v>
      </c>
      <c r="M251" t="s">
        <v>16</v>
      </c>
      <c r="N251" t="s">
        <v>708</v>
      </c>
      <c r="O251" t="s">
        <v>724</v>
      </c>
      <c r="P251" t="s">
        <v>1226</v>
      </c>
      <c r="Q251" t="s">
        <v>724</v>
      </c>
      <c r="R251" t="s">
        <v>1253</v>
      </c>
      <c r="S251" t="s">
        <v>724</v>
      </c>
    </row>
    <row r="252" spans="1:19" x14ac:dyDescent="0.3">
      <c r="A252" t="str">
        <f>Data[[#This Row],[Taxonomy]]&amp;Data[[#This Row],[ Activity Code]]&amp;Data[[#This Row],[Environmental Objective]]</f>
        <v>Singapore353[010]Climate Change Mitigation</v>
      </c>
      <c r="B252" t="str">
        <f>Data[[#This Row],[Taxonomy]]&amp;Data[[#This Row],[ Activity Code]]&amp;Data[[#This Row],[Environmental Objective]]</f>
        <v>Singapore353[010]Climate Change Mitigation</v>
      </c>
      <c r="C252" t="s">
        <v>1224</v>
      </c>
      <c r="D252" t="s">
        <v>1237</v>
      </c>
      <c r="E252" t="s">
        <v>15</v>
      </c>
      <c r="F252" t="s">
        <v>346</v>
      </c>
      <c r="G252" s="12">
        <v>35</v>
      </c>
      <c r="H252" s="12" t="str">
        <f>_xlfn.XLOOKUP(Data[[#This Row],[ISIC Division]],'Combined ISIC Code '!$C$4:$C$422,'Combined ISIC Code '!$D$4:$D$422,"Not included under ISIC",0)</f>
        <v>Electricity, gas, steam and air conditioning supply</v>
      </c>
      <c r="I252" s="13">
        <v>353</v>
      </c>
      <c r="J252" t="str">
        <f>_xlfn.XLOOKUP(Data[[#This Row],[ISIC Group]],'Combined ISIC Code '!$E$4:$E$422,'Combined ISIC Code '!$F$4:$F$422,"NOT INCLUDED UNDER ISIC",0)</f>
        <v>Steam and air conditioning supply</v>
      </c>
      <c r="K252">
        <v>3530</v>
      </c>
      <c r="L252" t="s">
        <v>763</v>
      </c>
      <c r="M252" t="s">
        <v>16</v>
      </c>
      <c r="N252" t="s">
        <v>708</v>
      </c>
      <c r="O252" t="s">
        <v>724</v>
      </c>
      <c r="P252" t="s">
        <v>856</v>
      </c>
      <c r="Q252" t="s">
        <v>1236</v>
      </c>
      <c r="R252" t="s">
        <v>724</v>
      </c>
      <c r="S252" t="s">
        <v>724</v>
      </c>
    </row>
    <row r="253" spans="1:19" x14ac:dyDescent="0.3">
      <c r="A253" t="str">
        <f>Data[[#This Row],[Taxonomy]]&amp;Data[[#This Row],[ Activity Code]]&amp;Data[[#This Row],[Environmental Objective]]</f>
        <v>Singapore353[011]Climate Change Mitigation</v>
      </c>
      <c r="B253" t="str">
        <f>Data[[#This Row],[Taxonomy]]&amp;Data[[#This Row],[ Activity Code]]&amp;Data[[#This Row],[Environmental Objective]]</f>
        <v>Singapore353[011]Climate Change Mitigation</v>
      </c>
      <c r="C253" t="s">
        <v>1224</v>
      </c>
      <c r="D253" t="s">
        <v>1230</v>
      </c>
      <c r="E253" t="s">
        <v>15</v>
      </c>
      <c r="F253" t="s">
        <v>346</v>
      </c>
      <c r="G253" s="12">
        <v>35</v>
      </c>
      <c r="H253" s="12" t="str">
        <f>_xlfn.XLOOKUP(Data[[#This Row],[ISIC Division]],'Combined ISIC Code '!$C$4:$C$422,'Combined ISIC Code '!$D$4:$D$422,"Not included under ISIC",0)</f>
        <v>Electricity, gas, steam and air conditioning supply</v>
      </c>
      <c r="I253" s="13">
        <v>353</v>
      </c>
      <c r="J253" t="str">
        <f>_xlfn.XLOOKUP(Data[[#This Row],[ISIC Group]],'Combined ISIC Code '!$E$4:$E$422,'Combined ISIC Code '!$F$4:$F$422,"NOT INCLUDED UNDER ISIC",0)</f>
        <v>Steam and air conditioning supply</v>
      </c>
      <c r="K253">
        <v>3530</v>
      </c>
      <c r="L253" t="s">
        <v>760</v>
      </c>
      <c r="M253" t="s">
        <v>16</v>
      </c>
      <c r="N253" t="s">
        <v>708</v>
      </c>
      <c r="O253" t="s">
        <v>724</v>
      </c>
      <c r="P253" t="s">
        <v>1226</v>
      </c>
      <c r="Q253" t="s">
        <v>724</v>
      </c>
      <c r="R253" t="s">
        <v>1227</v>
      </c>
      <c r="S253" t="s">
        <v>724</v>
      </c>
    </row>
    <row r="254" spans="1:19" x14ac:dyDescent="0.3">
      <c r="A254" t="str">
        <f>Data[[#This Row],[Taxonomy]]&amp;Data[[#This Row],[ Activity Code]]&amp;Data[[#This Row],[Environmental Objective]]</f>
        <v>Singapore353[012]Climate Change Mitigation</v>
      </c>
      <c r="B254" t="str">
        <f>Data[[#This Row],[Taxonomy]]&amp;Data[[#This Row],[ Activity Code]]&amp;Data[[#This Row],[Environmental Objective]]</f>
        <v>Singapore353[012]Climate Change Mitigation</v>
      </c>
      <c r="C254" t="s">
        <v>1224</v>
      </c>
      <c r="D254" t="s">
        <v>1229</v>
      </c>
      <c r="E254" t="s">
        <v>15</v>
      </c>
      <c r="F254" t="s">
        <v>346</v>
      </c>
      <c r="G254" s="12">
        <v>35</v>
      </c>
      <c r="H254" s="12" t="str">
        <f>_xlfn.XLOOKUP(Data[[#This Row],[ISIC Division]],'Combined ISIC Code '!$C$4:$C$422,'Combined ISIC Code '!$D$4:$D$422,"Not included under ISIC",0)</f>
        <v>Electricity, gas, steam and air conditioning supply</v>
      </c>
      <c r="I254" s="13">
        <v>353</v>
      </c>
      <c r="J254" t="str">
        <f>_xlfn.XLOOKUP(Data[[#This Row],[ISIC Group]],'Combined ISIC Code '!$E$4:$E$422,'Combined ISIC Code '!$F$4:$F$422,"NOT INCLUDED UNDER ISIC",0)</f>
        <v>Steam and air conditioning supply</v>
      </c>
      <c r="K254">
        <v>3510</v>
      </c>
      <c r="L254" t="s">
        <v>804</v>
      </c>
      <c r="M254" t="s">
        <v>16</v>
      </c>
      <c r="N254" t="s">
        <v>708</v>
      </c>
      <c r="O254" t="s">
        <v>724</v>
      </c>
      <c r="P254" t="s">
        <v>1226</v>
      </c>
      <c r="Q254" t="s">
        <v>724</v>
      </c>
      <c r="R254" t="s">
        <v>1227</v>
      </c>
      <c r="S254" t="s">
        <v>724</v>
      </c>
    </row>
    <row r="255" spans="1:19" x14ac:dyDescent="0.3">
      <c r="A255" t="str">
        <f>Data[[#This Row],[Taxonomy]]&amp;Data[[#This Row],[ Activity Code]]&amp;Data[[#This Row],[Environmental Objective]]</f>
        <v>Singapore353[020]Climate Change Mitigation</v>
      </c>
      <c r="B255" t="str">
        <f>Data[[#This Row],[Taxonomy]]&amp;Data[[#This Row],[ Activity Code]]&amp;Data[[#This Row],[Environmental Objective]]</f>
        <v>Singapore353[020]Climate Change Mitigation</v>
      </c>
      <c r="C255" t="s">
        <v>1224</v>
      </c>
      <c r="D255" t="s">
        <v>1262</v>
      </c>
      <c r="E255" t="s">
        <v>15</v>
      </c>
      <c r="F255" t="s">
        <v>346</v>
      </c>
      <c r="G255" s="12">
        <v>35</v>
      </c>
      <c r="H255" s="12" t="str">
        <f>_xlfn.XLOOKUP(Data[[#This Row],[ISIC Division]],'Combined ISIC Code '!$C$4:$C$422,'Combined ISIC Code '!$D$4:$D$422,"Not included under ISIC",0)</f>
        <v>Electricity, gas, steam and air conditioning supply</v>
      </c>
      <c r="I255" s="13">
        <v>353</v>
      </c>
      <c r="J255" t="str">
        <f>_xlfn.XLOOKUP(Data[[#This Row],[ISIC Group]],'Combined ISIC Code '!$E$4:$E$422,'Combined ISIC Code '!$F$4:$F$422,"NOT INCLUDED UNDER ISIC",0)</f>
        <v>Steam and air conditioning supply</v>
      </c>
      <c r="K255">
        <v>3530</v>
      </c>
      <c r="L255" t="s">
        <v>771</v>
      </c>
      <c r="M255" t="s">
        <v>16</v>
      </c>
      <c r="N255" t="s">
        <v>708</v>
      </c>
      <c r="O255" t="s">
        <v>724</v>
      </c>
      <c r="P255" t="s">
        <v>1226</v>
      </c>
      <c r="Q255" t="s">
        <v>724</v>
      </c>
      <c r="R255" t="s">
        <v>1263</v>
      </c>
      <c r="S255" t="s">
        <v>724</v>
      </c>
    </row>
    <row r="256" spans="1:19" x14ac:dyDescent="0.3">
      <c r="A256" t="str">
        <f>Data[[#This Row],[Taxonomy]]&amp;Data[[#This Row],[ Activity Code]]&amp;Data[[#This Row],[Environmental Objective]]</f>
        <v>Singapore353[080]Climate Change Mitigation</v>
      </c>
      <c r="B256" t="str">
        <f>Data[[#This Row],[Taxonomy]]&amp;Data[[#This Row],[ Activity Code]]&amp;Data[[#This Row],[Environmental Objective]]</f>
        <v>Singapore353[080]Climate Change Mitigation</v>
      </c>
      <c r="C256" t="s">
        <v>1224</v>
      </c>
      <c r="D256" t="s">
        <v>1241</v>
      </c>
      <c r="E256" t="s">
        <v>15</v>
      </c>
      <c r="F256" t="s">
        <v>346</v>
      </c>
      <c r="G256" s="12">
        <v>35</v>
      </c>
      <c r="H256" s="12" t="str">
        <f>_xlfn.XLOOKUP(Data[[#This Row],[ISIC Division]],'Combined ISIC Code '!$C$4:$C$422,'Combined ISIC Code '!$D$4:$D$422,"Not included under ISIC",0)</f>
        <v>Electricity, gas, steam and air conditioning supply</v>
      </c>
      <c r="I256" s="13">
        <v>353</v>
      </c>
      <c r="J256" t="str">
        <f>_xlfn.XLOOKUP(Data[[#This Row],[ISIC Group]],'Combined ISIC Code '!$E$4:$E$422,'Combined ISIC Code '!$F$4:$F$422,"NOT INCLUDED UNDER ISIC",0)</f>
        <v>Steam and air conditioning supply</v>
      </c>
      <c r="K256">
        <v>3530</v>
      </c>
      <c r="L256" t="s">
        <v>828</v>
      </c>
      <c r="M256" t="s">
        <v>16</v>
      </c>
      <c r="N256" t="s">
        <v>708</v>
      </c>
      <c r="O256" t="s">
        <v>724</v>
      </c>
      <c r="Q256" t="s">
        <v>1239</v>
      </c>
      <c r="R256" t="s">
        <v>1240</v>
      </c>
      <c r="S256" t="s">
        <v>724</v>
      </c>
    </row>
    <row r="257" spans="1:19" x14ac:dyDescent="0.3">
      <c r="A257" t="str">
        <f>Data[[#This Row],[Taxonomy]]&amp;Data[[#This Row],[ Activity Code]]&amp;Data[[#This Row],[Environmental Objective]]</f>
        <v>Singapore360[011]Climate Change Mitigation</v>
      </c>
      <c r="B257" t="str">
        <f>Data[[#This Row],[Taxonomy]]&amp;Data[[#This Row],[ Activity Code]]&amp;Data[[#This Row],[Environmental Objective]]</f>
        <v>Singapore360[011]Climate Change Mitigation</v>
      </c>
      <c r="C257" t="s">
        <v>1224</v>
      </c>
      <c r="D257" t="s">
        <v>1422</v>
      </c>
      <c r="E257" t="s">
        <v>350</v>
      </c>
      <c r="F257" t="s">
        <v>351</v>
      </c>
      <c r="G257" s="12">
        <v>36</v>
      </c>
      <c r="H257" s="12" t="str">
        <f>_xlfn.XLOOKUP(Data[[#This Row],[ISIC Division]],'Combined ISIC Code '!$C$4:$C$422,'Combined ISIC Code '!$D$4:$D$422,"Not included under ISIC",0)</f>
        <v>Water collection, treatment and supply</v>
      </c>
      <c r="I257" s="13">
        <v>360</v>
      </c>
      <c r="J257" t="str">
        <f>_xlfn.XLOOKUP(Data[[#This Row],[ISIC Group]],'Combined ISIC Code '!$E$4:$E$422,'Combined ISIC Code '!$F$4:$F$422,"NOT INCLUDED UNDER ISIC",0)</f>
        <v>Water collection, treatment and supply</v>
      </c>
      <c r="K257">
        <v>3600</v>
      </c>
      <c r="L257" t="s">
        <v>1367</v>
      </c>
      <c r="M257" t="s">
        <v>16</v>
      </c>
      <c r="N257" t="s">
        <v>708</v>
      </c>
      <c r="O257" t="s">
        <v>1423</v>
      </c>
      <c r="P257" t="s">
        <v>1424</v>
      </c>
      <c r="Q257" t="s">
        <v>1425</v>
      </c>
      <c r="R257" t="s">
        <v>1426</v>
      </c>
      <c r="S257" t="s">
        <v>724</v>
      </c>
    </row>
    <row r="258" spans="1:19" x14ac:dyDescent="0.3">
      <c r="A258" t="str">
        <f>Data[[#This Row],[Taxonomy]]&amp;Data[[#This Row],[ Activity Code]]&amp;Data[[#This Row],[Environmental Objective]]</f>
        <v>Singapore360[012]Climate Change Mitigation</v>
      </c>
      <c r="B258" t="str">
        <f>Data[[#This Row],[Taxonomy]]&amp;Data[[#This Row],[ Activity Code]]&amp;Data[[#This Row],[Environmental Objective]]</f>
        <v>Singapore360[012]Climate Change Mitigation</v>
      </c>
      <c r="C258" t="s">
        <v>1224</v>
      </c>
      <c r="D258" t="s">
        <v>1427</v>
      </c>
      <c r="E258" t="s">
        <v>350</v>
      </c>
      <c r="F258" t="s">
        <v>351</v>
      </c>
      <c r="G258" s="12">
        <v>36</v>
      </c>
      <c r="H258" s="12" t="str">
        <f>_xlfn.XLOOKUP(Data[[#This Row],[ISIC Division]],'Combined ISIC Code '!$C$4:$C$422,'Combined ISIC Code '!$D$4:$D$422,"Not included under ISIC",0)</f>
        <v>Water collection, treatment and supply</v>
      </c>
      <c r="I258" s="13">
        <v>360</v>
      </c>
      <c r="J258" t="str">
        <f>_xlfn.XLOOKUP(Data[[#This Row],[ISIC Group]],'Combined ISIC Code '!$E$4:$E$422,'Combined ISIC Code '!$F$4:$F$422,"NOT INCLUDED UNDER ISIC",0)</f>
        <v>Water collection, treatment and supply</v>
      </c>
      <c r="K258">
        <v>3600</v>
      </c>
      <c r="L258" t="s">
        <v>1428</v>
      </c>
      <c r="M258" t="s">
        <v>16</v>
      </c>
      <c r="N258" t="s">
        <v>708</v>
      </c>
      <c r="O258" t="s">
        <v>1423</v>
      </c>
      <c r="P258" t="s">
        <v>724</v>
      </c>
      <c r="Q258" t="s">
        <v>1429</v>
      </c>
      <c r="R258" t="s">
        <v>1430</v>
      </c>
      <c r="S258" t="s">
        <v>724</v>
      </c>
    </row>
    <row r="259" spans="1:19" x14ac:dyDescent="0.3">
      <c r="A259" t="str">
        <f>Data[[#This Row],[Taxonomy]]&amp;Data[[#This Row],[ Activity Code]]&amp;Data[[#This Row],[Environmental Objective]]</f>
        <v>Singapore360[013]Climate Change Mitigation</v>
      </c>
      <c r="B259" t="str">
        <f>Data[[#This Row],[Taxonomy]]&amp;Data[[#This Row],[ Activity Code]]&amp;Data[[#This Row],[Environmental Objective]]</f>
        <v>Singapore360[013]Climate Change Mitigation</v>
      </c>
      <c r="C259" t="s">
        <v>1224</v>
      </c>
      <c r="D259" t="s">
        <v>1431</v>
      </c>
      <c r="E259" t="s">
        <v>350</v>
      </c>
      <c r="F259" t="s">
        <v>351</v>
      </c>
      <c r="G259" s="12">
        <v>36</v>
      </c>
      <c r="H259" s="12" t="str">
        <f>_xlfn.XLOOKUP(Data[[#This Row],[ISIC Division]],'Combined ISIC Code '!$C$4:$C$422,'Combined ISIC Code '!$D$4:$D$422,"Not included under ISIC",0)</f>
        <v>Water collection, treatment and supply</v>
      </c>
      <c r="I259" s="13">
        <v>360</v>
      </c>
      <c r="J259" t="str">
        <f>_xlfn.XLOOKUP(Data[[#This Row],[ISIC Group]],'Combined ISIC Code '!$E$4:$E$422,'Combined ISIC Code '!$F$4:$F$422,"NOT INCLUDED UNDER ISIC",0)</f>
        <v>Water collection, treatment and supply</v>
      </c>
      <c r="K259">
        <v>3600</v>
      </c>
      <c r="L259" t="s">
        <v>1432</v>
      </c>
      <c r="M259" t="s">
        <v>16</v>
      </c>
      <c r="N259" t="s">
        <v>708</v>
      </c>
      <c r="O259" t="s">
        <v>1423</v>
      </c>
      <c r="P259" t="s">
        <v>772</v>
      </c>
      <c r="Q259" t="s">
        <v>1433</v>
      </c>
      <c r="R259" t="s">
        <v>724</v>
      </c>
      <c r="S259" t="s">
        <v>724</v>
      </c>
    </row>
    <row r="260" spans="1:19" x14ac:dyDescent="0.3">
      <c r="A260" t="str">
        <f>Data[[#This Row],[Taxonomy]]&amp;Data[[#This Row],[ Activity Code]]&amp;Data[[#This Row],[Environmental Objective]]</f>
        <v>Singapore360[014]Climate Change Mitigation</v>
      </c>
      <c r="B260" t="str">
        <f>Data[[#This Row],[Taxonomy]]&amp;Data[[#This Row],[ Activity Code]]&amp;Data[[#This Row],[Environmental Objective]]</f>
        <v>Singapore360[014]Climate Change Mitigation</v>
      </c>
      <c r="C260" t="s">
        <v>1224</v>
      </c>
      <c r="D260" t="s">
        <v>1434</v>
      </c>
      <c r="E260" t="s">
        <v>350</v>
      </c>
      <c r="F260" t="s">
        <v>351</v>
      </c>
      <c r="G260" s="12">
        <v>36</v>
      </c>
      <c r="H260" s="12" t="str">
        <f>_xlfn.XLOOKUP(Data[[#This Row],[ISIC Division]],'Combined ISIC Code '!$C$4:$C$422,'Combined ISIC Code '!$D$4:$D$422,"Not included under ISIC",0)</f>
        <v>Water collection, treatment and supply</v>
      </c>
      <c r="I260" s="13">
        <v>360</v>
      </c>
      <c r="J260" t="str">
        <f>_xlfn.XLOOKUP(Data[[#This Row],[ISIC Group]],'Combined ISIC Code '!$E$4:$E$422,'Combined ISIC Code '!$F$4:$F$422,"NOT INCLUDED UNDER ISIC",0)</f>
        <v>Water collection, treatment and supply</v>
      </c>
      <c r="K260">
        <v>3600</v>
      </c>
      <c r="L260" t="s">
        <v>1435</v>
      </c>
      <c r="M260" t="s">
        <v>16</v>
      </c>
      <c r="N260" t="s">
        <v>708</v>
      </c>
      <c r="O260" t="s">
        <v>1423</v>
      </c>
      <c r="P260" t="s">
        <v>724</v>
      </c>
      <c r="Q260" t="s">
        <v>1436</v>
      </c>
      <c r="R260" t="s">
        <v>1437</v>
      </c>
      <c r="S260" t="s">
        <v>724</v>
      </c>
    </row>
    <row r="261" spans="1:19" x14ac:dyDescent="0.3">
      <c r="A261" t="str">
        <f>Data[[#This Row],[Taxonomy]]&amp;Data[[#This Row],[ Activity Code]]&amp;Data[[#This Row],[Environmental Objective]]</f>
        <v>Singapore360[015]Climate Change Mitigation</v>
      </c>
      <c r="B261" t="str">
        <f>Data[[#This Row],[Taxonomy]]&amp;Data[[#This Row],[ Activity Code]]&amp;Data[[#This Row],[Environmental Objective]]</f>
        <v>Singapore360[015]Climate Change Mitigation</v>
      </c>
      <c r="C261" t="s">
        <v>1224</v>
      </c>
      <c r="D261" t="s">
        <v>1438</v>
      </c>
      <c r="E261" t="s">
        <v>350</v>
      </c>
      <c r="F261" t="s">
        <v>351</v>
      </c>
      <c r="G261" s="12">
        <v>36</v>
      </c>
      <c r="H261" s="12" t="str">
        <f>_xlfn.XLOOKUP(Data[[#This Row],[ISIC Division]],'Combined ISIC Code '!$C$4:$C$422,'Combined ISIC Code '!$D$4:$D$422,"Not included under ISIC",0)</f>
        <v>Water collection, treatment and supply</v>
      </c>
      <c r="I261" s="13">
        <v>360</v>
      </c>
      <c r="J261" t="str">
        <f>_xlfn.XLOOKUP(Data[[#This Row],[ISIC Group]],'Combined ISIC Code '!$E$4:$E$422,'Combined ISIC Code '!$F$4:$F$422,"NOT INCLUDED UNDER ISIC",0)</f>
        <v>Water collection, treatment and supply</v>
      </c>
      <c r="K261">
        <v>3600</v>
      </c>
      <c r="L261" t="s">
        <v>1439</v>
      </c>
      <c r="M261" t="s">
        <v>16</v>
      </c>
      <c r="N261" t="s">
        <v>708</v>
      </c>
      <c r="O261" t="s">
        <v>1423</v>
      </c>
      <c r="P261" t="s">
        <v>1440</v>
      </c>
      <c r="Q261" t="s">
        <v>1441</v>
      </c>
      <c r="R261" t="s">
        <v>1442</v>
      </c>
      <c r="S261" t="s">
        <v>724</v>
      </c>
    </row>
    <row r="262" spans="1:19" x14ac:dyDescent="0.3">
      <c r="A262" t="str">
        <f>Data[[#This Row],[Taxonomy]]&amp;Data[[#This Row],[ Activity Code]]&amp;Data[[#This Row],[Environmental Objective]]</f>
        <v>Singapore370[021]Climate Change Mitigation</v>
      </c>
      <c r="B262" t="str">
        <f>Data[[#This Row],[Taxonomy]]&amp;Data[[#This Row],[ Activity Code]]&amp;Data[[#This Row],[Environmental Objective]]</f>
        <v>Singapore370[021]Climate Change Mitigation</v>
      </c>
      <c r="C262" t="s">
        <v>1224</v>
      </c>
      <c r="D262" t="s">
        <v>1443</v>
      </c>
      <c r="E262" t="s">
        <v>350</v>
      </c>
      <c r="F262" t="s">
        <v>351</v>
      </c>
      <c r="G262" s="12">
        <v>37</v>
      </c>
      <c r="H262" s="12" t="str">
        <f>_xlfn.XLOOKUP(Data[[#This Row],[ISIC Division]],'Combined ISIC Code '!$C$4:$C$422,'Combined ISIC Code '!$D$4:$D$422,"Not included under ISIC",0)</f>
        <v>Sewerage</v>
      </c>
      <c r="I262" s="13">
        <v>370</v>
      </c>
      <c r="J262" t="str">
        <f>_xlfn.XLOOKUP(Data[[#This Row],[ISIC Group]],'Combined ISIC Code '!$E$4:$E$422,'Combined ISIC Code '!$F$4:$F$422,"NOT INCLUDED UNDER ISIC",0)</f>
        <v>Sewerage</v>
      </c>
      <c r="K262">
        <v>3700</v>
      </c>
      <c r="L262" t="s">
        <v>1371</v>
      </c>
      <c r="M262" t="s">
        <v>16</v>
      </c>
      <c r="N262" t="s">
        <v>708</v>
      </c>
      <c r="O262" t="s">
        <v>1444</v>
      </c>
      <c r="P262" t="s">
        <v>1244</v>
      </c>
      <c r="Q262" t="s">
        <v>1445</v>
      </c>
      <c r="R262" t="s">
        <v>1446</v>
      </c>
      <c r="S262" t="s">
        <v>724</v>
      </c>
    </row>
    <row r="263" spans="1:19" x14ac:dyDescent="0.3">
      <c r="A263" t="str">
        <f>Data[[#This Row],[Taxonomy]]&amp;Data[[#This Row],[ Activity Code]]&amp;Data[[#This Row],[Environmental Objective]]</f>
        <v>Singapore370[022]Climate Change Mitigation</v>
      </c>
      <c r="B263" t="str">
        <f>Data[[#This Row],[Taxonomy]]&amp;Data[[#This Row],[ Activity Code]]&amp;Data[[#This Row],[Environmental Objective]]</f>
        <v>Singapore370[022]Climate Change Mitigation</v>
      </c>
      <c r="C263" t="s">
        <v>1224</v>
      </c>
      <c r="D263" t="s">
        <v>1447</v>
      </c>
      <c r="E263" t="s">
        <v>350</v>
      </c>
      <c r="F263" t="s">
        <v>351</v>
      </c>
      <c r="G263" s="12">
        <v>37</v>
      </c>
      <c r="H263" s="12" t="str">
        <f>_xlfn.XLOOKUP(Data[[#This Row],[ISIC Division]],'Combined ISIC Code '!$C$4:$C$422,'Combined ISIC Code '!$D$4:$D$422,"Not included under ISIC",0)</f>
        <v>Sewerage</v>
      </c>
      <c r="I263" s="13">
        <v>370</v>
      </c>
      <c r="J263" t="str">
        <f>_xlfn.XLOOKUP(Data[[#This Row],[ISIC Group]],'Combined ISIC Code '!$E$4:$E$422,'Combined ISIC Code '!$F$4:$F$422,"NOT INCLUDED UNDER ISIC",0)</f>
        <v>Sewerage</v>
      </c>
      <c r="K263">
        <v>3700</v>
      </c>
      <c r="L263" t="s">
        <v>1375</v>
      </c>
      <c r="M263" t="s">
        <v>16</v>
      </c>
      <c r="N263" t="s">
        <v>708</v>
      </c>
      <c r="O263" t="s">
        <v>1444</v>
      </c>
      <c r="P263" t="s">
        <v>1244</v>
      </c>
      <c r="Q263" t="s">
        <v>1448</v>
      </c>
      <c r="R263" t="s">
        <v>1449</v>
      </c>
      <c r="S263" t="s">
        <v>724</v>
      </c>
    </row>
    <row r="264" spans="1:19" x14ac:dyDescent="0.3">
      <c r="A264" t="str">
        <f>Data[[#This Row],[Taxonomy]]&amp;Data[[#This Row],[ Activity Code]]&amp;Data[[#This Row],[Environmental Objective]]</f>
        <v>Singapore381[111]Climate Change Mitigation</v>
      </c>
      <c r="B264" t="str">
        <f>Data[[#This Row],[Taxonomy]]&amp;Data[[#This Row],[ Activity Code]]&amp;Data[[#This Row],[Environmental Objective]]</f>
        <v>Singapore381[111]Climate Change Mitigation</v>
      </c>
      <c r="C264" t="s">
        <v>1224</v>
      </c>
      <c r="D264" t="s">
        <v>1407</v>
      </c>
      <c r="E264" t="s">
        <v>350</v>
      </c>
      <c r="F264" t="s">
        <v>351</v>
      </c>
      <c r="G264" s="12">
        <v>38</v>
      </c>
      <c r="H264" s="12" t="str">
        <f>_xlfn.XLOOKUP(Data[[#This Row],[ISIC Division]],'Combined ISIC Code '!$C$4:$C$422,'Combined ISIC Code '!$D$4:$D$422,"Not included under ISIC",0)</f>
        <v>Waste collection, treatment and disposal activities; materials recovery</v>
      </c>
      <c r="I264" s="13">
        <v>381</v>
      </c>
      <c r="J264" t="str">
        <f>_xlfn.XLOOKUP(Data[[#This Row],[ISIC Group]],'Combined ISIC Code '!$E$4:$E$422,'Combined ISIC Code '!$F$4:$F$422,"NOT INCLUDED UNDER ISIC",0)</f>
        <v>Waste collection</v>
      </c>
      <c r="K264">
        <v>3811</v>
      </c>
      <c r="L264" t="s">
        <v>1378</v>
      </c>
      <c r="M264" t="s">
        <v>16</v>
      </c>
      <c r="N264" t="s">
        <v>708</v>
      </c>
      <c r="P264" t="s">
        <v>724</v>
      </c>
      <c r="Q264" t="s">
        <v>724</v>
      </c>
      <c r="R264" t="s">
        <v>1408</v>
      </c>
      <c r="S264" t="s">
        <v>724</v>
      </c>
    </row>
    <row r="265" spans="1:19" x14ac:dyDescent="0.3">
      <c r="A265" t="str">
        <f>Data[[#This Row],[Taxonomy]]&amp;Data[[#This Row],[ Activity Code]]&amp;Data[[#This Row],[Environmental Objective]]</f>
        <v>Singapore382[111]Climate Change Mitigation</v>
      </c>
      <c r="B265" t="str">
        <f>Data[[#This Row],[Taxonomy]]&amp;Data[[#This Row],[ Activity Code]]&amp;Data[[#This Row],[Environmental Objective]]</f>
        <v>Singapore382[111]Climate Change Mitigation</v>
      </c>
      <c r="C265" t="s">
        <v>1224</v>
      </c>
      <c r="D265" t="s">
        <v>1409</v>
      </c>
      <c r="E265" t="s">
        <v>350</v>
      </c>
      <c r="F265" t="s">
        <v>351</v>
      </c>
      <c r="G265" s="12">
        <v>38</v>
      </c>
      <c r="H265" s="12" t="str">
        <f>_xlfn.XLOOKUP(Data[[#This Row],[ISIC Division]],'Combined ISIC Code '!$C$4:$C$422,'Combined ISIC Code '!$D$4:$D$422,"Not included under ISIC",0)</f>
        <v>Waste collection, treatment and disposal activities; materials recovery</v>
      </c>
      <c r="I265" s="13">
        <v>382</v>
      </c>
      <c r="J265" t="str">
        <f>_xlfn.XLOOKUP(Data[[#This Row],[ISIC Group]],'Combined ISIC Code '!$E$4:$E$422,'Combined ISIC Code '!$F$4:$F$422,"NOT INCLUDED UNDER ISIC",0)</f>
        <v>Waste treatment and disposal</v>
      </c>
      <c r="K265">
        <v>3821</v>
      </c>
      <c r="L265" t="s">
        <v>1386</v>
      </c>
      <c r="M265" t="s">
        <v>16</v>
      </c>
      <c r="N265" t="s">
        <v>708</v>
      </c>
      <c r="P265" t="s">
        <v>724</v>
      </c>
      <c r="Q265" t="s">
        <v>724</v>
      </c>
      <c r="R265" t="s">
        <v>1410</v>
      </c>
    </row>
    <row r="266" spans="1:19" x14ac:dyDescent="0.3">
      <c r="A266" t="str">
        <f>Data[[#This Row],[Taxonomy]]&amp;Data[[#This Row],[ Activity Code]]&amp;Data[[#This Row],[Environmental Objective]]</f>
        <v>Singapore382[112]Climate Change Mitigation</v>
      </c>
      <c r="B266" t="str">
        <f>Data[[#This Row],[Taxonomy]]&amp;Data[[#This Row],[ Activity Code]]&amp;Data[[#This Row],[Environmental Objective]]</f>
        <v>Singapore382[112]Climate Change Mitigation</v>
      </c>
      <c r="C266" t="s">
        <v>1224</v>
      </c>
      <c r="D266" t="s">
        <v>1411</v>
      </c>
      <c r="E266" t="s">
        <v>350</v>
      </c>
      <c r="F266" t="s">
        <v>351</v>
      </c>
      <c r="G266" s="12">
        <v>38</v>
      </c>
      <c r="H266" s="12" t="str">
        <f>_xlfn.XLOOKUP(Data[[#This Row],[ISIC Division]],'Combined ISIC Code '!$C$4:$C$422,'Combined ISIC Code '!$D$4:$D$422,"Not included under ISIC",0)</f>
        <v>Waste collection, treatment and disposal activities; materials recovery</v>
      </c>
      <c r="I266" s="13">
        <v>382</v>
      </c>
      <c r="J266" t="str">
        <f>_xlfn.XLOOKUP(Data[[#This Row],[ISIC Group]],'Combined ISIC Code '!$E$4:$E$422,'Combined ISIC Code '!$F$4:$F$422,"NOT INCLUDED UNDER ISIC",0)</f>
        <v>Waste treatment and disposal</v>
      </c>
      <c r="K266">
        <v>3821</v>
      </c>
      <c r="L266" t="s">
        <v>1382</v>
      </c>
      <c r="M266" t="s">
        <v>16</v>
      </c>
      <c r="N266" t="s">
        <v>708</v>
      </c>
      <c r="P266" t="s">
        <v>724</v>
      </c>
      <c r="Q266" t="s">
        <v>724</v>
      </c>
      <c r="R266" t="s">
        <v>1412</v>
      </c>
    </row>
    <row r="267" spans="1:19" x14ac:dyDescent="0.3">
      <c r="A267" t="str">
        <f>Data[[#This Row],[Taxonomy]]&amp;Data[[#This Row],[ Activity Code]]&amp;Data[[#This Row],[Environmental Objective]]</f>
        <v>Singapore382[113]Climate Change Mitigation</v>
      </c>
      <c r="B267" t="str">
        <f>Data[[#This Row],[Taxonomy]]&amp;Data[[#This Row],[ Activity Code]]&amp;Data[[#This Row],[Environmental Objective]]</f>
        <v>Singapore382[113]Climate Change Mitigation</v>
      </c>
      <c r="C267" t="s">
        <v>1224</v>
      </c>
      <c r="D267" t="s">
        <v>1413</v>
      </c>
      <c r="E267" t="s">
        <v>350</v>
      </c>
      <c r="F267" t="s">
        <v>351</v>
      </c>
      <c r="G267" s="12">
        <v>38</v>
      </c>
      <c r="H267" s="12" t="str">
        <f>_xlfn.XLOOKUP(Data[[#This Row],[ISIC Division]],'Combined ISIC Code '!$C$4:$C$422,'Combined ISIC Code '!$D$4:$D$422,"Not included under ISIC",0)</f>
        <v>Waste collection, treatment and disposal activities; materials recovery</v>
      </c>
      <c r="I267" s="13">
        <v>382</v>
      </c>
      <c r="J267" t="str">
        <f>_xlfn.XLOOKUP(Data[[#This Row],[ISIC Group]],'Combined ISIC Code '!$E$4:$E$422,'Combined ISIC Code '!$F$4:$F$422,"NOT INCLUDED UNDER ISIC",0)</f>
        <v>Waste treatment and disposal</v>
      </c>
      <c r="K267">
        <v>3821</v>
      </c>
      <c r="L267" t="s">
        <v>1414</v>
      </c>
      <c r="M267" t="s">
        <v>16</v>
      </c>
      <c r="N267" t="s">
        <v>708</v>
      </c>
      <c r="P267" t="s">
        <v>772</v>
      </c>
      <c r="Q267" t="s">
        <v>1415</v>
      </c>
    </row>
    <row r="268" spans="1:19" x14ac:dyDescent="0.3">
      <c r="A268" t="str">
        <f>Data[[#This Row],[Taxonomy]]&amp;Data[[#This Row],[ Activity Code]]&amp;Data[[#This Row],[Environmental Objective]]</f>
        <v>Singapore382[114]Climate Change Mitigation</v>
      </c>
      <c r="B268" t="str">
        <f>Data[[#This Row],[Taxonomy]]&amp;Data[[#This Row],[ Activity Code]]&amp;Data[[#This Row],[Environmental Objective]]</f>
        <v>Singapore382[114]Climate Change Mitigation</v>
      </c>
      <c r="C268" t="s">
        <v>1224</v>
      </c>
      <c r="D268" t="s">
        <v>1417</v>
      </c>
      <c r="E268" t="s">
        <v>350</v>
      </c>
      <c r="F268" t="s">
        <v>351</v>
      </c>
      <c r="G268" s="12">
        <v>38</v>
      </c>
      <c r="H268" s="12" t="str">
        <f>_xlfn.XLOOKUP(Data[[#This Row],[ISIC Division]],'Combined ISIC Code '!$C$4:$C$422,'Combined ISIC Code '!$D$4:$D$422,"Not included under ISIC",0)</f>
        <v>Waste collection, treatment and disposal activities; materials recovery</v>
      </c>
      <c r="I268" s="13">
        <v>382</v>
      </c>
      <c r="J268" t="str">
        <f>_xlfn.XLOOKUP(Data[[#This Row],[ISIC Group]],'Combined ISIC Code '!$E$4:$E$422,'Combined ISIC Code '!$F$4:$F$422,"NOT INCLUDED UNDER ISIC",0)</f>
        <v>Waste treatment and disposal</v>
      </c>
      <c r="K268">
        <v>3821</v>
      </c>
      <c r="L268" t="s">
        <v>1394</v>
      </c>
      <c r="M268" t="s">
        <v>16</v>
      </c>
      <c r="N268" t="s">
        <v>708</v>
      </c>
      <c r="P268" t="s">
        <v>724</v>
      </c>
      <c r="Q268" t="s">
        <v>724</v>
      </c>
      <c r="R268" t="s">
        <v>1418</v>
      </c>
      <c r="S268" t="s">
        <v>724</v>
      </c>
    </row>
    <row r="269" spans="1:19" x14ac:dyDescent="0.3">
      <c r="A269" t="str">
        <f>Data[[#This Row],[Taxonomy]]&amp;Data[[#This Row],[ Activity Code]]&amp;Data[[#This Row],[Environmental Objective]]</f>
        <v>Singapore382[211]Climate Change Mitigation</v>
      </c>
      <c r="B269" t="str">
        <f>Data[[#This Row],[Taxonomy]]&amp;Data[[#This Row],[ Activity Code]]&amp;Data[[#This Row],[Environmental Objective]]</f>
        <v>Singapore382[211]Climate Change Mitigation</v>
      </c>
      <c r="C269" t="s">
        <v>1224</v>
      </c>
      <c r="D269" t="s">
        <v>1413</v>
      </c>
      <c r="E269" t="s">
        <v>350</v>
      </c>
      <c r="F269" t="s">
        <v>351</v>
      </c>
      <c r="G269" s="12">
        <v>38</v>
      </c>
      <c r="H269" s="12" t="str">
        <f>_xlfn.XLOOKUP(Data[[#This Row],[ISIC Division]],'Combined ISIC Code '!$C$4:$C$422,'Combined ISIC Code '!$D$4:$D$422,"Not included under ISIC",0)</f>
        <v>Waste collection, treatment and disposal activities; materials recovery</v>
      </c>
      <c r="I269" s="13">
        <v>382</v>
      </c>
      <c r="J269" t="str">
        <f>_xlfn.XLOOKUP(Data[[#This Row],[ISIC Group]],'Combined ISIC Code '!$E$4:$E$422,'Combined ISIC Code '!$F$4:$F$422,"NOT INCLUDED UNDER ISIC",0)</f>
        <v>Waste treatment and disposal</v>
      </c>
      <c r="K269">
        <v>3822</v>
      </c>
      <c r="L269" t="s">
        <v>1416</v>
      </c>
      <c r="M269" t="s">
        <v>16</v>
      </c>
      <c r="N269" t="s">
        <v>708</v>
      </c>
      <c r="P269" t="s">
        <v>772</v>
      </c>
      <c r="Q269" t="s">
        <v>1415</v>
      </c>
    </row>
    <row r="270" spans="1:19" x14ac:dyDescent="0.3">
      <c r="A270" t="str">
        <f>Data[[#This Row],[Taxonomy]]&amp;Data[[#This Row],[ Activity Code]]&amp;Data[[#This Row],[Environmental Objective]]</f>
        <v>Singapore382[212]Climate Change Mitigation</v>
      </c>
      <c r="B270" t="str">
        <f>Data[[#This Row],[Taxonomy]]&amp;Data[[#This Row],[ Activity Code]]&amp;Data[[#This Row],[Environmental Objective]]</f>
        <v>Singapore382[212]Climate Change Mitigation</v>
      </c>
      <c r="C270" t="s">
        <v>1224</v>
      </c>
      <c r="D270" t="s">
        <v>1419</v>
      </c>
      <c r="E270" t="s">
        <v>350</v>
      </c>
      <c r="F270" t="s">
        <v>351</v>
      </c>
      <c r="G270" s="12">
        <v>38</v>
      </c>
      <c r="H270" s="12" t="str">
        <f>_xlfn.XLOOKUP(Data[[#This Row],[ISIC Division]],'Combined ISIC Code '!$C$4:$C$422,'Combined ISIC Code '!$D$4:$D$422,"Not included under ISIC",0)</f>
        <v>Waste collection, treatment and disposal activities; materials recovery</v>
      </c>
      <c r="I270" s="13">
        <v>382</v>
      </c>
      <c r="J270" t="str">
        <f>_xlfn.XLOOKUP(Data[[#This Row],[ISIC Group]],'Combined ISIC Code '!$E$4:$E$422,'Combined ISIC Code '!$F$4:$F$422,"NOT INCLUDED UNDER ISIC",0)</f>
        <v>Waste treatment and disposal</v>
      </c>
      <c r="K270">
        <v>3822</v>
      </c>
      <c r="L270" t="s">
        <v>1420</v>
      </c>
      <c r="M270" t="s">
        <v>16</v>
      </c>
      <c r="N270" t="s">
        <v>708</v>
      </c>
      <c r="P270" t="s">
        <v>724</v>
      </c>
      <c r="Q270" t="s">
        <v>724</v>
      </c>
      <c r="R270" t="s">
        <v>1418</v>
      </c>
      <c r="S270" t="s">
        <v>724</v>
      </c>
    </row>
    <row r="271" spans="1:19" x14ac:dyDescent="0.3">
      <c r="A271" t="str">
        <f>Data[[#This Row],[Taxonomy]]&amp;Data[[#This Row],[ Activity Code]]&amp;Data[[#This Row],[Environmental Objective]]</f>
        <v>Singapore383[020]Climate Change Mitigation</v>
      </c>
      <c r="B271" t="str">
        <f>Data[[#This Row],[Taxonomy]]&amp;Data[[#This Row],[ Activity Code]]&amp;Data[[#This Row],[Environmental Objective]]</f>
        <v>Singapore383[020]Climate Change Mitigation</v>
      </c>
      <c r="C271" t="s">
        <v>1224</v>
      </c>
      <c r="D271" t="s">
        <v>1419</v>
      </c>
      <c r="E271" t="s">
        <v>350</v>
      </c>
      <c r="F271" t="s">
        <v>351</v>
      </c>
      <c r="G271" s="12">
        <v>38</v>
      </c>
      <c r="H271" s="12" t="str">
        <f>_xlfn.XLOOKUP(Data[[#This Row],[ISIC Division]],'Combined ISIC Code '!$C$4:$C$422,'Combined ISIC Code '!$D$4:$D$422,"Not included under ISIC",0)</f>
        <v>Waste collection, treatment and disposal activities; materials recovery</v>
      </c>
      <c r="I271" s="13">
        <v>383</v>
      </c>
      <c r="J271" t="str">
        <f>_xlfn.XLOOKUP(Data[[#This Row],[ISIC Group]],'Combined ISIC Code '!$E$4:$E$422,'Combined ISIC Code '!$F$4:$F$422,"NOT INCLUDED UNDER ISIC",0)</f>
        <v>Materials recovery</v>
      </c>
      <c r="K271">
        <v>3830</v>
      </c>
      <c r="L271" t="s">
        <v>1389</v>
      </c>
      <c r="M271" t="s">
        <v>16</v>
      </c>
      <c r="N271" t="s">
        <v>708</v>
      </c>
      <c r="P271" t="s">
        <v>772</v>
      </c>
      <c r="Q271" t="s">
        <v>1421</v>
      </c>
      <c r="R271" t="s">
        <v>724</v>
      </c>
      <c r="S271" t="s">
        <v>724</v>
      </c>
    </row>
    <row r="272" spans="1:19" x14ac:dyDescent="0.3">
      <c r="A272" t="str">
        <f>Data[[#This Row],[Taxonomy]]&amp;Data[[#This Row],[ Activity Code]]&amp;Data[[#This Row],[Environmental Objective]]</f>
        <v>Singapore390[011]Climate Change Mitigation</v>
      </c>
      <c r="B272" t="str">
        <f>Data[[#This Row],[Taxonomy]]&amp;Data[[#This Row],[ Activity Code]]&amp;Data[[#This Row],[Environmental Objective]]</f>
        <v>Singapore390[011]Climate Change Mitigation</v>
      </c>
      <c r="C272" t="s">
        <v>1224</v>
      </c>
      <c r="D272" t="s">
        <v>1334</v>
      </c>
      <c r="E272" t="s">
        <v>350</v>
      </c>
      <c r="F272" t="s">
        <v>351</v>
      </c>
      <c r="G272" s="12">
        <v>39</v>
      </c>
      <c r="H272" s="12" t="str">
        <f>_xlfn.XLOOKUP(Data[[#This Row],[ISIC Division]],'Combined ISIC Code '!$C$4:$C$422,'Combined ISIC Code '!$D$4:$D$422,"Not included under ISIC",0)</f>
        <v>Remediation activities and other waste management services</v>
      </c>
      <c r="I272" s="13">
        <v>390</v>
      </c>
      <c r="J272" t="str">
        <f>_xlfn.XLOOKUP(Data[[#This Row],[ISIC Group]],'Combined ISIC Code '!$E$4:$E$422,'Combined ISIC Code '!$F$4:$F$422,"NOT INCLUDED UNDER ISIC",0)</f>
        <v>Remediation activities and other waste management services</v>
      </c>
      <c r="K272">
        <v>3900</v>
      </c>
      <c r="L272" t="s">
        <v>1335</v>
      </c>
      <c r="M272" t="s">
        <v>16</v>
      </c>
      <c r="N272" t="s">
        <v>708</v>
      </c>
      <c r="O272" t="s">
        <v>724</v>
      </c>
      <c r="P272" t="s">
        <v>724</v>
      </c>
      <c r="Q272" t="s">
        <v>724</v>
      </c>
      <c r="R272" t="s">
        <v>1336</v>
      </c>
      <c r="S272" t="s">
        <v>724</v>
      </c>
    </row>
    <row r="273" spans="1:19" x14ac:dyDescent="0.3">
      <c r="A273" t="str">
        <f>Data[[#This Row],[Taxonomy]]&amp;Data[[#This Row],[ Activity Code]]&amp;Data[[#This Row],[Environmental Objective]]</f>
        <v>Singapore390[012]Climate Change Mitigation</v>
      </c>
      <c r="B273" t="str">
        <f>Data[[#This Row],[Taxonomy]]&amp;Data[[#This Row],[ Activity Code]]&amp;Data[[#This Row],[Environmental Objective]]</f>
        <v>Singapore390[012]Climate Change Mitigation</v>
      </c>
      <c r="C273" t="s">
        <v>1224</v>
      </c>
      <c r="D273" t="s">
        <v>1340</v>
      </c>
      <c r="E273" t="s">
        <v>350</v>
      </c>
      <c r="F273" t="s">
        <v>351</v>
      </c>
      <c r="G273" s="12">
        <v>39</v>
      </c>
      <c r="H273" s="12" t="str">
        <f>_xlfn.XLOOKUP(Data[[#This Row],[ISIC Division]],'Combined ISIC Code '!$C$4:$C$422,'Combined ISIC Code '!$D$4:$D$422,"Not included under ISIC",0)</f>
        <v>Remediation activities and other waste management services</v>
      </c>
      <c r="I273" s="13">
        <v>390</v>
      </c>
      <c r="J273" t="str">
        <f>_xlfn.XLOOKUP(Data[[#This Row],[ISIC Group]],'Combined ISIC Code '!$E$4:$E$422,'Combined ISIC Code '!$F$4:$F$422,"NOT INCLUDED UNDER ISIC",0)</f>
        <v>Remediation activities and other waste management services</v>
      </c>
      <c r="K273">
        <v>3900</v>
      </c>
      <c r="L273" t="s">
        <v>1341</v>
      </c>
      <c r="M273" t="s">
        <v>16</v>
      </c>
      <c r="N273" t="s">
        <v>708</v>
      </c>
      <c r="O273" t="s">
        <v>724</v>
      </c>
      <c r="P273" t="s">
        <v>724</v>
      </c>
      <c r="Q273" t="s">
        <v>724</v>
      </c>
      <c r="R273" t="s">
        <v>1342</v>
      </c>
      <c r="S273" t="s">
        <v>724</v>
      </c>
    </row>
    <row r="274" spans="1:19" x14ac:dyDescent="0.3">
      <c r="A274" t="str">
        <f>Data[[#This Row],[Taxonomy]]&amp;Data[[#This Row],[ Activity Code]]&amp;Data[[#This Row],[Environmental Objective]]</f>
        <v>Singapore390[013]Climate Change Mitigation</v>
      </c>
      <c r="B274" t="str">
        <f>Data[[#This Row],[Taxonomy]]&amp;Data[[#This Row],[ Activity Code]]&amp;Data[[#This Row],[Environmental Objective]]</f>
        <v>Singapore390[013]Climate Change Mitigation</v>
      </c>
      <c r="C274" t="s">
        <v>1224</v>
      </c>
      <c r="D274" t="s">
        <v>1337</v>
      </c>
      <c r="E274" t="s">
        <v>350</v>
      </c>
      <c r="F274" t="s">
        <v>351</v>
      </c>
      <c r="G274" s="12">
        <v>39</v>
      </c>
      <c r="H274" s="12" t="str">
        <f>_xlfn.XLOOKUP(Data[[#This Row],[ISIC Division]],'Combined ISIC Code '!$C$4:$C$422,'Combined ISIC Code '!$D$4:$D$422,"Not included under ISIC",0)</f>
        <v>Remediation activities and other waste management services</v>
      </c>
      <c r="I274" s="13">
        <v>390</v>
      </c>
      <c r="J274" t="str">
        <f>_xlfn.XLOOKUP(Data[[#This Row],[ISIC Group]],'Combined ISIC Code '!$E$4:$E$422,'Combined ISIC Code '!$F$4:$F$422,"NOT INCLUDED UNDER ISIC",0)</f>
        <v>Remediation activities and other waste management services</v>
      </c>
      <c r="K274">
        <v>3900</v>
      </c>
      <c r="L274" t="s">
        <v>1338</v>
      </c>
      <c r="M274" t="s">
        <v>16</v>
      </c>
      <c r="N274" t="s">
        <v>708</v>
      </c>
      <c r="O274" t="s">
        <v>724</v>
      </c>
      <c r="P274" t="s">
        <v>1244</v>
      </c>
      <c r="Q274" t="s">
        <v>1339</v>
      </c>
      <c r="R274" t="s">
        <v>724</v>
      </c>
      <c r="S274" t="s">
        <v>724</v>
      </c>
    </row>
    <row r="275" spans="1:19" x14ac:dyDescent="0.3">
      <c r="A275" t="str">
        <f>Data[[#This Row],[Taxonomy]]&amp;Data[[#This Row],[ Activity Code]]&amp;Data[[#This Row],[Environmental Objective]]</f>
        <v>Singapore390[015]Climate Change Mitigation</v>
      </c>
      <c r="B275" t="str">
        <f>Data[[#This Row],[Taxonomy]]&amp;Data[[#This Row],[ Activity Code]]&amp;Data[[#This Row],[Environmental Objective]]</f>
        <v>Singapore390[015]Climate Change Mitigation</v>
      </c>
      <c r="C275" t="s">
        <v>1224</v>
      </c>
      <c r="D275" t="s">
        <v>1343</v>
      </c>
      <c r="E275" t="s">
        <v>350</v>
      </c>
      <c r="F275" t="s">
        <v>351</v>
      </c>
      <c r="G275" s="12">
        <v>39</v>
      </c>
      <c r="H275" s="12" t="str">
        <f>_xlfn.XLOOKUP(Data[[#This Row],[ISIC Division]],'Combined ISIC Code '!$C$4:$C$422,'Combined ISIC Code '!$D$4:$D$422,"Not included under ISIC",0)</f>
        <v>Remediation activities and other waste management services</v>
      </c>
      <c r="I275" s="13">
        <v>390</v>
      </c>
      <c r="J275" t="str">
        <f>_xlfn.XLOOKUP(Data[[#This Row],[ISIC Group]],'Combined ISIC Code '!$E$4:$E$422,'Combined ISIC Code '!$F$4:$F$422,"NOT INCLUDED UNDER ISIC",0)</f>
        <v>Remediation activities and other waste management services</v>
      </c>
      <c r="K275">
        <v>3900</v>
      </c>
      <c r="L275" t="s">
        <v>1344</v>
      </c>
      <c r="M275" t="s">
        <v>16</v>
      </c>
      <c r="N275" t="s">
        <v>708</v>
      </c>
      <c r="O275" t="s">
        <v>724</v>
      </c>
      <c r="P275" t="s">
        <v>724</v>
      </c>
      <c r="Q275" t="s">
        <v>724</v>
      </c>
      <c r="R275" t="s">
        <v>1345</v>
      </c>
      <c r="S275" t="s">
        <v>724</v>
      </c>
    </row>
    <row r="276" spans="1:19" x14ac:dyDescent="0.3">
      <c r="A276" t="str">
        <f>Data[[#This Row],[Taxonomy]]&amp;Data[[#This Row],[ Activity Code]]&amp;Data[[#This Row],[Environmental Objective]]</f>
        <v>Singapore410[001]Climate Change Mitigation</v>
      </c>
      <c r="B276" t="str">
        <f>Data[[#This Row],[Taxonomy]]&amp;Data[[#This Row],[ Activity Code]]&amp;Data[[#This Row],[Environmental Objective]]</f>
        <v>Singapore410[001]Climate Change Mitigation</v>
      </c>
      <c r="C276" t="s">
        <v>1224</v>
      </c>
      <c r="D276" t="s">
        <v>899</v>
      </c>
      <c r="E276" t="s">
        <v>363</v>
      </c>
      <c r="F276" t="s">
        <v>364</v>
      </c>
      <c r="G276" s="12">
        <v>41</v>
      </c>
      <c r="H276" s="12" t="str">
        <f>_xlfn.XLOOKUP(Data[[#This Row],[ISIC Division]],'Combined ISIC Code '!$C$4:$C$422,'Combined ISIC Code '!$D$4:$D$422,"Not included under ISIC",0)</f>
        <v>Construction of buildings</v>
      </c>
      <c r="I276" s="13">
        <v>410</v>
      </c>
      <c r="J276" t="str">
        <f>_xlfn.XLOOKUP(Data[[#This Row],[ISIC Group]],'Combined ISIC Code '!$E$4:$E$422,'Combined ISIC Code '!$F$4:$F$422,"NOT INCLUDED UNDER ISIC",0)</f>
        <v>Construction of buildings</v>
      </c>
      <c r="K276">
        <v>4100</v>
      </c>
      <c r="L276" t="s">
        <v>1281</v>
      </c>
      <c r="M276" t="s">
        <v>16</v>
      </c>
      <c r="N276" t="s">
        <v>708</v>
      </c>
      <c r="O276" t="s">
        <v>1282</v>
      </c>
      <c r="P276" t="s">
        <v>724</v>
      </c>
      <c r="Q276" t="s">
        <v>724</v>
      </c>
      <c r="R276" t="s">
        <v>1283</v>
      </c>
      <c r="S276" t="s">
        <v>1284</v>
      </c>
    </row>
    <row r="277" spans="1:19" x14ac:dyDescent="0.3">
      <c r="A277" t="str">
        <f>Data[[#This Row],[Taxonomy]]&amp;Data[[#This Row],[ Activity Code]]&amp;Data[[#This Row],[Environmental Objective]]</f>
        <v>Singapore410[002]Climate Change Mitigation</v>
      </c>
      <c r="B277" t="str">
        <f>Data[[#This Row],[Taxonomy]]&amp;Data[[#This Row],[ Activity Code]]&amp;Data[[#This Row],[Environmental Objective]]</f>
        <v>Singapore410[002]Climate Change Mitigation</v>
      </c>
      <c r="C277" t="s">
        <v>1224</v>
      </c>
      <c r="D277" t="s">
        <v>904</v>
      </c>
      <c r="E277" t="s">
        <v>363</v>
      </c>
      <c r="F277" t="s">
        <v>364</v>
      </c>
      <c r="G277" s="12">
        <v>41</v>
      </c>
      <c r="H277" s="12" t="str">
        <f>_xlfn.XLOOKUP(Data[[#This Row],[ISIC Division]],'Combined ISIC Code '!$C$4:$C$422,'Combined ISIC Code '!$D$4:$D$422,"Not included under ISIC",0)</f>
        <v>Construction of buildings</v>
      </c>
      <c r="I277" s="13">
        <v>410</v>
      </c>
      <c r="J277" t="str">
        <f>_xlfn.XLOOKUP(Data[[#This Row],[ISIC Group]],'Combined ISIC Code '!$E$4:$E$422,'Combined ISIC Code '!$F$4:$F$422,"NOT INCLUDED UNDER ISIC",0)</f>
        <v>Construction of buildings</v>
      </c>
      <c r="K277">
        <v>4100</v>
      </c>
      <c r="L277" t="s">
        <v>1294</v>
      </c>
      <c r="M277" t="s">
        <v>16</v>
      </c>
      <c r="N277" t="s">
        <v>708</v>
      </c>
      <c r="O277" t="s">
        <v>1295</v>
      </c>
      <c r="P277" t="s">
        <v>724</v>
      </c>
      <c r="Q277" t="s">
        <v>724</v>
      </c>
      <c r="R277" t="s">
        <v>1296</v>
      </c>
      <c r="S277" t="s">
        <v>724</v>
      </c>
    </row>
    <row r="278" spans="1:19" x14ac:dyDescent="0.3">
      <c r="A278" t="str">
        <f>Data[[#This Row],[Taxonomy]]&amp;Data[[#This Row],[ Activity Code]]&amp;Data[[#This Row],[Environmental Objective]]</f>
        <v>Singapore432[110]Climate Change Mitigation</v>
      </c>
      <c r="B278" t="str">
        <f>Data[[#This Row],[Taxonomy]]&amp;Data[[#This Row],[ Activity Code]]&amp;Data[[#This Row],[Environmental Objective]]</f>
        <v>Singapore432[110]Climate Change Mitigation</v>
      </c>
      <c r="C278" t="s">
        <v>1224</v>
      </c>
      <c r="D278" t="s">
        <v>1285</v>
      </c>
      <c r="E278" t="s">
        <v>363</v>
      </c>
      <c r="F278" t="s">
        <v>364</v>
      </c>
      <c r="G278" s="12">
        <v>43</v>
      </c>
      <c r="H278" s="12" t="str">
        <f>_xlfn.XLOOKUP(Data[[#This Row],[ISIC Division]],'Combined ISIC Code '!$C$4:$C$422,'Combined ISIC Code '!$D$4:$D$422,"Not included under ISIC",0)</f>
        <v>Specialized construction activities</v>
      </c>
      <c r="I278" s="13">
        <v>432</v>
      </c>
      <c r="J278" t="str">
        <f>_xlfn.XLOOKUP(Data[[#This Row],[ISIC Group]],'Combined ISIC Code '!$E$4:$E$422,'Combined ISIC Code '!$F$4:$F$422,"NOT INCLUDED UNDER ISIC",0)</f>
        <v>Electrical, plumbing and other construction installation activities</v>
      </c>
      <c r="K278">
        <v>4321</v>
      </c>
      <c r="L278" t="s">
        <v>1286</v>
      </c>
      <c r="M278" t="s">
        <v>16</v>
      </c>
      <c r="N278" t="s">
        <v>708</v>
      </c>
      <c r="O278" t="s">
        <v>1287</v>
      </c>
      <c r="P278" t="s">
        <v>724</v>
      </c>
      <c r="Q278" t="s">
        <v>724</v>
      </c>
      <c r="R278" t="s">
        <v>1288</v>
      </c>
      <c r="S278" t="s">
        <v>724</v>
      </c>
    </row>
    <row r="279" spans="1:19" x14ac:dyDescent="0.3">
      <c r="A279" t="str">
        <f>Data[[#This Row],[Taxonomy]]&amp;Data[[#This Row],[ Activity Code]]&amp;Data[[#This Row],[Environmental Objective]]</f>
        <v>Singapore432[220]Climate Change Mitigation</v>
      </c>
      <c r="B279" t="str">
        <f>Data[[#This Row],[Taxonomy]]&amp;Data[[#This Row],[ Activity Code]]&amp;Data[[#This Row],[Environmental Objective]]</f>
        <v>Singapore432[220]Climate Change Mitigation</v>
      </c>
      <c r="C279" t="s">
        <v>1224</v>
      </c>
      <c r="D279" t="s">
        <v>1289</v>
      </c>
      <c r="E279" t="s">
        <v>363</v>
      </c>
      <c r="F279" t="s">
        <v>364</v>
      </c>
      <c r="G279" s="12">
        <v>43</v>
      </c>
      <c r="H279" s="12" t="str">
        <f>_xlfn.XLOOKUP(Data[[#This Row],[ISIC Division]],'Combined ISIC Code '!$C$4:$C$422,'Combined ISIC Code '!$D$4:$D$422,"Not included under ISIC",0)</f>
        <v>Specialized construction activities</v>
      </c>
      <c r="I279" s="13">
        <v>432</v>
      </c>
      <c r="J279" t="str">
        <f>_xlfn.XLOOKUP(Data[[#This Row],[ISIC Group]],'Combined ISIC Code '!$E$4:$E$422,'Combined ISIC Code '!$F$4:$F$422,"NOT INCLUDED UNDER ISIC",0)</f>
        <v>Electrical, plumbing and other construction installation activities</v>
      </c>
      <c r="K279">
        <v>4322</v>
      </c>
      <c r="L279" t="s">
        <v>1290</v>
      </c>
      <c r="M279" t="s">
        <v>16</v>
      </c>
      <c r="N279" t="s">
        <v>708</v>
      </c>
      <c r="O279" t="s">
        <v>1291</v>
      </c>
      <c r="P279" t="s">
        <v>724</v>
      </c>
      <c r="Q279" t="s">
        <v>724</v>
      </c>
      <c r="R279" t="s">
        <v>1288</v>
      </c>
      <c r="S279" t="s">
        <v>724</v>
      </c>
    </row>
    <row r="280" spans="1:19" x14ac:dyDescent="0.3">
      <c r="A280" t="str">
        <f>Data[[#This Row],[Taxonomy]]&amp;Data[[#This Row],[ Activity Code]]&amp;Data[[#This Row],[Environmental Objective]]</f>
        <v>Singapore432[990]Climate Change Mitigation</v>
      </c>
      <c r="B280" t="str">
        <f>Data[[#This Row],[Taxonomy]]&amp;Data[[#This Row],[ Activity Code]]&amp;Data[[#This Row],[Environmental Objective]]</f>
        <v>Singapore432[990]Climate Change Mitigation</v>
      </c>
      <c r="C280" t="s">
        <v>1224</v>
      </c>
      <c r="D280" t="s">
        <v>1292</v>
      </c>
      <c r="E280" t="s">
        <v>363</v>
      </c>
      <c r="F280" t="s">
        <v>364</v>
      </c>
      <c r="G280" s="12">
        <v>43</v>
      </c>
      <c r="H280" s="12" t="str">
        <f>_xlfn.XLOOKUP(Data[[#This Row],[ISIC Division]],'Combined ISIC Code '!$C$4:$C$422,'Combined ISIC Code '!$D$4:$D$422,"Not included under ISIC",0)</f>
        <v>Specialized construction activities</v>
      </c>
      <c r="I280" s="13">
        <v>432</v>
      </c>
      <c r="J280" t="str">
        <f>_xlfn.XLOOKUP(Data[[#This Row],[ISIC Group]],'Combined ISIC Code '!$E$4:$E$422,'Combined ISIC Code '!$F$4:$F$422,"NOT INCLUDED UNDER ISIC",0)</f>
        <v>Electrical, plumbing and other construction installation activities</v>
      </c>
      <c r="K280">
        <v>4329</v>
      </c>
      <c r="L280" t="s">
        <v>1293</v>
      </c>
      <c r="M280" t="s">
        <v>16</v>
      </c>
      <c r="N280" t="s">
        <v>708</v>
      </c>
      <c r="O280" t="s">
        <v>1291</v>
      </c>
      <c r="P280" t="s">
        <v>724</v>
      </c>
      <c r="Q280" t="s">
        <v>724</v>
      </c>
      <c r="R280" t="s">
        <v>1288</v>
      </c>
      <c r="S280" t="s">
        <v>724</v>
      </c>
    </row>
    <row r="281" spans="1:19" x14ac:dyDescent="0.3">
      <c r="A281" t="str">
        <f>Data[[#This Row],[Taxonomy]]&amp;Data[[#This Row],[ Activity Code]]&amp;Data[[#This Row],[Environmental Objective]]</f>
        <v>Singapore433[040]Climate Change Mitigation</v>
      </c>
      <c r="B281" t="str">
        <f>Data[[#This Row],[Taxonomy]]&amp;Data[[#This Row],[ Activity Code]]&amp;Data[[#This Row],[Environmental Objective]]</f>
        <v>Singapore433[040]Climate Change Mitigation</v>
      </c>
      <c r="C281" t="s">
        <v>1224</v>
      </c>
      <c r="D281" t="s">
        <v>904</v>
      </c>
      <c r="E281" t="s">
        <v>363</v>
      </c>
      <c r="F281" t="s">
        <v>364</v>
      </c>
      <c r="G281" s="12">
        <v>43</v>
      </c>
      <c r="H281" s="12" t="str">
        <f>_xlfn.XLOOKUP(Data[[#This Row],[ISIC Division]],'Combined ISIC Code '!$C$4:$C$422,'Combined ISIC Code '!$D$4:$D$422,"Not included under ISIC",0)</f>
        <v>Specialized construction activities</v>
      </c>
      <c r="I281" s="13">
        <v>433</v>
      </c>
      <c r="J281" t="str">
        <f>_xlfn.XLOOKUP(Data[[#This Row],[ISIC Group]],'Combined ISIC Code '!$E$4:$E$422,'Combined ISIC Code '!$F$4:$F$422,"NOT INCLUDED UNDER ISIC",0)</f>
        <v>Building completion and finishing</v>
      </c>
      <c r="K281">
        <v>4330</v>
      </c>
      <c r="L281" t="s">
        <v>1297</v>
      </c>
      <c r="M281" t="s">
        <v>16</v>
      </c>
      <c r="N281" t="s">
        <v>708</v>
      </c>
      <c r="O281" t="s">
        <v>1298</v>
      </c>
      <c r="P281" t="s">
        <v>724</v>
      </c>
      <c r="Q281" t="s">
        <v>724</v>
      </c>
      <c r="R281" t="s">
        <v>1296</v>
      </c>
      <c r="S281" t="s">
        <v>724</v>
      </c>
    </row>
    <row r="282" spans="1:19" x14ac:dyDescent="0.3">
      <c r="A282" t="str">
        <f>Data[[#This Row],[Taxonomy]]&amp;Data[[#This Row],[ Activity Code]]&amp;Data[[#This Row],[Environmental Objective]]</f>
        <v>Singapore491[101]Climate Change Mitigation</v>
      </c>
      <c r="B282" t="str">
        <f>Data[[#This Row],[Taxonomy]]&amp;Data[[#This Row],[ Activity Code]]&amp;Data[[#This Row],[Environmental Objective]]</f>
        <v>Singapore491[101]Climate Change Mitigation</v>
      </c>
      <c r="C282" t="s">
        <v>1224</v>
      </c>
      <c r="D282" t="s">
        <v>442</v>
      </c>
      <c r="E282" t="s">
        <v>439</v>
      </c>
      <c r="F282" t="s">
        <v>440</v>
      </c>
      <c r="G282" s="12">
        <v>49</v>
      </c>
      <c r="H282" s="12" t="str">
        <f>_xlfn.XLOOKUP(Data[[#This Row],[ISIC Division]],'Combined ISIC Code '!$C$4:$C$422,'Combined ISIC Code '!$D$4:$D$422,"Not included under ISIC",0)</f>
        <v>Land transport and transport via pipelines</v>
      </c>
      <c r="I282" s="13">
        <v>491</v>
      </c>
      <c r="J282" t="str">
        <f>_xlfn.XLOOKUP(Data[[#This Row],[ISIC Group]],'Combined ISIC Code '!$E$4:$E$422,'Combined ISIC Code '!$F$4:$F$422,"NOT INCLUDED UNDER ISIC",0)</f>
        <v>Transport via railways</v>
      </c>
      <c r="K282">
        <v>4911</v>
      </c>
      <c r="L282" t="s">
        <v>937</v>
      </c>
      <c r="M282" t="s">
        <v>16</v>
      </c>
      <c r="N282" t="s">
        <v>708</v>
      </c>
      <c r="O282" t="s">
        <v>1264</v>
      </c>
      <c r="P282" t="s">
        <v>1226</v>
      </c>
      <c r="Q282" t="s">
        <v>1265</v>
      </c>
      <c r="R282" t="s">
        <v>1266</v>
      </c>
      <c r="S282" t="s">
        <v>724</v>
      </c>
    </row>
    <row r="283" spans="1:19" x14ac:dyDescent="0.3">
      <c r="A283" t="str">
        <f>Data[[#This Row],[Taxonomy]]&amp;Data[[#This Row],[ Activity Code]]&amp;Data[[#This Row],[Environmental Objective]]</f>
        <v>Singapore492[101]Climate Change Mitigation</v>
      </c>
      <c r="B283" t="str">
        <f>Data[[#This Row],[Taxonomy]]&amp;Data[[#This Row],[ Activity Code]]&amp;Data[[#This Row],[Environmental Objective]]</f>
        <v>Singapore492[101]Climate Change Mitigation</v>
      </c>
      <c r="C283" t="s">
        <v>1224</v>
      </c>
      <c r="D283" t="s">
        <v>446</v>
      </c>
      <c r="E283" t="s">
        <v>439</v>
      </c>
      <c r="F283" t="s">
        <v>440</v>
      </c>
      <c r="G283" s="12">
        <v>49</v>
      </c>
      <c r="H283" s="12" t="str">
        <f>_xlfn.XLOOKUP(Data[[#This Row],[ISIC Division]],'Combined ISIC Code '!$C$4:$C$422,'Combined ISIC Code '!$D$4:$D$422,"Not included under ISIC",0)</f>
        <v>Land transport and transport via pipelines</v>
      </c>
      <c r="I283" s="13">
        <v>492</v>
      </c>
      <c r="J283" t="str">
        <f>_xlfn.XLOOKUP(Data[[#This Row],[ISIC Group]],'Combined ISIC Code '!$E$4:$E$422,'Combined ISIC Code '!$F$4:$F$422,"NOT INCLUDED UNDER ISIC",0)</f>
        <v>Other land transport</v>
      </c>
      <c r="K283">
        <v>4921</v>
      </c>
      <c r="L283" t="s">
        <v>926</v>
      </c>
      <c r="M283" t="s">
        <v>16</v>
      </c>
      <c r="N283" t="s">
        <v>708</v>
      </c>
      <c r="O283" t="s">
        <v>1264</v>
      </c>
      <c r="P283" t="s">
        <v>1226</v>
      </c>
      <c r="Q283" t="s">
        <v>1269</v>
      </c>
      <c r="R283" t="s">
        <v>724</v>
      </c>
      <c r="S283" t="s">
        <v>724</v>
      </c>
    </row>
    <row r="284" spans="1:19" x14ac:dyDescent="0.3">
      <c r="A284" t="str">
        <f>Data[[#This Row],[Taxonomy]]&amp;Data[[#This Row],[ Activity Code]]&amp;Data[[#This Row],[Environmental Objective]]</f>
        <v>Singapore492[201]Climate Change Mitigation</v>
      </c>
      <c r="B284" t="str">
        <f>Data[[#This Row],[Taxonomy]]&amp;Data[[#This Row],[ Activity Code]]&amp;Data[[#This Row],[Environmental Objective]]</f>
        <v>Singapore492[201]Climate Change Mitigation</v>
      </c>
      <c r="C284" t="s">
        <v>1224</v>
      </c>
      <c r="D284" t="s">
        <v>447</v>
      </c>
      <c r="E284" t="s">
        <v>439</v>
      </c>
      <c r="F284" t="s">
        <v>440</v>
      </c>
      <c r="G284" s="12">
        <v>49</v>
      </c>
      <c r="H284" s="12" t="str">
        <f>_xlfn.XLOOKUP(Data[[#This Row],[ISIC Division]],'Combined ISIC Code '!$C$4:$C$422,'Combined ISIC Code '!$D$4:$D$422,"Not included under ISIC",0)</f>
        <v>Land transport and transport via pipelines</v>
      </c>
      <c r="I284" s="13">
        <v>492</v>
      </c>
      <c r="J284" t="str">
        <f>_xlfn.XLOOKUP(Data[[#This Row],[ISIC Group]],'Combined ISIC Code '!$E$4:$E$422,'Combined ISIC Code '!$F$4:$F$422,"NOT INCLUDED UNDER ISIC",0)</f>
        <v>Other land transport</v>
      </c>
      <c r="K284">
        <v>4922</v>
      </c>
      <c r="L284" t="s">
        <v>1267</v>
      </c>
      <c r="M284" t="s">
        <v>16</v>
      </c>
      <c r="N284" t="s">
        <v>708</v>
      </c>
      <c r="O284" t="s">
        <v>1264</v>
      </c>
      <c r="P284" t="s">
        <v>1226</v>
      </c>
      <c r="Q284" t="s">
        <v>1268</v>
      </c>
      <c r="R284" t="s">
        <v>724</v>
      </c>
      <c r="S284" t="s">
        <v>724</v>
      </c>
    </row>
    <row r="285" spans="1:19" x14ac:dyDescent="0.3">
      <c r="A285" t="str">
        <f>Data[[#This Row],[Taxonomy]]&amp;Data[[#This Row],[ Activity Code]]&amp;Data[[#This Row],[Environmental Objective]]</f>
        <v>Singapore492[301]Climate Change Mitigation</v>
      </c>
      <c r="B285" t="str">
        <f>Data[[#This Row],[Taxonomy]]&amp;Data[[#This Row],[ Activity Code]]&amp;Data[[#This Row],[Environmental Objective]]</f>
        <v>Singapore492[301]Climate Change Mitigation</v>
      </c>
      <c r="C285" t="s">
        <v>1224</v>
      </c>
      <c r="D285" t="s">
        <v>448</v>
      </c>
      <c r="E285" t="s">
        <v>439</v>
      </c>
      <c r="F285" t="s">
        <v>440</v>
      </c>
      <c r="G285" s="12">
        <v>49</v>
      </c>
      <c r="H285" s="12" t="str">
        <f>_xlfn.XLOOKUP(Data[[#This Row],[ISIC Division]],'Combined ISIC Code '!$C$4:$C$422,'Combined ISIC Code '!$D$4:$D$422,"Not included under ISIC",0)</f>
        <v>Land transport and transport via pipelines</v>
      </c>
      <c r="I285" s="13">
        <v>492</v>
      </c>
      <c r="J285" t="str">
        <f>_xlfn.XLOOKUP(Data[[#This Row],[ISIC Group]],'Combined ISIC Code '!$E$4:$E$422,'Combined ISIC Code '!$F$4:$F$422,"NOT INCLUDED UNDER ISIC",0)</f>
        <v>Other land transport</v>
      </c>
      <c r="K285">
        <v>4923</v>
      </c>
      <c r="L285" t="s">
        <v>955</v>
      </c>
      <c r="M285" t="s">
        <v>16</v>
      </c>
      <c r="N285" t="s">
        <v>708</v>
      </c>
      <c r="O285" t="s">
        <v>1264</v>
      </c>
      <c r="P285" t="s">
        <v>1226</v>
      </c>
      <c r="Q285" t="s">
        <v>1270</v>
      </c>
      <c r="R285" t="s">
        <v>1271</v>
      </c>
      <c r="S285" t="s">
        <v>724</v>
      </c>
    </row>
    <row r="286" spans="1:19" x14ac:dyDescent="0.3">
      <c r="A286" t="str">
        <f>Data[[#This Row],[Taxonomy]]&amp;Data[[#This Row],[ Activity Code]]&amp;Data[[#This Row],[Environmental Objective]]</f>
        <v>Singapore493[010]Climate Change Mitigation</v>
      </c>
      <c r="B286" t="str">
        <f>Data[[#This Row],[Taxonomy]]&amp;Data[[#This Row],[ Activity Code]]&amp;Data[[#This Row],[Environmental Objective]]</f>
        <v>Singapore493[010]Climate Change Mitigation</v>
      </c>
      <c r="C286" t="s">
        <v>1224</v>
      </c>
      <c r="D286" t="s">
        <v>1247</v>
      </c>
      <c r="E286" t="s">
        <v>439</v>
      </c>
      <c r="F286" t="s">
        <v>440</v>
      </c>
      <c r="G286" s="12">
        <v>49</v>
      </c>
      <c r="H286" s="12" t="str">
        <f>_xlfn.XLOOKUP(Data[[#This Row],[ISIC Division]],'Combined ISIC Code '!$C$4:$C$422,'Combined ISIC Code '!$D$4:$D$422,"Not included under ISIC",0)</f>
        <v>Land transport and transport via pipelines</v>
      </c>
      <c r="I286" s="13">
        <v>493</v>
      </c>
      <c r="J286" t="str">
        <f>_xlfn.XLOOKUP(Data[[#This Row],[ISIC Group]],'Combined ISIC Code '!$E$4:$E$422,'Combined ISIC Code '!$F$4:$F$422,"NOT INCLUDED UNDER ISIC",0)</f>
        <v>Transport via pipeline</v>
      </c>
      <c r="K286">
        <v>4930</v>
      </c>
      <c r="L286" t="s">
        <v>1250</v>
      </c>
      <c r="M286" t="s">
        <v>16</v>
      </c>
      <c r="N286" t="s">
        <v>708</v>
      </c>
      <c r="O286" t="s">
        <v>724</v>
      </c>
      <c r="P286" t="s">
        <v>772</v>
      </c>
      <c r="Q286" t="s">
        <v>1248</v>
      </c>
      <c r="R286" t="s">
        <v>1249</v>
      </c>
      <c r="S286" t="s">
        <v>724</v>
      </c>
    </row>
    <row r="287" spans="1:19" x14ac:dyDescent="0.3">
      <c r="A287" t="str">
        <f>Data[[#This Row],[Taxonomy]]&amp;Data[[#This Row],[ Activity Code]]&amp;Data[[#This Row],[Environmental Objective]]</f>
        <v>Singapore501[101]Climate Change Mitigation</v>
      </c>
      <c r="B287" t="str">
        <f>Data[[#This Row],[Taxonomy]]&amp;Data[[#This Row],[ Activity Code]]&amp;Data[[#This Row],[Environmental Objective]]</f>
        <v>Singapore501[101]Climate Change Mitigation</v>
      </c>
      <c r="C287" t="s">
        <v>1224</v>
      </c>
      <c r="D287" t="s">
        <v>451</v>
      </c>
      <c r="E287" t="s">
        <v>439</v>
      </c>
      <c r="F287" t="s">
        <v>440</v>
      </c>
      <c r="G287" s="12">
        <v>50</v>
      </c>
      <c r="H287" s="12" t="str">
        <f>_xlfn.XLOOKUP(Data[[#This Row],[ISIC Division]],'Combined ISIC Code '!$C$4:$C$422,'Combined ISIC Code '!$D$4:$D$422,"Not included under ISIC",0)</f>
        <v>Water transport</v>
      </c>
      <c r="I287" s="13">
        <v>501</v>
      </c>
      <c r="J287" t="str">
        <f>_xlfn.XLOOKUP(Data[[#This Row],[ISIC Group]],'Combined ISIC Code '!$E$4:$E$422,'Combined ISIC Code '!$F$4:$F$422,"NOT INCLUDED UNDER ISIC",0)</f>
        <v>Sea and coastal water transport</v>
      </c>
      <c r="K287">
        <v>5010</v>
      </c>
      <c r="L287" t="s">
        <v>963</v>
      </c>
      <c r="M287" t="s">
        <v>16</v>
      </c>
      <c r="N287" t="s">
        <v>708</v>
      </c>
      <c r="O287" t="s">
        <v>1264</v>
      </c>
      <c r="P287" t="s">
        <v>1244</v>
      </c>
      <c r="Q287" t="s">
        <v>1275</v>
      </c>
      <c r="R287" t="s">
        <v>1275</v>
      </c>
      <c r="S287" t="s">
        <v>724</v>
      </c>
    </row>
    <row r="288" spans="1:19" x14ac:dyDescent="0.3">
      <c r="A288" t="str">
        <f>Data[[#This Row],[Taxonomy]]&amp;Data[[#This Row],[ Activity Code]]&amp;Data[[#This Row],[Environmental Objective]]</f>
        <v>Singapore502[101]Climate Change Mitigation</v>
      </c>
      <c r="B288" t="str">
        <f>Data[[#This Row],[Taxonomy]]&amp;Data[[#This Row],[ Activity Code]]&amp;Data[[#This Row],[Environmental Objective]]</f>
        <v>Singapore502[101]Climate Change Mitigation</v>
      </c>
      <c r="C288" t="s">
        <v>1224</v>
      </c>
      <c r="D288" t="s">
        <v>454</v>
      </c>
      <c r="E288" t="s">
        <v>439</v>
      </c>
      <c r="F288" t="s">
        <v>440</v>
      </c>
      <c r="G288" s="12">
        <v>50</v>
      </c>
      <c r="H288" s="12" t="str">
        <f>_xlfn.XLOOKUP(Data[[#This Row],[ISIC Division]],'Combined ISIC Code '!$C$4:$C$422,'Combined ISIC Code '!$D$4:$D$422,"Not included under ISIC",0)</f>
        <v>Water transport</v>
      </c>
      <c r="I288" s="13">
        <v>502</v>
      </c>
      <c r="J288" t="str">
        <f>_xlfn.XLOOKUP(Data[[#This Row],[ISIC Group]],'Combined ISIC Code '!$E$4:$E$422,'Combined ISIC Code '!$F$4:$F$422,"NOT INCLUDED UNDER ISIC",0)</f>
        <v>Inland water transport</v>
      </c>
      <c r="K288">
        <v>5021</v>
      </c>
      <c r="L288" t="s">
        <v>967</v>
      </c>
      <c r="M288" t="s">
        <v>16</v>
      </c>
      <c r="N288" t="s">
        <v>708</v>
      </c>
      <c r="O288" t="s">
        <v>1264</v>
      </c>
      <c r="P288" t="s">
        <v>1226</v>
      </c>
      <c r="Q288" t="s">
        <v>1276</v>
      </c>
      <c r="R288" t="s">
        <v>724</v>
      </c>
      <c r="S288" t="s">
        <v>724</v>
      </c>
    </row>
    <row r="289" spans="1:19" x14ac:dyDescent="0.3">
      <c r="A289" t="str">
        <f>Data[[#This Row],[Taxonomy]]&amp;Data[[#This Row],[ Activity Code]]&amp;Data[[#This Row],[Environmental Objective]]</f>
        <v>Singapore511[019]Climate Change Mitigation</v>
      </c>
      <c r="B289" t="str">
        <f>Data[[#This Row],[Taxonomy]]&amp;Data[[#This Row],[ Activity Code]]&amp;Data[[#This Row],[Environmental Objective]]</f>
        <v>Singapore511[019]Climate Change Mitigation</v>
      </c>
      <c r="C289" t="s">
        <v>1224</v>
      </c>
      <c r="D289" t="s">
        <v>458</v>
      </c>
      <c r="E289" t="s">
        <v>439</v>
      </c>
      <c r="F289" t="s">
        <v>440</v>
      </c>
      <c r="G289" s="12">
        <v>51</v>
      </c>
      <c r="H289" s="12" t="str">
        <f>_xlfn.XLOOKUP(Data[[#This Row],[ISIC Division]],'Combined ISIC Code '!$C$4:$C$422,'Combined ISIC Code '!$D$4:$D$422,"Not included under ISIC",0)</f>
        <v>Air transport</v>
      </c>
      <c r="I289" s="13">
        <v>511</v>
      </c>
      <c r="J289" t="str">
        <f>_xlfn.XLOOKUP(Data[[#This Row],[ISIC Group]],'Combined ISIC Code '!$E$4:$E$422,'Combined ISIC Code '!$F$4:$F$422,"NOT INCLUDED UNDER ISIC",0)</f>
        <v>Passenger air transport</v>
      </c>
      <c r="K289">
        <v>5110</v>
      </c>
      <c r="L289" t="s">
        <v>1277</v>
      </c>
      <c r="M289" t="s">
        <v>16</v>
      </c>
      <c r="N289" t="s">
        <v>708</v>
      </c>
      <c r="O289" t="s">
        <v>1264</v>
      </c>
      <c r="Q289" t="s">
        <v>1278</v>
      </c>
      <c r="R289" t="s">
        <v>1279</v>
      </c>
      <c r="S289" t="s">
        <v>724</v>
      </c>
    </row>
    <row r="290" spans="1:19" x14ac:dyDescent="0.3">
      <c r="A290" t="str">
        <f>Data[[#This Row],[Taxonomy]]&amp;Data[[#This Row],[ Activity Code]]&amp;Data[[#This Row],[Environmental Objective]]</f>
        <v>Singapore512[012]Climate Change Mitigation</v>
      </c>
      <c r="B290" t="str">
        <f>Data[[#This Row],[Taxonomy]]&amp;Data[[#This Row],[ Activity Code]]&amp;Data[[#This Row],[Environmental Objective]]</f>
        <v>Singapore512[012]Climate Change Mitigation</v>
      </c>
      <c r="C290" t="s">
        <v>1224</v>
      </c>
      <c r="D290" t="s">
        <v>459</v>
      </c>
      <c r="E290" t="s">
        <v>439</v>
      </c>
      <c r="F290" t="s">
        <v>440</v>
      </c>
      <c r="G290" s="12">
        <v>51</v>
      </c>
      <c r="H290" s="12" t="str">
        <f>_xlfn.XLOOKUP(Data[[#This Row],[ISIC Division]],'Combined ISIC Code '!$C$4:$C$422,'Combined ISIC Code '!$D$4:$D$422,"Not included under ISIC",0)</f>
        <v>Air transport</v>
      </c>
      <c r="I290" s="13">
        <v>512</v>
      </c>
      <c r="J290" t="str">
        <f>_xlfn.XLOOKUP(Data[[#This Row],[ISIC Group]],'Combined ISIC Code '!$E$4:$E$422,'Combined ISIC Code '!$F$4:$F$422,"NOT INCLUDED UNDER ISIC",0)</f>
        <v>Freight air transport</v>
      </c>
      <c r="K290">
        <v>5120</v>
      </c>
      <c r="L290" t="s">
        <v>1280</v>
      </c>
      <c r="M290" t="s">
        <v>16</v>
      </c>
      <c r="N290" t="s">
        <v>708</v>
      </c>
      <c r="O290" t="s">
        <v>1264</v>
      </c>
      <c r="Q290" t="s">
        <v>1278</v>
      </c>
      <c r="R290" t="s">
        <v>1279</v>
      </c>
      <c r="S290" t="s">
        <v>724</v>
      </c>
    </row>
    <row r="291" spans="1:19" x14ac:dyDescent="0.3">
      <c r="A291" t="str">
        <f>Data[[#This Row],[Taxonomy]]&amp;Data[[#This Row],[ Activity Code]]&amp;Data[[#This Row],[Environmental Objective]]</f>
        <v>Singapore620[111]Climate Change Mitigation</v>
      </c>
      <c r="B291" t="str">
        <f>Data[[#This Row],[Taxonomy]]&amp;Data[[#This Row],[ Activity Code]]&amp;Data[[#This Row],[Environmental Objective]]</f>
        <v>Singapore620[111]Climate Change Mitigation</v>
      </c>
      <c r="C291" t="s">
        <v>1224</v>
      </c>
      <c r="D291" t="s">
        <v>1349</v>
      </c>
      <c r="E291" t="s">
        <v>483</v>
      </c>
      <c r="F291" t="s">
        <v>484</v>
      </c>
      <c r="G291" s="12">
        <v>62</v>
      </c>
      <c r="H291" s="12" t="str">
        <f>_xlfn.XLOOKUP(Data[[#This Row],[ISIC Division]],'Combined ISIC Code '!$C$4:$C$422,'Combined ISIC Code '!$D$4:$D$422,"Not included under ISIC",0)</f>
        <v>Computer programming, consultancy and related activities</v>
      </c>
      <c r="I291" s="13">
        <v>620</v>
      </c>
      <c r="J291" t="str">
        <f>_xlfn.XLOOKUP(Data[[#This Row],[ISIC Group]],'Combined ISIC Code '!$E$4:$E$422,'Combined ISIC Code '!$F$4:$F$422,"NOT INCLUDED UNDER ISIC",0)</f>
        <v>Computer programming, consultancy and related activities</v>
      </c>
      <c r="K291">
        <v>6201</v>
      </c>
      <c r="L291" t="s">
        <v>1350</v>
      </c>
      <c r="M291" t="s">
        <v>16</v>
      </c>
      <c r="N291" t="s">
        <v>708</v>
      </c>
      <c r="O291" t="s">
        <v>724</v>
      </c>
      <c r="P291" t="s">
        <v>724</v>
      </c>
      <c r="Q291" t="s">
        <v>1351</v>
      </c>
      <c r="R291" t="s">
        <v>724</v>
      </c>
      <c r="S291" t="s">
        <v>724</v>
      </c>
    </row>
    <row r="292" spans="1:19" x14ac:dyDescent="0.3">
      <c r="A292" t="str">
        <f>Data[[#This Row],[Taxonomy]]&amp;Data[[#This Row],[ Activity Code]]&amp;Data[[#This Row],[Environmental Objective]]</f>
        <v>Singapore620[213]Climate Change Mitigation</v>
      </c>
      <c r="B292" t="str">
        <f>Data[[#This Row],[Taxonomy]]&amp;Data[[#This Row],[ Activity Code]]&amp;Data[[#This Row],[Environmental Objective]]</f>
        <v>Singapore620[213]Climate Change Mitigation</v>
      </c>
      <c r="C292" t="s">
        <v>1224</v>
      </c>
      <c r="D292" t="s">
        <v>1349</v>
      </c>
      <c r="E292" t="s">
        <v>483</v>
      </c>
      <c r="F292" t="s">
        <v>484</v>
      </c>
      <c r="G292" s="12">
        <v>62</v>
      </c>
      <c r="H292" s="12" t="str">
        <f>_xlfn.XLOOKUP(Data[[#This Row],[ISIC Division]],'Combined ISIC Code '!$C$4:$C$422,'Combined ISIC Code '!$D$4:$D$422,"Not included under ISIC",0)</f>
        <v>Computer programming, consultancy and related activities</v>
      </c>
      <c r="I292" s="13">
        <v>620</v>
      </c>
      <c r="J292" t="str">
        <f>_xlfn.XLOOKUP(Data[[#This Row],[ISIC Group]],'Combined ISIC Code '!$E$4:$E$422,'Combined ISIC Code '!$F$4:$F$422,"NOT INCLUDED UNDER ISIC",0)</f>
        <v>Computer programming, consultancy and related activities</v>
      </c>
      <c r="K292">
        <v>6202</v>
      </c>
      <c r="L292" t="s">
        <v>1352</v>
      </c>
      <c r="M292" t="s">
        <v>16</v>
      </c>
      <c r="N292" t="s">
        <v>708</v>
      </c>
      <c r="O292" t="s">
        <v>724</v>
      </c>
      <c r="P292" t="s">
        <v>724</v>
      </c>
      <c r="Q292" t="s">
        <v>1351</v>
      </c>
      <c r="R292" t="s">
        <v>724</v>
      </c>
      <c r="S292" t="s">
        <v>724</v>
      </c>
    </row>
    <row r="293" spans="1:19" x14ac:dyDescent="0.3">
      <c r="A293" t="str">
        <f>Data[[#This Row],[Taxonomy]]&amp;Data[[#This Row],[ Activity Code]]&amp;Data[[#This Row],[Environmental Objective]]</f>
        <v>Singapore631[110]Climate Change Mitigation</v>
      </c>
      <c r="B293" t="str">
        <f>Data[[#This Row],[Taxonomy]]&amp;Data[[#This Row],[ Activity Code]]&amp;Data[[#This Row],[Environmental Objective]]</f>
        <v>Singapore631[110]Climate Change Mitigation</v>
      </c>
      <c r="C293" t="s">
        <v>1224</v>
      </c>
      <c r="D293" t="s">
        <v>1346</v>
      </c>
      <c r="E293" t="s">
        <v>483</v>
      </c>
      <c r="F293" t="s">
        <v>484</v>
      </c>
      <c r="G293" s="12">
        <v>63</v>
      </c>
      <c r="H293" s="12" t="str">
        <f>_xlfn.XLOOKUP(Data[[#This Row],[ISIC Division]],'Combined ISIC Code '!$C$4:$C$422,'Combined ISIC Code '!$D$4:$D$422,"Not included under ISIC",0)</f>
        <v>Information service activities</v>
      </c>
      <c r="I293" s="13">
        <v>631</v>
      </c>
      <c r="J293" t="str">
        <f>_xlfn.XLOOKUP(Data[[#This Row],[ISIC Group]],'Combined ISIC Code '!$E$4:$E$422,'Combined ISIC Code '!$F$4:$F$422,"NOT INCLUDED UNDER ISIC",0)</f>
        <v>Data processing, hosting and related activities; web portals</v>
      </c>
      <c r="K293">
        <v>6311</v>
      </c>
      <c r="L293" t="s">
        <v>1347</v>
      </c>
      <c r="M293" t="s">
        <v>16</v>
      </c>
      <c r="N293" t="s">
        <v>708</v>
      </c>
      <c r="O293" t="s">
        <v>724</v>
      </c>
      <c r="P293" t="s">
        <v>1244</v>
      </c>
      <c r="Q293" t="s">
        <v>1348</v>
      </c>
      <c r="R293" t="s">
        <v>724</v>
      </c>
      <c r="S293" t="s">
        <v>724</v>
      </c>
    </row>
    <row r="294" spans="1:19" x14ac:dyDescent="0.3">
      <c r="A294" t="str">
        <f>Data[[#This Row],[Taxonomy]]&amp;Data[[#This Row],[ Activity Code]]&amp;Data[[#This Row],[Environmental Objective]]</f>
        <v>Singapore681[001]Climate Change Mitigation</v>
      </c>
      <c r="B294" t="str">
        <f>Data[[#This Row],[Taxonomy]]&amp;Data[[#This Row],[ Activity Code]]&amp;Data[[#This Row],[Environmental Objective]]</f>
        <v>Singapore681[001]Climate Change Mitigation</v>
      </c>
      <c r="C294" t="s">
        <v>1224</v>
      </c>
      <c r="D294" t="s">
        <v>1299</v>
      </c>
      <c r="E294" t="s">
        <v>73</v>
      </c>
      <c r="F294" t="s">
        <v>546</v>
      </c>
      <c r="G294" s="12">
        <v>68</v>
      </c>
      <c r="H294" s="12" t="str">
        <f>_xlfn.XLOOKUP(Data[[#This Row],[ISIC Division]],'Combined ISIC Code '!$C$4:$C$422,'Combined ISIC Code '!$D$4:$D$422,"Not included under ISIC",0)</f>
        <v>Real estate activities</v>
      </c>
      <c r="I294" s="13">
        <v>681</v>
      </c>
      <c r="J294" t="str">
        <f>_xlfn.XLOOKUP(Data[[#This Row],[ISIC Group]],'Combined ISIC Code '!$E$4:$E$422,'Combined ISIC Code '!$F$4:$F$422,"NOT INCLUDED UNDER ISIC",0)</f>
        <v>Real estate activities with own or leased property</v>
      </c>
      <c r="K294">
        <v>6810</v>
      </c>
      <c r="L294" t="s">
        <v>912</v>
      </c>
      <c r="M294" t="s">
        <v>16</v>
      </c>
      <c r="N294" t="s">
        <v>708</v>
      </c>
      <c r="O294" t="s">
        <v>1300</v>
      </c>
      <c r="P294" t="s">
        <v>772</v>
      </c>
      <c r="Q294" t="s">
        <v>1301</v>
      </c>
      <c r="R294" t="s">
        <v>1302</v>
      </c>
      <c r="S294" t="s">
        <v>724</v>
      </c>
    </row>
    <row r="295" spans="1:19" x14ac:dyDescent="0.3">
      <c r="A295" t="str">
        <f>Data[[#This Row],[Taxonomy]]&amp;Data[[#This Row],[ Activity Code]]&amp;Data[[#This Row],[Environmental Objective]]</f>
        <v>South Africa022[000]Climate Change Adaptation</v>
      </c>
      <c r="B295" t="str">
        <f>Data[[#This Row],[Taxonomy]]&amp;Data[[#This Row],[ Activity Code]]&amp;Data[[#This Row],[Environmental Objective]]</f>
        <v>South Africa022[000]Climate Change Adaptation</v>
      </c>
      <c r="C295" t="s">
        <v>2</v>
      </c>
      <c r="D295" t="s">
        <v>1040</v>
      </c>
      <c r="E295" t="s">
        <v>91</v>
      </c>
      <c r="F295" t="s">
        <v>92</v>
      </c>
      <c r="G295" s="12">
        <v>2</v>
      </c>
      <c r="H295" s="12" t="str">
        <f>_xlfn.XLOOKUP(Data[[#This Row],[ISIC Division]],'Combined ISIC Code '!$C$4:$C$422,'Combined ISIC Code '!$D$4:$D$422,"Not included under ISIC",0)</f>
        <v>Forestry and logging</v>
      </c>
      <c r="I295" s="13">
        <v>22</v>
      </c>
      <c r="J295" t="str">
        <f>_xlfn.XLOOKUP(Data[[#This Row],[ISIC Group]],'Combined ISIC Code '!$E$4:$E$422,'Combined ISIC Code '!$F$4:$F$422,"NOT INCLUDED UNDER ISIC",0)</f>
        <v>Logging</v>
      </c>
      <c r="K295">
        <v>0</v>
      </c>
      <c r="L295" t="s">
        <v>1458</v>
      </c>
      <c r="M295" t="s">
        <v>16</v>
      </c>
      <c r="N295" t="s">
        <v>715</v>
      </c>
      <c r="O295" t="s">
        <v>1042</v>
      </c>
      <c r="P295" t="s">
        <v>724</v>
      </c>
      <c r="Q295" t="s">
        <v>724</v>
      </c>
      <c r="R295" t="s">
        <v>1044</v>
      </c>
      <c r="S295" t="s">
        <v>724</v>
      </c>
    </row>
    <row r="296" spans="1:19" x14ac:dyDescent="0.3">
      <c r="A296" t="str">
        <f>Data[[#This Row],[Taxonomy]]&amp;Data[[#This Row],[ Activity Code]]&amp;Data[[#This Row],[Environmental Objective]]</f>
        <v>South Africa022[000]Climate Change Mitigation</v>
      </c>
      <c r="B296" t="str">
        <f>Data[[#This Row],[Taxonomy]]&amp;Data[[#This Row],[ Activity Code]]&amp;Data[[#This Row],[Environmental Objective]]</f>
        <v>South Africa022[000]Climate Change Mitigation</v>
      </c>
      <c r="C296" t="s">
        <v>2</v>
      </c>
      <c r="D296" t="s">
        <v>1040</v>
      </c>
      <c r="E296" t="s">
        <v>91</v>
      </c>
      <c r="F296" t="s">
        <v>92</v>
      </c>
      <c r="G296" s="12">
        <v>2</v>
      </c>
      <c r="H296" s="12" t="str">
        <f>_xlfn.XLOOKUP(Data[[#This Row],[ISIC Division]],'Combined ISIC Code '!$C$4:$C$422,'Combined ISIC Code '!$D$4:$D$422,"Not included under ISIC",0)</f>
        <v>Forestry and logging</v>
      </c>
      <c r="I296" s="13">
        <v>22</v>
      </c>
      <c r="J296" t="str">
        <f>_xlfn.XLOOKUP(Data[[#This Row],[ISIC Group]],'Combined ISIC Code '!$E$4:$E$422,'Combined ISIC Code '!$F$4:$F$422,"NOT INCLUDED UNDER ISIC",0)</f>
        <v>Logging</v>
      </c>
      <c r="K296">
        <v>0</v>
      </c>
      <c r="L296" t="s">
        <v>1458</v>
      </c>
      <c r="M296" t="s">
        <v>16</v>
      </c>
      <c r="N296" t="s">
        <v>708</v>
      </c>
      <c r="O296" t="s">
        <v>1042</v>
      </c>
      <c r="P296" t="s">
        <v>724</v>
      </c>
      <c r="Q296" t="s">
        <v>724</v>
      </c>
      <c r="R296" t="s">
        <v>1043</v>
      </c>
      <c r="S296" t="s">
        <v>724</v>
      </c>
    </row>
    <row r="297" spans="1:19" x14ac:dyDescent="0.3">
      <c r="A297" t="str">
        <f>Data[[#This Row],[Taxonomy]]&amp;Data[[#This Row],[ Activity Code]]&amp;Data[[#This Row],[Environmental Objective]]</f>
        <v>South Africa023[000]Climate Change Adaptation</v>
      </c>
      <c r="B297" t="str">
        <f>Data[[#This Row],[Taxonomy]]&amp;Data[[#This Row],[ Activity Code]]&amp;Data[[#This Row],[Environmental Objective]]</f>
        <v>South Africa023[000]Climate Change Adaptation</v>
      </c>
      <c r="C297" t="s">
        <v>2</v>
      </c>
      <c r="D297" t="s">
        <v>1103</v>
      </c>
      <c r="E297" t="s">
        <v>74</v>
      </c>
      <c r="F297" t="s">
        <v>163</v>
      </c>
      <c r="G297" s="12">
        <v>2</v>
      </c>
      <c r="H297" s="12" t="str">
        <f>_xlfn.XLOOKUP(Data[[#This Row],[ISIC Division]],'Combined ISIC Code '!$C$4:$C$422,'Combined ISIC Code '!$D$4:$D$422,"Not included under ISIC",0)</f>
        <v>Forestry and logging</v>
      </c>
      <c r="I297" s="13">
        <v>23</v>
      </c>
      <c r="J297" t="str">
        <f>_xlfn.XLOOKUP(Data[[#This Row],[ISIC Group]],'Combined ISIC Code '!$E$4:$E$422,'Combined ISIC Code '!$F$4:$F$422,"NOT INCLUDED UNDER ISIC",0)</f>
        <v>Gathering of non-wood forest products</v>
      </c>
      <c r="K297">
        <v>0</v>
      </c>
      <c r="L297" t="s">
        <v>1104</v>
      </c>
      <c r="M297" t="s">
        <v>16</v>
      </c>
      <c r="N297" t="s">
        <v>715</v>
      </c>
      <c r="O297" t="s">
        <v>784</v>
      </c>
      <c r="P297" t="s">
        <v>724</v>
      </c>
      <c r="Q297" t="s">
        <v>724</v>
      </c>
      <c r="R297" t="s">
        <v>1109</v>
      </c>
      <c r="S297" t="s">
        <v>1110</v>
      </c>
    </row>
    <row r="298" spans="1:19" x14ac:dyDescent="0.3">
      <c r="A298" t="str">
        <f>Data[[#This Row],[Taxonomy]]&amp;Data[[#This Row],[ Activity Code]]&amp;Data[[#This Row],[Environmental Objective]]</f>
        <v>South Africa023[000]Climate Change Mitigation</v>
      </c>
      <c r="B298" t="str">
        <f>Data[[#This Row],[Taxonomy]]&amp;Data[[#This Row],[ Activity Code]]&amp;Data[[#This Row],[Environmental Objective]]</f>
        <v>South Africa023[000]Climate Change Mitigation</v>
      </c>
      <c r="C298" t="s">
        <v>2</v>
      </c>
      <c r="D298" t="s">
        <v>1103</v>
      </c>
      <c r="E298" t="s">
        <v>74</v>
      </c>
      <c r="F298" t="s">
        <v>163</v>
      </c>
      <c r="G298" s="12">
        <v>2</v>
      </c>
      <c r="H298" s="12" t="str">
        <f>_xlfn.XLOOKUP(Data[[#This Row],[ISIC Division]],'Combined ISIC Code '!$C$4:$C$422,'Combined ISIC Code '!$D$4:$D$422,"Not included under ISIC",0)</f>
        <v>Forestry and logging</v>
      </c>
      <c r="I298" s="13">
        <v>23</v>
      </c>
      <c r="J298" t="str">
        <f>_xlfn.XLOOKUP(Data[[#This Row],[ISIC Group]],'Combined ISIC Code '!$E$4:$E$422,'Combined ISIC Code '!$F$4:$F$422,"NOT INCLUDED UNDER ISIC",0)</f>
        <v>Gathering of non-wood forest products</v>
      </c>
      <c r="K298">
        <v>0</v>
      </c>
      <c r="L298" t="s">
        <v>1104</v>
      </c>
      <c r="M298" t="s">
        <v>16</v>
      </c>
      <c r="N298" t="s">
        <v>708</v>
      </c>
      <c r="O298" t="s">
        <v>1105</v>
      </c>
      <c r="P298" t="s">
        <v>917</v>
      </c>
      <c r="Q298" t="s">
        <v>1106</v>
      </c>
      <c r="R298" t="s">
        <v>1107</v>
      </c>
      <c r="S298" t="s">
        <v>1108</v>
      </c>
    </row>
    <row r="299" spans="1:19" x14ac:dyDescent="0.3">
      <c r="A299" t="str">
        <f>Data[[#This Row],[Taxonomy]]&amp;Data[[#This Row],[ Activity Code]]&amp;Data[[#This Row],[Environmental Objective]]</f>
        <v>South Africa201[111]Climate Change Adaptation</v>
      </c>
      <c r="B299" t="str">
        <f>Data[[#This Row],[Taxonomy]]&amp;Data[[#This Row],[ Activity Code]]&amp;Data[[#This Row],[Environmental Objective]]</f>
        <v>South Africa201[111]Climate Change Adaptation</v>
      </c>
      <c r="C299" t="s">
        <v>2</v>
      </c>
      <c r="D299" t="s">
        <v>1129</v>
      </c>
      <c r="E299" t="s">
        <v>74</v>
      </c>
      <c r="F299" t="s">
        <v>163</v>
      </c>
      <c r="G299" s="12">
        <v>20</v>
      </c>
      <c r="H299" s="12" t="str">
        <f>_xlfn.XLOOKUP(Data[[#This Row],[ISIC Division]],'Combined ISIC Code '!$C$4:$C$422,'Combined ISIC Code '!$D$4:$D$422,"Not included under ISIC",0)</f>
        <v>Manufacture of chemicals and chemical products</v>
      </c>
      <c r="I299" s="13">
        <v>201</v>
      </c>
      <c r="J299" t="str">
        <f>_xlfn.XLOOKUP(Data[[#This Row],[ISIC Group]],'Combined ISIC Code '!$E$4:$E$422,'Combined ISIC Code '!$F$4:$F$422,"NOT INCLUDED UNDER ISIC",0)</f>
        <v>Manufacture of basic chemicals, fertilizers and nitrogen compounds, plastics and</v>
      </c>
      <c r="K299">
        <v>2011</v>
      </c>
      <c r="L299" t="s">
        <v>1130</v>
      </c>
      <c r="M299" t="s">
        <v>16</v>
      </c>
      <c r="N299" t="s">
        <v>715</v>
      </c>
      <c r="O299" t="s">
        <v>784</v>
      </c>
      <c r="P299" t="s">
        <v>724</v>
      </c>
      <c r="Q299" t="s">
        <v>724</v>
      </c>
      <c r="R299" t="s">
        <v>785</v>
      </c>
      <c r="S299" t="s">
        <v>1110</v>
      </c>
    </row>
    <row r="300" spans="1:19" x14ac:dyDescent="0.3">
      <c r="A300" t="str">
        <f>Data[[#This Row],[Taxonomy]]&amp;Data[[#This Row],[ Activity Code]]&amp;Data[[#This Row],[Environmental Objective]]</f>
        <v>South Africa201[111]Climate Change Mitigation</v>
      </c>
      <c r="B300" t="str">
        <f>Data[[#This Row],[Taxonomy]]&amp;Data[[#This Row],[ Activity Code]]&amp;Data[[#This Row],[Environmental Objective]]</f>
        <v>South Africa201[111]Climate Change Mitigation</v>
      </c>
      <c r="C300" t="s">
        <v>2</v>
      </c>
      <c r="D300" t="s">
        <v>1129</v>
      </c>
      <c r="E300" t="s">
        <v>74</v>
      </c>
      <c r="F300" t="s">
        <v>163</v>
      </c>
      <c r="G300" s="12">
        <v>20</v>
      </c>
      <c r="H300" s="12" t="str">
        <f>_xlfn.XLOOKUP(Data[[#This Row],[ISIC Division]],'Combined ISIC Code '!$C$4:$C$422,'Combined ISIC Code '!$D$4:$D$422,"Not included under ISIC",0)</f>
        <v>Manufacture of chemicals and chemical products</v>
      </c>
      <c r="I300" s="13">
        <v>201</v>
      </c>
      <c r="J300" t="str">
        <f>_xlfn.XLOOKUP(Data[[#This Row],[ISIC Group]],'Combined ISIC Code '!$E$4:$E$422,'Combined ISIC Code '!$F$4:$F$422,"NOT INCLUDED UNDER ISIC",0)</f>
        <v>Manufacture of basic chemicals, fertilizers and nitrogen compounds, plastics and</v>
      </c>
      <c r="K300">
        <v>2011</v>
      </c>
      <c r="L300" t="s">
        <v>1130</v>
      </c>
      <c r="M300" t="s">
        <v>16</v>
      </c>
      <c r="N300" t="s">
        <v>708</v>
      </c>
      <c r="O300" t="s">
        <v>1131</v>
      </c>
      <c r="P300" t="s">
        <v>1132</v>
      </c>
      <c r="Q300" t="s">
        <v>1133</v>
      </c>
    </row>
    <row r="301" spans="1:19" x14ac:dyDescent="0.3">
      <c r="A301" t="str">
        <f>Data[[#This Row],[Taxonomy]]&amp;Data[[#This Row],[ Activity Code]]&amp;Data[[#This Row],[Environmental Objective]]</f>
        <v>South Africa201[112]Climate Change Adaptation</v>
      </c>
      <c r="B301" t="str">
        <f>Data[[#This Row],[Taxonomy]]&amp;Data[[#This Row],[ Activity Code]]&amp;Data[[#This Row],[Environmental Objective]]</f>
        <v>South Africa201[112]Climate Change Adaptation</v>
      </c>
      <c r="C301" t="s">
        <v>2</v>
      </c>
      <c r="D301" t="s">
        <v>1140</v>
      </c>
      <c r="E301" t="s">
        <v>74</v>
      </c>
      <c r="F301" t="s">
        <v>163</v>
      </c>
      <c r="G301" s="12">
        <v>20</v>
      </c>
      <c r="H301" s="12" t="str">
        <f>_xlfn.XLOOKUP(Data[[#This Row],[ISIC Division]],'Combined ISIC Code '!$C$4:$C$422,'Combined ISIC Code '!$D$4:$D$422,"Not included under ISIC",0)</f>
        <v>Manufacture of chemicals and chemical products</v>
      </c>
      <c r="I301" s="13">
        <v>201</v>
      </c>
      <c r="J301" t="str">
        <f>_xlfn.XLOOKUP(Data[[#This Row],[ISIC Group]],'Combined ISIC Code '!$E$4:$E$422,'Combined ISIC Code '!$F$4:$F$422,"NOT INCLUDED UNDER ISIC",0)</f>
        <v>Manufacture of basic chemicals, fertilizers and nitrogen compounds, plastics and</v>
      </c>
      <c r="K301">
        <v>2011</v>
      </c>
      <c r="L301" t="s">
        <v>1141</v>
      </c>
      <c r="M301" t="s">
        <v>16</v>
      </c>
      <c r="N301" t="s">
        <v>715</v>
      </c>
      <c r="O301" t="s">
        <v>784</v>
      </c>
      <c r="P301" t="s">
        <v>724</v>
      </c>
      <c r="Q301" t="s">
        <v>724</v>
      </c>
      <c r="R301" t="s">
        <v>785</v>
      </c>
      <c r="S301" t="s">
        <v>1110</v>
      </c>
    </row>
    <row r="302" spans="1:19" x14ac:dyDescent="0.3">
      <c r="A302" t="str">
        <f>Data[[#This Row],[Taxonomy]]&amp;Data[[#This Row],[ Activity Code]]&amp;Data[[#This Row],[Environmental Objective]]</f>
        <v>South Africa201[112]Climate Change Mitigation</v>
      </c>
      <c r="B302" t="str">
        <f>Data[[#This Row],[Taxonomy]]&amp;Data[[#This Row],[ Activity Code]]&amp;Data[[#This Row],[Environmental Objective]]</f>
        <v>South Africa201[112]Climate Change Mitigation</v>
      </c>
      <c r="C302" t="s">
        <v>2</v>
      </c>
      <c r="D302" t="s">
        <v>1140</v>
      </c>
      <c r="E302" t="s">
        <v>74</v>
      </c>
      <c r="F302" t="s">
        <v>163</v>
      </c>
      <c r="G302" s="12">
        <v>20</v>
      </c>
      <c r="H302" s="12" t="str">
        <f>_xlfn.XLOOKUP(Data[[#This Row],[ISIC Division]],'Combined ISIC Code '!$C$4:$C$422,'Combined ISIC Code '!$D$4:$D$422,"Not included under ISIC",0)</f>
        <v>Manufacture of chemicals and chemical products</v>
      </c>
      <c r="I302" s="13">
        <v>201</v>
      </c>
      <c r="J302" t="str">
        <f>_xlfn.XLOOKUP(Data[[#This Row],[ISIC Group]],'Combined ISIC Code '!$E$4:$E$422,'Combined ISIC Code '!$F$4:$F$422,"NOT INCLUDED UNDER ISIC",0)</f>
        <v>Manufacture of basic chemicals, fertilizers and nitrogen compounds, plastics and</v>
      </c>
      <c r="K302">
        <v>2011</v>
      </c>
      <c r="L302" t="s">
        <v>1141</v>
      </c>
      <c r="M302" t="s">
        <v>16</v>
      </c>
      <c r="N302" t="s">
        <v>708</v>
      </c>
      <c r="O302" t="s">
        <v>1142</v>
      </c>
      <c r="P302" t="s">
        <v>1143</v>
      </c>
      <c r="Q302" t="s">
        <v>1144</v>
      </c>
      <c r="R302" t="s">
        <v>1145</v>
      </c>
      <c r="S302" t="s">
        <v>1146</v>
      </c>
    </row>
    <row r="303" spans="1:19" x14ac:dyDescent="0.3">
      <c r="A303" t="str">
        <f>Data[[#This Row],[Taxonomy]]&amp;Data[[#This Row],[ Activity Code]]&amp;Data[[#This Row],[Environmental Objective]]</f>
        <v>South Africa201[113]Climate Change Adaptation</v>
      </c>
      <c r="B303" t="str">
        <f>Data[[#This Row],[Taxonomy]]&amp;Data[[#This Row],[ Activity Code]]&amp;Data[[#This Row],[Environmental Objective]]</f>
        <v>South Africa201[113]Climate Change Adaptation</v>
      </c>
      <c r="C303" t="s">
        <v>2</v>
      </c>
      <c r="D303" t="s">
        <v>1147</v>
      </c>
      <c r="E303" t="s">
        <v>74</v>
      </c>
      <c r="F303" t="s">
        <v>163</v>
      </c>
      <c r="G303" s="12">
        <v>20</v>
      </c>
      <c r="H303" s="12" t="str">
        <f>_xlfn.XLOOKUP(Data[[#This Row],[ISIC Division]],'Combined ISIC Code '!$C$4:$C$422,'Combined ISIC Code '!$D$4:$D$422,"Not included under ISIC",0)</f>
        <v>Manufacture of chemicals and chemical products</v>
      </c>
      <c r="I303" s="13">
        <v>201</v>
      </c>
      <c r="J303" t="str">
        <f>_xlfn.XLOOKUP(Data[[#This Row],[ISIC Group]],'Combined ISIC Code '!$E$4:$E$422,'Combined ISIC Code '!$F$4:$F$422,"NOT INCLUDED UNDER ISIC",0)</f>
        <v>Manufacture of basic chemicals, fertilizers and nitrogen compounds, plastics and</v>
      </c>
      <c r="K303">
        <v>2011</v>
      </c>
      <c r="L303" t="s">
        <v>1148</v>
      </c>
      <c r="M303" t="s">
        <v>16</v>
      </c>
      <c r="N303" t="s">
        <v>715</v>
      </c>
      <c r="O303" t="s">
        <v>784</v>
      </c>
      <c r="P303" t="s">
        <v>724</v>
      </c>
      <c r="Q303" t="s">
        <v>724</v>
      </c>
      <c r="R303" t="s">
        <v>785</v>
      </c>
      <c r="S303" t="s">
        <v>1110</v>
      </c>
    </row>
    <row r="304" spans="1:19" x14ac:dyDescent="0.3">
      <c r="A304" t="str">
        <f>Data[[#This Row],[Taxonomy]]&amp;Data[[#This Row],[ Activity Code]]&amp;Data[[#This Row],[Environmental Objective]]</f>
        <v>South Africa201[113]Climate Change Mitigation</v>
      </c>
      <c r="B304" t="str">
        <f>Data[[#This Row],[Taxonomy]]&amp;Data[[#This Row],[ Activity Code]]&amp;Data[[#This Row],[Environmental Objective]]</f>
        <v>South Africa201[113]Climate Change Mitigation</v>
      </c>
      <c r="C304" t="s">
        <v>2</v>
      </c>
      <c r="D304" t="s">
        <v>1147</v>
      </c>
      <c r="E304" t="s">
        <v>74</v>
      </c>
      <c r="F304" t="s">
        <v>163</v>
      </c>
      <c r="G304" s="12">
        <v>20</v>
      </c>
      <c r="H304" s="12" t="str">
        <f>_xlfn.XLOOKUP(Data[[#This Row],[ISIC Division]],'Combined ISIC Code '!$C$4:$C$422,'Combined ISIC Code '!$D$4:$D$422,"Not included under ISIC",0)</f>
        <v>Manufacture of chemicals and chemical products</v>
      </c>
      <c r="I304" s="13">
        <v>201</v>
      </c>
      <c r="J304" t="str">
        <f>_xlfn.XLOOKUP(Data[[#This Row],[ISIC Group]],'Combined ISIC Code '!$E$4:$E$422,'Combined ISIC Code '!$F$4:$F$422,"NOT INCLUDED UNDER ISIC",0)</f>
        <v>Manufacture of basic chemicals, fertilizers and nitrogen compounds, plastics and</v>
      </c>
      <c r="K304">
        <v>2011</v>
      </c>
      <c r="L304" t="s">
        <v>1148</v>
      </c>
      <c r="M304" t="s">
        <v>16</v>
      </c>
      <c r="N304" t="s">
        <v>708</v>
      </c>
      <c r="O304" t="s">
        <v>1142</v>
      </c>
      <c r="P304" t="s">
        <v>1149</v>
      </c>
      <c r="Q304" t="s">
        <v>1150</v>
      </c>
      <c r="R304" t="s">
        <v>1145</v>
      </c>
      <c r="S304" t="s">
        <v>1146</v>
      </c>
    </row>
    <row r="305" spans="1:19" x14ac:dyDescent="0.3">
      <c r="A305" t="str">
        <f>Data[[#This Row],[Taxonomy]]&amp;Data[[#This Row],[ Activity Code]]&amp;Data[[#This Row],[Environmental Objective]]</f>
        <v>South Africa201[114]Climate Change Adaptation</v>
      </c>
      <c r="B305" t="str">
        <f>Data[[#This Row],[Taxonomy]]&amp;Data[[#This Row],[ Activity Code]]&amp;Data[[#This Row],[Environmental Objective]]</f>
        <v>South Africa201[114]Climate Change Adaptation</v>
      </c>
      <c r="C305" t="s">
        <v>2</v>
      </c>
      <c r="D305" t="s">
        <v>1151</v>
      </c>
      <c r="E305" t="s">
        <v>74</v>
      </c>
      <c r="F305" t="s">
        <v>163</v>
      </c>
      <c r="G305" s="12">
        <v>20</v>
      </c>
      <c r="H305" s="12" t="str">
        <f>_xlfn.XLOOKUP(Data[[#This Row],[ISIC Division]],'Combined ISIC Code '!$C$4:$C$422,'Combined ISIC Code '!$D$4:$D$422,"Not included under ISIC",0)</f>
        <v>Manufacture of chemicals and chemical products</v>
      </c>
      <c r="I305" s="13">
        <v>201</v>
      </c>
      <c r="J305" t="str">
        <f>_xlfn.XLOOKUP(Data[[#This Row],[ISIC Group]],'Combined ISIC Code '!$E$4:$E$422,'Combined ISIC Code '!$F$4:$F$422,"NOT INCLUDED UNDER ISIC",0)</f>
        <v>Manufacture of basic chemicals, fertilizers and nitrogen compounds, plastics and</v>
      </c>
      <c r="K305">
        <v>2011</v>
      </c>
      <c r="L305" t="s">
        <v>1152</v>
      </c>
      <c r="M305" t="s">
        <v>16</v>
      </c>
      <c r="N305" t="s">
        <v>715</v>
      </c>
      <c r="O305" t="s">
        <v>784</v>
      </c>
      <c r="P305" t="s">
        <v>724</v>
      </c>
      <c r="Q305" t="s">
        <v>724</v>
      </c>
      <c r="R305" t="s">
        <v>785</v>
      </c>
      <c r="S305" t="s">
        <v>1110</v>
      </c>
    </row>
    <row r="306" spans="1:19" x14ac:dyDescent="0.3">
      <c r="A306" t="str">
        <f>Data[[#This Row],[Taxonomy]]&amp;Data[[#This Row],[ Activity Code]]&amp;Data[[#This Row],[Environmental Objective]]</f>
        <v>South Africa201[114]Climate Change Mitigation</v>
      </c>
      <c r="B306" t="str">
        <f>Data[[#This Row],[Taxonomy]]&amp;Data[[#This Row],[ Activity Code]]&amp;Data[[#This Row],[Environmental Objective]]</f>
        <v>South Africa201[114]Climate Change Mitigation</v>
      </c>
      <c r="C306" t="s">
        <v>2</v>
      </c>
      <c r="D306" t="s">
        <v>1151</v>
      </c>
      <c r="E306" t="s">
        <v>74</v>
      </c>
      <c r="F306" t="s">
        <v>163</v>
      </c>
      <c r="G306" s="12">
        <v>20</v>
      </c>
      <c r="H306" s="12" t="str">
        <f>_xlfn.XLOOKUP(Data[[#This Row],[ISIC Division]],'Combined ISIC Code '!$C$4:$C$422,'Combined ISIC Code '!$D$4:$D$422,"Not included under ISIC",0)</f>
        <v>Manufacture of chemicals and chemical products</v>
      </c>
      <c r="I306" s="13">
        <v>201</v>
      </c>
      <c r="J306" t="str">
        <f>_xlfn.XLOOKUP(Data[[#This Row],[ISIC Group]],'Combined ISIC Code '!$E$4:$E$422,'Combined ISIC Code '!$F$4:$F$422,"NOT INCLUDED UNDER ISIC",0)</f>
        <v>Manufacture of basic chemicals, fertilizers and nitrogen compounds, plastics and</v>
      </c>
      <c r="K306">
        <v>2011</v>
      </c>
      <c r="L306" t="s">
        <v>1152</v>
      </c>
      <c r="M306" t="s">
        <v>16</v>
      </c>
      <c r="N306" t="s">
        <v>708</v>
      </c>
      <c r="O306" t="s">
        <v>1142</v>
      </c>
      <c r="P306" t="s">
        <v>1149</v>
      </c>
      <c r="Q306" t="s">
        <v>1153</v>
      </c>
      <c r="R306" t="s">
        <v>1145</v>
      </c>
      <c r="S306" t="s">
        <v>1146</v>
      </c>
    </row>
    <row r="307" spans="1:19" x14ac:dyDescent="0.3">
      <c r="A307" t="str">
        <f>Data[[#This Row],[Taxonomy]]&amp;Data[[#This Row],[ Activity Code]]&amp;Data[[#This Row],[Environmental Objective]]</f>
        <v>South Africa201[115]Climate Change Adaptation</v>
      </c>
      <c r="B307" t="str">
        <f>Data[[#This Row],[Taxonomy]]&amp;Data[[#This Row],[ Activity Code]]&amp;Data[[#This Row],[Environmental Objective]]</f>
        <v>South Africa201[115]Climate Change Adaptation</v>
      </c>
      <c r="C307" t="s">
        <v>2</v>
      </c>
      <c r="D307" t="s">
        <v>1154</v>
      </c>
      <c r="E307" t="s">
        <v>74</v>
      </c>
      <c r="F307" t="s">
        <v>163</v>
      </c>
      <c r="G307" s="12">
        <v>20</v>
      </c>
      <c r="H307" s="12" t="str">
        <f>_xlfn.XLOOKUP(Data[[#This Row],[ISIC Division]],'Combined ISIC Code '!$C$4:$C$422,'Combined ISIC Code '!$D$4:$D$422,"Not included under ISIC",0)</f>
        <v>Manufacture of chemicals and chemical products</v>
      </c>
      <c r="I307" s="13">
        <v>201</v>
      </c>
      <c r="J307" t="str">
        <f>_xlfn.XLOOKUP(Data[[#This Row],[ISIC Group]],'Combined ISIC Code '!$E$4:$E$422,'Combined ISIC Code '!$F$4:$F$422,"NOT INCLUDED UNDER ISIC",0)</f>
        <v>Manufacture of basic chemicals, fertilizers and nitrogen compounds, plastics and</v>
      </c>
      <c r="K307">
        <v>2011</v>
      </c>
      <c r="L307" t="s">
        <v>1155</v>
      </c>
      <c r="M307" t="s">
        <v>16</v>
      </c>
      <c r="N307" t="s">
        <v>715</v>
      </c>
      <c r="O307" t="s">
        <v>784</v>
      </c>
      <c r="P307" t="s">
        <v>724</v>
      </c>
      <c r="Q307" t="s">
        <v>724</v>
      </c>
      <c r="R307" t="s">
        <v>785</v>
      </c>
      <c r="S307" t="s">
        <v>1110</v>
      </c>
    </row>
    <row r="308" spans="1:19" x14ac:dyDescent="0.3">
      <c r="A308" t="str">
        <f>Data[[#This Row],[Taxonomy]]&amp;Data[[#This Row],[ Activity Code]]&amp;Data[[#This Row],[Environmental Objective]]</f>
        <v>South Africa201[115]Climate Change Mitigation</v>
      </c>
      <c r="B308" t="str">
        <f>Data[[#This Row],[Taxonomy]]&amp;Data[[#This Row],[ Activity Code]]&amp;Data[[#This Row],[Environmental Objective]]</f>
        <v>South Africa201[115]Climate Change Mitigation</v>
      </c>
      <c r="C308" t="s">
        <v>2</v>
      </c>
      <c r="D308" t="s">
        <v>1154</v>
      </c>
      <c r="E308" t="s">
        <v>74</v>
      </c>
      <c r="F308" t="s">
        <v>163</v>
      </c>
      <c r="G308" s="12">
        <v>20</v>
      </c>
      <c r="H308" s="12" t="str">
        <f>_xlfn.XLOOKUP(Data[[#This Row],[ISIC Division]],'Combined ISIC Code '!$C$4:$C$422,'Combined ISIC Code '!$D$4:$D$422,"Not included under ISIC",0)</f>
        <v>Manufacture of chemicals and chemical products</v>
      </c>
      <c r="I308" s="13">
        <v>201</v>
      </c>
      <c r="J308" t="str">
        <f>_xlfn.XLOOKUP(Data[[#This Row],[ISIC Group]],'Combined ISIC Code '!$E$4:$E$422,'Combined ISIC Code '!$F$4:$F$422,"NOT INCLUDED UNDER ISIC",0)</f>
        <v>Manufacture of basic chemicals, fertilizers and nitrogen compounds, plastics and</v>
      </c>
      <c r="K308">
        <v>2011</v>
      </c>
      <c r="L308" t="s">
        <v>1155</v>
      </c>
      <c r="M308" t="s">
        <v>16</v>
      </c>
      <c r="N308" t="s">
        <v>708</v>
      </c>
      <c r="O308" t="s">
        <v>1142</v>
      </c>
      <c r="P308" t="s">
        <v>1149</v>
      </c>
      <c r="Q308" t="s">
        <v>1156</v>
      </c>
      <c r="R308" t="s">
        <v>1145</v>
      </c>
      <c r="S308" t="s">
        <v>1146</v>
      </c>
    </row>
    <row r="309" spans="1:19" x14ac:dyDescent="0.3">
      <c r="A309" t="str">
        <f>Data[[#This Row],[Taxonomy]]&amp;Data[[#This Row],[ Activity Code]]&amp;Data[[#This Row],[Environmental Objective]]</f>
        <v>South Africa201[120]Climate Change Adaptation</v>
      </c>
      <c r="B309" t="str">
        <f>Data[[#This Row],[Taxonomy]]&amp;Data[[#This Row],[ Activity Code]]&amp;Data[[#This Row],[Environmental Objective]]</f>
        <v>South Africa201[120]Climate Change Adaptation</v>
      </c>
      <c r="C309" t="s">
        <v>2</v>
      </c>
      <c r="D309" t="s">
        <v>1124</v>
      </c>
      <c r="E309" t="s">
        <v>74</v>
      </c>
      <c r="F309" t="s">
        <v>163</v>
      </c>
      <c r="G309" s="12">
        <v>20</v>
      </c>
      <c r="H309" s="12" t="str">
        <f>_xlfn.XLOOKUP(Data[[#This Row],[ISIC Division]],'Combined ISIC Code '!$C$4:$C$422,'Combined ISIC Code '!$D$4:$D$422,"Not included under ISIC",0)</f>
        <v>Manufacture of chemicals and chemical products</v>
      </c>
      <c r="I309" s="13">
        <v>201</v>
      </c>
      <c r="J309" t="str">
        <f>_xlfn.XLOOKUP(Data[[#This Row],[ISIC Group]],'Combined ISIC Code '!$E$4:$E$422,'Combined ISIC Code '!$F$4:$F$422,"NOT INCLUDED UNDER ISIC",0)</f>
        <v>Manufacture of basic chemicals, fertilizers and nitrogen compounds, plastics and</v>
      </c>
      <c r="K309">
        <v>2011</v>
      </c>
      <c r="L309" t="s">
        <v>1094</v>
      </c>
      <c r="M309" t="s">
        <v>16</v>
      </c>
      <c r="N309" t="s">
        <v>715</v>
      </c>
      <c r="O309" t="s">
        <v>784</v>
      </c>
      <c r="P309" t="s">
        <v>724</v>
      </c>
      <c r="Q309" t="s">
        <v>724</v>
      </c>
      <c r="R309" t="s">
        <v>785</v>
      </c>
      <c r="S309" t="s">
        <v>1110</v>
      </c>
    </row>
    <row r="310" spans="1:19" x14ac:dyDescent="0.3">
      <c r="A310" t="str">
        <f>Data[[#This Row],[Taxonomy]]&amp;Data[[#This Row],[ Activity Code]]&amp;Data[[#This Row],[Environmental Objective]]</f>
        <v>South Africa201[120]Climate Change Mitigation</v>
      </c>
      <c r="B310" t="str">
        <f>Data[[#This Row],[Taxonomy]]&amp;Data[[#This Row],[ Activity Code]]&amp;Data[[#This Row],[Environmental Objective]]</f>
        <v>South Africa201[120]Climate Change Mitigation</v>
      </c>
      <c r="C310" t="s">
        <v>2</v>
      </c>
      <c r="D310" t="s">
        <v>1124</v>
      </c>
      <c r="E310" t="s">
        <v>74</v>
      </c>
      <c r="F310" t="s">
        <v>163</v>
      </c>
      <c r="G310" s="12">
        <v>20</v>
      </c>
      <c r="H310" s="12" t="str">
        <f>_xlfn.XLOOKUP(Data[[#This Row],[ISIC Division]],'Combined ISIC Code '!$C$4:$C$422,'Combined ISIC Code '!$D$4:$D$422,"Not included under ISIC",0)</f>
        <v>Manufacture of chemicals and chemical products</v>
      </c>
      <c r="I310" s="13">
        <v>201</v>
      </c>
      <c r="J310" t="str">
        <f>_xlfn.XLOOKUP(Data[[#This Row],[ISIC Group]],'Combined ISIC Code '!$E$4:$E$422,'Combined ISIC Code '!$F$4:$F$422,"NOT INCLUDED UNDER ISIC",0)</f>
        <v>Manufacture of basic chemicals, fertilizers and nitrogen compounds, plastics and</v>
      </c>
      <c r="K310">
        <v>2011</v>
      </c>
      <c r="L310" t="s">
        <v>1094</v>
      </c>
      <c r="M310" t="s">
        <v>16</v>
      </c>
      <c r="N310" t="s">
        <v>708</v>
      </c>
      <c r="O310" t="s">
        <v>1125</v>
      </c>
      <c r="P310" t="s">
        <v>917</v>
      </c>
      <c r="Q310" t="s">
        <v>1126</v>
      </c>
      <c r="R310" t="s">
        <v>1127</v>
      </c>
      <c r="S310" t="s">
        <v>1128</v>
      </c>
    </row>
    <row r="311" spans="1:19" x14ac:dyDescent="0.3">
      <c r="A311" t="str">
        <f>Data[[#This Row],[Taxonomy]]&amp;Data[[#This Row],[ Activity Code]]&amp;Data[[#This Row],[Environmental Objective]]</f>
        <v>South Africa201[121]Climate Change Adaptation</v>
      </c>
      <c r="B311" t="str">
        <f>Data[[#This Row],[Taxonomy]]&amp;Data[[#This Row],[ Activity Code]]&amp;Data[[#This Row],[Environmental Objective]]</f>
        <v>South Africa201[121]Climate Change Adaptation</v>
      </c>
      <c r="C311" t="s">
        <v>2</v>
      </c>
      <c r="D311" t="s">
        <v>1160</v>
      </c>
      <c r="E311" t="s">
        <v>74</v>
      </c>
      <c r="F311" t="s">
        <v>163</v>
      </c>
      <c r="G311" s="12">
        <v>20</v>
      </c>
      <c r="H311" s="12" t="str">
        <f>_xlfn.XLOOKUP(Data[[#This Row],[ISIC Division]],'Combined ISIC Code '!$C$4:$C$422,'Combined ISIC Code '!$D$4:$D$422,"Not included under ISIC",0)</f>
        <v>Manufacture of chemicals and chemical products</v>
      </c>
      <c r="I311" s="13">
        <v>201</v>
      </c>
      <c r="J311" t="str">
        <f>_xlfn.XLOOKUP(Data[[#This Row],[ISIC Group]],'Combined ISIC Code '!$E$4:$E$422,'Combined ISIC Code '!$F$4:$F$422,"NOT INCLUDED UNDER ISIC",0)</f>
        <v>Manufacture of basic chemicals, fertilizers and nitrogen compounds, plastics and</v>
      </c>
      <c r="K311">
        <v>2011</v>
      </c>
      <c r="L311" t="s">
        <v>1161</v>
      </c>
      <c r="M311" t="s">
        <v>16</v>
      </c>
      <c r="N311" t="s">
        <v>715</v>
      </c>
      <c r="O311" t="s">
        <v>784</v>
      </c>
      <c r="P311" t="s">
        <v>724</v>
      </c>
      <c r="Q311" t="s">
        <v>724</v>
      </c>
      <c r="R311" t="s">
        <v>785</v>
      </c>
      <c r="S311" t="s">
        <v>1110</v>
      </c>
    </row>
    <row r="312" spans="1:19" x14ac:dyDescent="0.3">
      <c r="A312" t="str">
        <f>Data[[#This Row],[Taxonomy]]&amp;Data[[#This Row],[ Activity Code]]&amp;Data[[#This Row],[Environmental Objective]]</f>
        <v>South Africa201[121]Climate Change Mitigation</v>
      </c>
      <c r="B312" t="str">
        <f>Data[[#This Row],[Taxonomy]]&amp;Data[[#This Row],[ Activity Code]]&amp;Data[[#This Row],[Environmental Objective]]</f>
        <v>South Africa201[121]Climate Change Mitigation</v>
      </c>
      <c r="C312" t="s">
        <v>2</v>
      </c>
      <c r="D312" t="s">
        <v>1160</v>
      </c>
      <c r="E312" t="s">
        <v>74</v>
      </c>
      <c r="F312" t="s">
        <v>163</v>
      </c>
      <c r="G312" s="12">
        <v>20</v>
      </c>
      <c r="H312" s="12" t="str">
        <f>_xlfn.XLOOKUP(Data[[#This Row],[ISIC Division]],'Combined ISIC Code '!$C$4:$C$422,'Combined ISIC Code '!$D$4:$D$422,"Not included under ISIC",0)</f>
        <v>Manufacture of chemicals and chemical products</v>
      </c>
      <c r="I312" s="13">
        <v>201</v>
      </c>
      <c r="J312" t="str">
        <f>_xlfn.XLOOKUP(Data[[#This Row],[ISIC Group]],'Combined ISIC Code '!$E$4:$E$422,'Combined ISIC Code '!$F$4:$F$422,"NOT INCLUDED UNDER ISIC",0)</f>
        <v>Manufacture of basic chemicals, fertilizers and nitrogen compounds, plastics and</v>
      </c>
      <c r="K312">
        <v>2011</v>
      </c>
      <c r="L312" t="s">
        <v>1161</v>
      </c>
      <c r="M312" t="s">
        <v>16</v>
      </c>
      <c r="N312" t="s">
        <v>708</v>
      </c>
      <c r="O312" t="s">
        <v>1142</v>
      </c>
      <c r="P312" t="s">
        <v>1149</v>
      </c>
      <c r="Q312" t="s">
        <v>1162</v>
      </c>
      <c r="R312" t="s">
        <v>1145</v>
      </c>
      <c r="S312" t="s">
        <v>1146</v>
      </c>
    </row>
    <row r="313" spans="1:19" x14ac:dyDescent="0.3">
      <c r="A313" t="str">
        <f>Data[[#This Row],[Taxonomy]]&amp;Data[[#This Row],[ Activity Code]]&amp;Data[[#This Row],[Environmental Objective]]</f>
        <v>South Africa201[180]Climate Change Adaptation</v>
      </c>
      <c r="B313" t="str">
        <f>Data[[#This Row],[Taxonomy]]&amp;Data[[#This Row],[ Activity Code]]&amp;Data[[#This Row],[Environmental Objective]]</f>
        <v>South Africa201[180]Climate Change Adaptation</v>
      </c>
      <c r="C313" t="s">
        <v>2</v>
      </c>
      <c r="D313" t="s">
        <v>1137</v>
      </c>
      <c r="E313" t="s">
        <v>74</v>
      </c>
      <c r="F313" t="s">
        <v>163</v>
      </c>
      <c r="G313" s="12">
        <v>20</v>
      </c>
      <c r="H313" s="12" t="str">
        <f>_xlfn.XLOOKUP(Data[[#This Row],[ISIC Division]],'Combined ISIC Code '!$C$4:$C$422,'Combined ISIC Code '!$D$4:$D$422,"Not included under ISIC",0)</f>
        <v>Manufacture of chemicals and chemical products</v>
      </c>
      <c r="I313" s="13">
        <v>201</v>
      </c>
      <c r="J313" t="str">
        <f>_xlfn.XLOOKUP(Data[[#This Row],[ISIC Group]],'Combined ISIC Code '!$E$4:$E$422,'Combined ISIC Code '!$F$4:$F$422,"NOT INCLUDED UNDER ISIC",0)</f>
        <v>Manufacture of basic chemicals, fertilizers and nitrogen compounds, plastics and</v>
      </c>
      <c r="K313">
        <v>2011</v>
      </c>
      <c r="L313" t="s">
        <v>1098</v>
      </c>
      <c r="M313" t="s">
        <v>16</v>
      </c>
      <c r="N313" t="s">
        <v>715</v>
      </c>
      <c r="O313" t="s">
        <v>784</v>
      </c>
      <c r="R313" t="s">
        <v>785</v>
      </c>
      <c r="S313" t="s">
        <v>1110</v>
      </c>
    </row>
    <row r="314" spans="1:19" x14ac:dyDescent="0.3">
      <c r="A314" t="str">
        <f>Data[[#This Row],[Taxonomy]]&amp;Data[[#This Row],[ Activity Code]]&amp;Data[[#This Row],[Environmental Objective]]</f>
        <v>South Africa201[180]Climate Change Mitigation</v>
      </c>
      <c r="B314" t="str">
        <f>Data[[#This Row],[Taxonomy]]&amp;Data[[#This Row],[ Activity Code]]&amp;Data[[#This Row],[Environmental Objective]]</f>
        <v>South Africa201[180]Climate Change Mitigation</v>
      </c>
      <c r="C314" t="s">
        <v>2</v>
      </c>
      <c r="D314" t="s">
        <v>1137</v>
      </c>
      <c r="E314" t="s">
        <v>74</v>
      </c>
      <c r="F314" t="s">
        <v>163</v>
      </c>
      <c r="G314" s="12">
        <v>20</v>
      </c>
      <c r="H314" s="12" t="str">
        <f>_xlfn.XLOOKUP(Data[[#This Row],[ISIC Division]],'Combined ISIC Code '!$C$4:$C$422,'Combined ISIC Code '!$D$4:$D$422,"Not included under ISIC",0)</f>
        <v>Manufacture of chemicals and chemical products</v>
      </c>
      <c r="I314" s="13">
        <v>201</v>
      </c>
      <c r="J314" t="str">
        <f>_xlfn.XLOOKUP(Data[[#This Row],[ISIC Group]],'Combined ISIC Code '!$E$4:$E$422,'Combined ISIC Code '!$F$4:$F$422,"NOT INCLUDED UNDER ISIC",0)</f>
        <v>Manufacture of basic chemicals, fertilizers and nitrogen compounds, plastics and</v>
      </c>
      <c r="K314">
        <v>2011</v>
      </c>
      <c r="L314" t="s">
        <v>1098</v>
      </c>
      <c r="M314" t="s">
        <v>16</v>
      </c>
      <c r="N314" t="s">
        <v>708</v>
      </c>
      <c r="O314" t="s">
        <v>1131</v>
      </c>
      <c r="P314" t="s">
        <v>917</v>
      </c>
      <c r="Q314" t="s">
        <v>1138</v>
      </c>
      <c r="R314" t="s">
        <v>724</v>
      </c>
      <c r="S314" t="s">
        <v>1139</v>
      </c>
    </row>
    <row r="315" spans="1:19" x14ac:dyDescent="0.3">
      <c r="A315" t="str">
        <f>Data[[#This Row],[Taxonomy]]&amp;Data[[#This Row],[ Activity Code]]&amp;Data[[#This Row],[Environmental Objective]]</f>
        <v>South Africa201[199]Climate Change Adaptation</v>
      </c>
      <c r="B315" t="str">
        <f>Data[[#This Row],[Taxonomy]]&amp;Data[[#This Row],[ Activity Code]]&amp;Data[[#This Row],[Environmental Objective]]</f>
        <v>South Africa201[199]Climate Change Adaptation</v>
      </c>
      <c r="C315" t="s">
        <v>2</v>
      </c>
      <c r="D315" t="s">
        <v>1157</v>
      </c>
      <c r="E315" t="s">
        <v>74</v>
      </c>
      <c r="F315" t="s">
        <v>163</v>
      </c>
      <c r="G315" s="12">
        <v>20</v>
      </c>
      <c r="H315" s="12" t="str">
        <f>_xlfn.XLOOKUP(Data[[#This Row],[ISIC Division]],'Combined ISIC Code '!$C$4:$C$422,'Combined ISIC Code '!$D$4:$D$422,"Not included under ISIC",0)</f>
        <v>Manufacture of chemicals and chemical products</v>
      </c>
      <c r="I315" s="13">
        <v>201</v>
      </c>
      <c r="J315" t="str">
        <f>_xlfn.XLOOKUP(Data[[#This Row],[ISIC Group]],'Combined ISIC Code '!$E$4:$E$422,'Combined ISIC Code '!$F$4:$F$422,"NOT INCLUDED UNDER ISIC",0)</f>
        <v>Manufacture of basic chemicals, fertilizers and nitrogen compounds, plastics and</v>
      </c>
      <c r="K315">
        <v>2011</v>
      </c>
      <c r="L315" t="s">
        <v>1158</v>
      </c>
      <c r="M315" t="s">
        <v>16</v>
      </c>
      <c r="N315" t="s">
        <v>715</v>
      </c>
      <c r="O315" t="s">
        <v>784</v>
      </c>
      <c r="P315" t="s">
        <v>724</v>
      </c>
      <c r="Q315" t="s">
        <v>724</v>
      </c>
      <c r="R315" t="s">
        <v>785</v>
      </c>
      <c r="S315" t="s">
        <v>1110</v>
      </c>
    </row>
    <row r="316" spans="1:19" x14ac:dyDescent="0.3">
      <c r="A316" t="str">
        <f>Data[[#This Row],[Taxonomy]]&amp;Data[[#This Row],[ Activity Code]]&amp;Data[[#This Row],[Environmental Objective]]</f>
        <v>South Africa201[199]Climate Change Mitigation</v>
      </c>
      <c r="B316" t="str">
        <f>Data[[#This Row],[Taxonomy]]&amp;Data[[#This Row],[ Activity Code]]&amp;Data[[#This Row],[Environmental Objective]]</f>
        <v>South Africa201[199]Climate Change Mitigation</v>
      </c>
      <c r="C316" t="s">
        <v>2</v>
      </c>
      <c r="D316" t="s">
        <v>1157</v>
      </c>
      <c r="E316" t="s">
        <v>74</v>
      </c>
      <c r="F316" t="s">
        <v>163</v>
      </c>
      <c r="G316" s="12">
        <v>20</v>
      </c>
      <c r="H316" s="12" t="str">
        <f>_xlfn.XLOOKUP(Data[[#This Row],[ISIC Division]],'Combined ISIC Code '!$C$4:$C$422,'Combined ISIC Code '!$D$4:$D$422,"Not included under ISIC",0)</f>
        <v>Manufacture of chemicals and chemical products</v>
      </c>
      <c r="I316" s="13">
        <v>201</v>
      </c>
      <c r="J316" t="str">
        <f>_xlfn.XLOOKUP(Data[[#This Row],[ISIC Group]],'Combined ISIC Code '!$E$4:$E$422,'Combined ISIC Code '!$F$4:$F$422,"NOT INCLUDED UNDER ISIC",0)</f>
        <v>Manufacture of basic chemicals, fertilizers and nitrogen compounds, plastics and</v>
      </c>
      <c r="K316">
        <v>2011</v>
      </c>
      <c r="L316" t="s">
        <v>1158</v>
      </c>
      <c r="M316" t="s">
        <v>16</v>
      </c>
      <c r="N316" t="s">
        <v>708</v>
      </c>
      <c r="O316" t="s">
        <v>1142</v>
      </c>
      <c r="P316" t="s">
        <v>1149</v>
      </c>
      <c r="Q316" t="s">
        <v>1159</v>
      </c>
      <c r="R316" t="s">
        <v>1145</v>
      </c>
      <c r="S316" t="s">
        <v>1146</v>
      </c>
    </row>
    <row r="317" spans="1:19" x14ac:dyDescent="0.3">
      <c r="A317" t="str">
        <f>Data[[#This Row],[Taxonomy]]&amp;Data[[#This Row],[ Activity Code]]&amp;Data[[#This Row],[Environmental Objective]]</f>
        <v>South Africa201[211]Climate Change Adaptation</v>
      </c>
      <c r="B317" t="str">
        <f>Data[[#This Row],[Taxonomy]]&amp;Data[[#This Row],[ Activity Code]]&amp;Data[[#This Row],[Environmental Objective]]</f>
        <v>South Africa201[211]Climate Change Adaptation</v>
      </c>
      <c r="C317" t="s">
        <v>2</v>
      </c>
      <c r="D317" t="s">
        <v>1163</v>
      </c>
      <c r="E317" t="s">
        <v>74</v>
      </c>
      <c r="F317" t="s">
        <v>163</v>
      </c>
      <c r="G317" s="12">
        <v>20</v>
      </c>
      <c r="H317" s="12" t="str">
        <f>_xlfn.XLOOKUP(Data[[#This Row],[ISIC Division]],'Combined ISIC Code '!$C$4:$C$422,'Combined ISIC Code '!$D$4:$D$422,"Not included under ISIC",0)</f>
        <v>Manufacture of chemicals and chemical products</v>
      </c>
      <c r="I317" s="13">
        <v>201</v>
      </c>
      <c r="J317" t="str">
        <f>_xlfn.XLOOKUP(Data[[#This Row],[ISIC Group]],'Combined ISIC Code '!$E$4:$E$422,'Combined ISIC Code '!$F$4:$F$422,"NOT INCLUDED UNDER ISIC",0)</f>
        <v>Manufacture of basic chemicals, fertilizers and nitrogen compounds, plastics and</v>
      </c>
      <c r="K317">
        <v>2011</v>
      </c>
      <c r="L317" t="s">
        <v>1164</v>
      </c>
      <c r="M317" t="s">
        <v>16</v>
      </c>
      <c r="N317" t="s">
        <v>715</v>
      </c>
      <c r="O317" t="s">
        <v>784</v>
      </c>
      <c r="P317" t="s">
        <v>724</v>
      </c>
      <c r="Q317" t="s">
        <v>724</v>
      </c>
      <c r="R317" t="s">
        <v>785</v>
      </c>
      <c r="S317" t="s">
        <v>724</v>
      </c>
    </row>
    <row r="318" spans="1:19" x14ac:dyDescent="0.3">
      <c r="A318" t="str">
        <f>Data[[#This Row],[Taxonomy]]&amp;Data[[#This Row],[ Activity Code]]&amp;Data[[#This Row],[Environmental Objective]]</f>
        <v>South Africa201[211]Climate Change Mitigation</v>
      </c>
      <c r="B318" t="str">
        <f>Data[[#This Row],[Taxonomy]]&amp;Data[[#This Row],[ Activity Code]]&amp;Data[[#This Row],[Environmental Objective]]</f>
        <v>South Africa201[211]Climate Change Mitigation</v>
      </c>
      <c r="C318" t="s">
        <v>2</v>
      </c>
      <c r="D318" t="s">
        <v>1163</v>
      </c>
      <c r="E318" t="s">
        <v>74</v>
      </c>
      <c r="F318" t="s">
        <v>163</v>
      </c>
      <c r="G318" s="12">
        <v>20</v>
      </c>
      <c r="H318" s="12" t="str">
        <f>_xlfn.XLOOKUP(Data[[#This Row],[ISIC Division]],'Combined ISIC Code '!$C$4:$C$422,'Combined ISIC Code '!$D$4:$D$422,"Not included under ISIC",0)</f>
        <v>Manufacture of chemicals and chemical products</v>
      </c>
      <c r="I318" s="13">
        <v>201</v>
      </c>
      <c r="J318" t="str">
        <f>_xlfn.XLOOKUP(Data[[#This Row],[ISIC Group]],'Combined ISIC Code '!$E$4:$E$422,'Combined ISIC Code '!$F$4:$F$422,"NOT INCLUDED UNDER ISIC",0)</f>
        <v>Manufacture of basic chemicals, fertilizers and nitrogen compounds, plastics and</v>
      </c>
      <c r="K318">
        <v>2011</v>
      </c>
      <c r="L318" t="s">
        <v>1164</v>
      </c>
      <c r="M318" t="s">
        <v>16</v>
      </c>
      <c r="N318" t="s">
        <v>708</v>
      </c>
      <c r="O318" t="s">
        <v>1165</v>
      </c>
      <c r="P318" t="s">
        <v>917</v>
      </c>
      <c r="Q318" t="s">
        <v>1166</v>
      </c>
      <c r="R318" t="s">
        <v>724</v>
      </c>
      <c r="S318" t="s">
        <v>1110</v>
      </c>
    </row>
    <row r="319" spans="1:19" x14ac:dyDescent="0.3">
      <c r="A319" t="str">
        <f>Data[[#This Row],[Taxonomy]]&amp;Data[[#This Row],[ Activity Code]]&amp;Data[[#This Row],[Environmental Objective]]</f>
        <v>South Africa201[212]Climate Change Adaptation</v>
      </c>
      <c r="B319" t="str">
        <f>Data[[#This Row],[Taxonomy]]&amp;Data[[#This Row],[ Activity Code]]&amp;Data[[#This Row],[Environmental Objective]]</f>
        <v>South Africa201[212]Climate Change Adaptation</v>
      </c>
      <c r="C319" t="s">
        <v>2</v>
      </c>
      <c r="D319" t="s">
        <v>1167</v>
      </c>
      <c r="E319" t="s">
        <v>74</v>
      </c>
      <c r="F319" t="s">
        <v>163</v>
      </c>
      <c r="G319" s="12">
        <v>20</v>
      </c>
      <c r="H319" s="12" t="str">
        <f>_xlfn.XLOOKUP(Data[[#This Row],[ISIC Division]],'Combined ISIC Code '!$C$4:$C$422,'Combined ISIC Code '!$D$4:$D$422,"Not included under ISIC",0)</f>
        <v>Manufacture of chemicals and chemical products</v>
      </c>
      <c r="I319" s="13">
        <v>201</v>
      </c>
      <c r="J319" t="str">
        <f>_xlfn.XLOOKUP(Data[[#This Row],[ISIC Group]],'Combined ISIC Code '!$E$4:$E$422,'Combined ISIC Code '!$F$4:$F$422,"NOT INCLUDED UNDER ISIC",0)</f>
        <v>Manufacture of basic chemicals, fertilizers and nitrogen compounds, plastics and</v>
      </c>
      <c r="K319">
        <v>2011</v>
      </c>
      <c r="L319" t="s">
        <v>1168</v>
      </c>
      <c r="M319" t="s">
        <v>16</v>
      </c>
      <c r="N319" t="s">
        <v>715</v>
      </c>
      <c r="O319" t="s">
        <v>784</v>
      </c>
      <c r="P319" t="s">
        <v>724</v>
      </c>
      <c r="Q319" t="s">
        <v>724</v>
      </c>
      <c r="R319" t="s">
        <v>785</v>
      </c>
      <c r="S319" t="s">
        <v>724</v>
      </c>
    </row>
    <row r="320" spans="1:19" x14ac:dyDescent="0.3">
      <c r="A320" t="str">
        <f>Data[[#This Row],[Taxonomy]]&amp;Data[[#This Row],[ Activity Code]]&amp;Data[[#This Row],[Environmental Objective]]</f>
        <v>South Africa201[212]Climate Change Mitigation</v>
      </c>
      <c r="B320" t="str">
        <f>Data[[#This Row],[Taxonomy]]&amp;Data[[#This Row],[ Activity Code]]&amp;Data[[#This Row],[Environmental Objective]]</f>
        <v>South Africa201[212]Climate Change Mitigation</v>
      </c>
      <c r="C320" t="s">
        <v>2</v>
      </c>
      <c r="D320" t="s">
        <v>1167</v>
      </c>
      <c r="E320" t="s">
        <v>74</v>
      </c>
      <c r="F320" t="s">
        <v>163</v>
      </c>
      <c r="G320" s="12">
        <v>20</v>
      </c>
      <c r="H320" s="12" t="str">
        <f>_xlfn.XLOOKUP(Data[[#This Row],[ISIC Division]],'Combined ISIC Code '!$C$4:$C$422,'Combined ISIC Code '!$D$4:$D$422,"Not included under ISIC",0)</f>
        <v>Manufacture of chemicals and chemical products</v>
      </c>
      <c r="I320" s="13">
        <v>201</v>
      </c>
      <c r="J320" t="str">
        <f>_xlfn.XLOOKUP(Data[[#This Row],[ISIC Group]],'Combined ISIC Code '!$E$4:$E$422,'Combined ISIC Code '!$F$4:$F$422,"NOT INCLUDED UNDER ISIC",0)</f>
        <v>Manufacture of basic chemicals, fertilizers and nitrogen compounds, plastics and</v>
      </c>
      <c r="K320">
        <v>2011</v>
      </c>
      <c r="L320" t="s">
        <v>1168</v>
      </c>
      <c r="M320" t="s">
        <v>16</v>
      </c>
      <c r="N320" t="s">
        <v>708</v>
      </c>
      <c r="O320" t="s">
        <v>1165</v>
      </c>
      <c r="P320" t="s">
        <v>1169</v>
      </c>
      <c r="Q320" t="s">
        <v>1170</v>
      </c>
      <c r="R320" t="s">
        <v>724</v>
      </c>
      <c r="S320" t="s">
        <v>724</v>
      </c>
    </row>
    <row r="321" spans="1:19" x14ac:dyDescent="0.3">
      <c r="A321" t="str">
        <f>Data[[#This Row],[Taxonomy]]&amp;Data[[#This Row],[ Activity Code]]&amp;Data[[#This Row],[Environmental Objective]]</f>
        <v>South Africa201[280]Climate Change Adaptation</v>
      </c>
      <c r="B321" t="str">
        <f>Data[[#This Row],[Taxonomy]]&amp;Data[[#This Row],[ Activity Code]]&amp;Data[[#This Row],[Environmental Objective]]</f>
        <v>South Africa201[280]Climate Change Adaptation</v>
      </c>
      <c r="C321" t="s">
        <v>2</v>
      </c>
      <c r="D321" t="s">
        <v>1134</v>
      </c>
      <c r="E321" t="s">
        <v>74</v>
      </c>
      <c r="F321" t="s">
        <v>163</v>
      </c>
      <c r="G321" s="12">
        <v>20</v>
      </c>
      <c r="H321" s="12" t="str">
        <f>_xlfn.XLOOKUP(Data[[#This Row],[ISIC Division]],'Combined ISIC Code '!$C$4:$C$422,'Combined ISIC Code '!$D$4:$D$422,"Not included under ISIC",0)</f>
        <v>Manufacture of chemicals and chemical products</v>
      </c>
      <c r="I321" s="13">
        <v>201</v>
      </c>
      <c r="J321" t="str">
        <f>_xlfn.XLOOKUP(Data[[#This Row],[ISIC Group]],'Combined ISIC Code '!$E$4:$E$422,'Combined ISIC Code '!$F$4:$F$422,"NOT INCLUDED UNDER ISIC",0)</f>
        <v>Manufacture of basic chemicals, fertilizers and nitrogen compounds, plastics and</v>
      </c>
      <c r="K321">
        <v>2012</v>
      </c>
      <c r="L321" t="s">
        <v>1135</v>
      </c>
      <c r="M321" t="s">
        <v>16</v>
      </c>
      <c r="N321" t="s">
        <v>715</v>
      </c>
      <c r="O321" t="s">
        <v>784</v>
      </c>
      <c r="P321" t="s">
        <v>724</v>
      </c>
      <c r="Q321" t="s">
        <v>724</v>
      </c>
      <c r="R321" t="s">
        <v>785</v>
      </c>
      <c r="S321" t="s">
        <v>1110</v>
      </c>
    </row>
    <row r="322" spans="1:19" x14ac:dyDescent="0.3">
      <c r="A322" t="str">
        <f>Data[[#This Row],[Taxonomy]]&amp;Data[[#This Row],[ Activity Code]]&amp;Data[[#This Row],[Environmental Objective]]</f>
        <v>South Africa201[280]Climate Change Mitigation</v>
      </c>
      <c r="B322" t="str">
        <f>Data[[#This Row],[Taxonomy]]&amp;Data[[#This Row],[ Activity Code]]&amp;Data[[#This Row],[Environmental Objective]]</f>
        <v>South Africa201[280]Climate Change Mitigation</v>
      </c>
      <c r="C322" t="s">
        <v>2</v>
      </c>
      <c r="D322" t="s">
        <v>1134</v>
      </c>
      <c r="E322" t="s">
        <v>74</v>
      </c>
      <c r="F322" t="s">
        <v>163</v>
      </c>
      <c r="G322" s="12">
        <v>20</v>
      </c>
      <c r="H322" s="12" t="str">
        <f>_xlfn.XLOOKUP(Data[[#This Row],[ISIC Division]],'Combined ISIC Code '!$C$4:$C$422,'Combined ISIC Code '!$D$4:$D$422,"Not included under ISIC",0)</f>
        <v>Manufacture of chemicals and chemical products</v>
      </c>
      <c r="I322" s="13">
        <v>201</v>
      </c>
      <c r="J322" t="str">
        <f>_xlfn.XLOOKUP(Data[[#This Row],[ISIC Group]],'Combined ISIC Code '!$E$4:$E$422,'Combined ISIC Code '!$F$4:$F$422,"NOT INCLUDED UNDER ISIC",0)</f>
        <v>Manufacture of basic chemicals, fertilizers and nitrogen compounds, plastics and</v>
      </c>
      <c r="K322">
        <v>2012</v>
      </c>
      <c r="L322" t="s">
        <v>1135</v>
      </c>
      <c r="M322" t="s">
        <v>16</v>
      </c>
      <c r="N322" t="s">
        <v>708</v>
      </c>
      <c r="O322" t="s">
        <v>1131</v>
      </c>
      <c r="P322" t="s">
        <v>1132</v>
      </c>
      <c r="Q322" t="s">
        <v>1136</v>
      </c>
      <c r="R322" t="s">
        <v>724</v>
      </c>
      <c r="S322" t="s">
        <v>1110</v>
      </c>
    </row>
    <row r="323" spans="1:19" x14ac:dyDescent="0.3">
      <c r="A323" t="str">
        <f>Data[[#This Row],[Taxonomy]]&amp;Data[[#This Row],[ Activity Code]]&amp;Data[[#This Row],[Environmental Objective]]</f>
        <v>South Africa201[311]Climate Change Adaptation</v>
      </c>
      <c r="B323" t="str">
        <f>Data[[#This Row],[Taxonomy]]&amp;Data[[#This Row],[ Activity Code]]&amp;Data[[#This Row],[Environmental Objective]]</f>
        <v>South Africa201[311]Climate Change Adaptation</v>
      </c>
      <c r="C323" t="s">
        <v>2</v>
      </c>
      <c r="D323" t="s">
        <v>1171</v>
      </c>
      <c r="E323" t="s">
        <v>74</v>
      </c>
      <c r="F323" t="s">
        <v>163</v>
      </c>
      <c r="G323" s="12">
        <v>20</v>
      </c>
      <c r="H323" s="12" t="str">
        <f>_xlfn.XLOOKUP(Data[[#This Row],[ISIC Division]],'Combined ISIC Code '!$C$4:$C$422,'Combined ISIC Code '!$D$4:$D$422,"Not included under ISIC",0)</f>
        <v>Manufacture of chemicals and chemical products</v>
      </c>
      <c r="I323" s="13">
        <v>201</v>
      </c>
      <c r="J323" t="str">
        <f>_xlfn.XLOOKUP(Data[[#This Row],[ISIC Group]],'Combined ISIC Code '!$E$4:$E$422,'Combined ISIC Code '!$F$4:$F$422,"NOT INCLUDED UNDER ISIC",0)</f>
        <v>Manufacture of basic chemicals, fertilizers and nitrogen compounds, plastics and</v>
      </c>
      <c r="K323">
        <v>2013</v>
      </c>
      <c r="L323" t="s">
        <v>1172</v>
      </c>
      <c r="M323" t="s">
        <v>16</v>
      </c>
      <c r="N323" t="s">
        <v>715</v>
      </c>
      <c r="O323" t="s">
        <v>784</v>
      </c>
      <c r="P323" t="s">
        <v>724</v>
      </c>
      <c r="Q323" t="s">
        <v>724</v>
      </c>
      <c r="R323" t="s">
        <v>785</v>
      </c>
      <c r="S323" t="s">
        <v>724</v>
      </c>
    </row>
    <row r="324" spans="1:19" x14ac:dyDescent="0.3">
      <c r="A324" t="str">
        <f>Data[[#This Row],[Taxonomy]]&amp;Data[[#This Row],[ Activity Code]]&amp;Data[[#This Row],[Environmental Objective]]</f>
        <v>South Africa201[311]Climate Change Mitigation</v>
      </c>
      <c r="B324" t="str">
        <f>Data[[#This Row],[Taxonomy]]&amp;Data[[#This Row],[ Activity Code]]&amp;Data[[#This Row],[Environmental Objective]]</f>
        <v>South Africa201[311]Climate Change Mitigation</v>
      </c>
      <c r="C324" t="s">
        <v>2</v>
      </c>
      <c r="D324" t="s">
        <v>1171</v>
      </c>
      <c r="E324" t="s">
        <v>74</v>
      </c>
      <c r="F324" t="s">
        <v>163</v>
      </c>
      <c r="G324" s="12">
        <v>20</v>
      </c>
      <c r="H324" s="12" t="str">
        <f>_xlfn.XLOOKUP(Data[[#This Row],[ISIC Division]],'Combined ISIC Code '!$C$4:$C$422,'Combined ISIC Code '!$D$4:$D$422,"Not included under ISIC",0)</f>
        <v>Manufacture of chemicals and chemical products</v>
      </c>
      <c r="I324" s="13">
        <v>201</v>
      </c>
      <c r="J324" t="str">
        <f>_xlfn.XLOOKUP(Data[[#This Row],[ISIC Group]],'Combined ISIC Code '!$E$4:$E$422,'Combined ISIC Code '!$F$4:$F$422,"NOT INCLUDED UNDER ISIC",0)</f>
        <v>Manufacture of basic chemicals, fertilizers and nitrogen compounds, plastics and</v>
      </c>
      <c r="K324">
        <v>2013</v>
      </c>
      <c r="L324" t="s">
        <v>1172</v>
      </c>
      <c r="M324" t="s">
        <v>16</v>
      </c>
      <c r="N324" t="s">
        <v>708</v>
      </c>
      <c r="O324" t="s">
        <v>1173</v>
      </c>
      <c r="P324" t="s">
        <v>724</v>
      </c>
      <c r="Q324" t="s">
        <v>724</v>
      </c>
      <c r="R324" t="s">
        <v>1174</v>
      </c>
      <c r="S324" t="s">
        <v>1146</v>
      </c>
    </row>
    <row r="325" spans="1:19" x14ac:dyDescent="0.3">
      <c r="A325" t="str">
        <f>Data[[#This Row],[Taxonomy]]&amp;Data[[#This Row],[ Activity Code]]&amp;Data[[#This Row],[Environmental Objective]]</f>
        <v>South Africa239[410]Climate Change Adaptation</v>
      </c>
      <c r="B325" t="str">
        <f>Data[[#This Row],[Taxonomy]]&amp;Data[[#This Row],[ Activity Code]]&amp;Data[[#This Row],[Environmental Objective]]</f>
        <v>South Africa239[410]Climate Change Adaptation</v>
      </c>
      <c r="C325" t="s">
        <v>2</v>
      </c>
      <c r="D325" t="s">
        <v>1111</v>
      </c>
      <c r="E325" t="s">
        <v>74</v>
      </c>
      <c r="F325" t="s">
        <v>163</v>
      </c>
      <c r="G325" s="12">
        <v>23</v>
      </c>
      <c r="H325" s="12" t="str">
        <f>_xlfn.XLOOKUP(Data[[#This Row],[ISIC Division]],'Combined ISIC Code '!$C$4:$C$422,'Combined ISIC Code '!$D$4:$D$422,"Not included under ISIC",0)</f>
        <v>Manufacture of other non-metallic mineral products</v>
      </c>
      <c r="I325" s="13">
        <v>239</v>
      </c>
      <c r="J325" t="str">
        <f>_xlfn.XLOOKUP(Data[[#This Row],[ISIC Group]],'Combined ISIC Code '!$E$4:$E$422,'Combined ISIC Code '!$F$4:$F$422,"NOT INCLUDED UNDER ISIC",0)</f>
        <v>Manufacture of non-metallic mineral products n.e.c.</v>
      </c>
      <c r="K325">
        <v>2394</v>
      </c>
      <c r="L325" t="s">
        <v>1082</v>
      </c>
      <c r="M325" t="s">
        <v>16</v>
      </c>
      <c r="N325" t="s">
        <v>715</v>
      </c>
      <c r="O325" t="s">
        <v>784</v>
      </c>
      <c r="P325" t="s">
        <v>724</v>
      </c>
      <c r="Q325" t="s">
        <v>724</v>
      </c>
      <c r="R325" t="s">
        <v>785</v>
      </c>
      <c r="S325" t="s">
        <v>1110</v>
      </c>
    </row>
    <row r="326" spans="1:19" x14ac:dyDescent="0.3">
      <c r="A326" t="str">
        <f>Data[[#This Row],[Taxonomy]]&amp;Data[[#This Row],[ Activity Code]]&amp;Data[[#This Row],[Environmental Objective]]</f>
        <v>South Africa239[410]Climate Change Mitigation</v>
      </c>
      <c r="B326" t="str">
        <f>Data[[#This Row],[Taxonomy]]&amp;Data[[#This Row],[ Activity Code]]&amp;Data[[#This Row],[Environmental Objective]]</f>
        <v>South Africa239[410]Climate Change Mitigation</v>
      </c>
      <c r="C326" t="s">
        <v>2</v>
      </c>
      <c r="D326" t="s">
        <v>1111</v>
      </c>
      <c r="E326" t="s">
        <v>74</v>
      </c>
      <c r="F326" t="s">
        <v>163</v>
      </c>
      <c r="G326" s="12">
        <v>23</v>
      </c>
      <c r="H326" s="12" t="str">
        <f>_xlfn.XLOOKUP(Data[[#This Row],[ISIC Division]],'Combined ISIC Code '!$C$4:$C$422,'Combined ISIC Code '!$D$4:$D$422,"Not included under ISIC",0)</f>
        <v>Manufacture of other non-metallic mineral products</v>
      </c>
      <c r="I326" s="13">
        <v>239</v>
      </c>
      <c r="J326" t="str">
        <f>_xlfn.XLOOKUP(Data[[#This Row],[ISIC Group]],'Combined ISIC Code '!$E$4:$E$422,'Combined ISIC Code '!$F$4:$F$422,"NOT INCLUDED UNDER ISIC",0)</f>
        <v>Manufacture of non-metallic mineral products n.e.c.</v>
      </c>
      <c r="K326">
        <v>2394</v>
      </c>
      <c r="L326" t="s">
        <v>1082</v>
      </c>
      <c r="M326" t="s">
        <v>16</v>
      </c>
      <c r="N326" t="s">
        <v>708</v>
      </c>
      <c r="O326" t="s">
        <v>1112</v>
      </c>
      <c r="P326" t="s">
        <v>1113</v>
      </c>
      <c r="Q326" t="s">
        <v>1114</v>
      </c>
      <c r="R326" t="s">
        <v>1115</v>
      </c>
      <c r="S326" t="s">
        <v>1110</v>
      </c>
    </row>
    <row r="327" spans="1:19" x14ac:dyDescent="0.3">
      <c r="A327" t="str">
        <f>Data[[#This Row],[Taxonomy]]&amp;Data[[#This Row],[ Activity Code]]&amp;Data[[#This Row],[Environmental Objective]]</f>
        <v>South Africa241[011]Climate Change Adaptation</v>
      </c>
      <c r="B327" t="str">
        <f>Data[[#This Row],[Taxonomy]]&amp;Data[[#This Row],[ Activity Code]]&amp;Data[[#This Row],[Environmental Objective]]</f>
        <v>South Africa241[011]Climate Change Adaptation</v>
      </c>
      <c r="C327" t="s">
        <v>2</v>
      </c>
      <c r="D327" t="s">
        <v>254</v>
      </c>
      <c r="E327" t="s">
        <v>74</v>
      </c>
      <c r="F327" t="s">
        <v>163</v>
      </c>
      <c r="G327" s="12">
        <v>24</v>
      </c>
      <c r="H327" s="12" t="str">
        <f>_xlfn.XLOOKUP(Data[[#This Row],[ISIC Division]],'Combined ISIC Code '!$C$4:$C$422,'Combined ISIC Code '!$D$4:$D$422,"Not included under ISIC",0)</f>
        <v>Manufacture of basic metals</v>
      </c>
      <c r="I327" s="13">
        <v>241</v>
      </c>
      <c r="J327" t="str">
        <f>_xlfn.XLOOKUP(Data[[#This Row],[ISIC Group]],'Combined ISIC Code '!$E$4:$E$422,'Combined ISIC Code '!$F$4:$F$422,"NOT INCLUDED UNDER ISIC",0)</f>
        <v>Manufacture of basic iron and steel</v>
      </c>
      <c r="K327">
        <v>2410</v>
      </c>
      <c r="L327" t="s">
        <v>1087</v>
      </c>
      <c r="M327" t="s">
        <v>16</v>
      </c>
      <c r="N327" t="s">
        <v>715</v>
      </c>
      <c r="O327" t="s">
        <v>784</v>
      </c>
      <c r="P327" t="s">
        <v>724</v>
      </c>
      <c r="Q327" t="s">
        <v>724</v>
      </c>
      <c r="R327" t="s">
        <v>785</v>
      </c>
      <c r="S327" t="s">
        <v>1110</v>
      </c>
    </row>
    <row r="328" spans="1:19" x14ac:dyDescent="0.3">
      <c r="A328" t="str">
        <f>Data[[#This Row],[Taxonomy]]&amp;Data[[#This Row],[ Activity Code]]&amp;Data[[#This Row],[Environmental Objective]]</f>
        <v>South Africa241[011]Climate Change Mitigation</v>
      </c>
      <c r="B328" t="str">
        <f>Data[[#This Row],[Taxonomy]]&amp;Data[[#This Row],[ Activity Code]]&amp;Data[[#This Row],[Environmental Objective]]</f>
        <v>South Africa241[011]Climate Change Mitigation</v>
      </c>
      <c r="C328" t="s">
        <v>2</v>
      </c>
      <c r="D328" t="s">
        <v>254</v>
      </c>
      <c r="E328" t="s">
        <v>74</v>
      </c>
      <c r="F328" t="s">
        <v>163</v>
      </c>
      <c r="G328" s="12">
        <v>24</v>
      </c>
      <c r="H328" s="12" t="str">
        <f>_xlfn.XLOOKUP(Data[[#This Row],[ISIC Division]],'Combined ISIC Code '!$C$4:$C$422,'Combined ISIC Code '!$D$4:$D$422,"Not included under ISIC",0)</f>
        <v>Manufacture of basic metals</v>
      </c>
      <c r="I328" s="13">
        <v>241</v>
      </c>
      <c r="J328" t="str">
        <f>_xlfn.XLOOKUP(Data[[#This Row],[ISIC Group]],'Combined ISIC Code '!$E$4:$E$422,'Combined ISIC Code '!$F$4:$F$422,"NOT INCLUDED UNDER ISIC",0)</f>
        <v>Manufacture of basic iron and steel</v>
      </c>
      <c r="K328">
        <v>2410</v>
      </c>
      <c r="L328" t="s">
        <v>1087</v>
      </c>
      <c r="M328" t="s">
        <v>16</v>
      </c>
      <c r="N328" t="s">
        <v>708</v>
      </c>
      <c r="O328" t="s">
        <v>1119</v>
      </c>
      <c r="P328" t="s">
        <v>917</v>
      </c>
      <c r="Q328" t="s">
        <v>1120</v>
      </c>
      <c r="R328" t="s">
        <v>1121</v>
      </c>
      <c r="S328" t="s">
        <v>1110</v>
      </c>
    </row>
    <row r="329" spans="1:19" x14ac:dyDescent="0.3">
      <c r="A329" t="str">
        <f>Data[[#This Row],[Taxonomy]]&amp;Data[[#This Row],[ Activity Code]]&amp;Data[[#This Row],[Environmental Objective]]</f>
        <v>South Africa242[010]Climate Change Adaptation</v>
      </c>
      <c r="B329" t="str">
        <f>Data[[#This Row],[Taxonomy]]&amp;Data[[#This Row],[ Activity Code]]&amp;Data[[#This Row],[Environmental Objective]]</f>
        <v>South Africa242[010]Climate Change Adaptation</v>
      </c>
      <c r="C329" t="s">
        <v>2</v>
      </c>
      <c r="D329" t="s">
        <v>1116</v>
      </c>
      <c r="E329" t="s">
        <v>74</v>
      </c>
      <c r="F329" t="s">
        <v>163</v>
      </c>
      <c r="G329" s="12">
        <v>24</v>
      </c>
      <c r="H329" s="12" t="str">
        <f>_xlfn.XLOOKUP(Data[[#This Row],[ISIC Division]],'Combined ISIC Code '!$C$4:$C$422,'Combined ISIC Code '!$D$4:$D$422,"Not included under ISIC",0)</f>
        <v>Manufacture of basic metals</v>
      </c>
      <c r="I329" s="13">
        <v>242</v>
      </c>
      <c r="J329" t="str">
        <f>_xlfn.XLOOKUP(Data[[#This Row],[ISIC Group]],'Combined ISIC Code '!$E$4:$E$422,'Combined ISIC Code '!$F$4:$F$422,"NOT INCLUDED UNDER ISIC",0)</f>
        <v>Manufacture of basic precious and other non-ferrous metals</v>
      </c>
      <c r="K329">
        <v>2420</v>
      </c>
      <c r="L329" t="s">
        <v>1090</v>
      </c>
      <c r="M329" t="s">
        <v>16</v>
      </c>
      <c r="N329" t="s">
        <v>715</v>
      </c>
      <c r="O329" t="s">
        <v>784</v>
      </c>
      <c r="P329" t="s">
        <v>724</v>
      </c>
      <c r="Q329" t="s">
        <v>724</v>
      </c>
      <c r="R329" t="s">
        <v>785</v>
      </c>
      <c r="S329" t="s">
        <v>1110</v>
      </c>
    </row>
    <row r="330" spans="1:19" x14ac:dyDescent="0.3">
      <c r="A330" t="str">
        <f>Data[[#This Row],[Taxonomy]]&amp;Data[[#This Row],[ Activity Code]]&amp;Data[[#This Row],[Environmental Objective]]</f>
        <v>South Africa242[010]Climate Change Mitigation</v>
      </c>
      <c r="B330" t="str">
        <f>Data[[#This Row],[Taxonomy]]&amp;Data[[#This Row],[ Activity Code]]&amp;Data[[#This Row],[Environmental Objective]]</f>
        <v>South Africa242[010]Climate Change Mitigation</v>
      </c>
      <c r="C330" t="s">
        <v>2</v>
      </c>
      <c r="D330" t="s">
        <v>1116</v>
      </c>
      <c r="E330" t="s">
        <v>74</v>
      </c>
      <c r="F330" t="s">
        <v>163</v>
      </c>
      <c r="G330" s="12">
        <v>24</v>
      </c>
      <c r="H330" s="12" t="str">
        <f>_xlfn.XLOOKUP(Data[[#This Row],[ISIC Division]],'Combined ISIC Code '!$C$4:$C$422,'Combined ISIC Code '!$D$4:$D$422,"Not included under ISIC",0)</f>
        <v>Manufacture of basic metals</v>
      </c>
      <c r="I330" s="13">
        <v>242</v>
      </c>
      <c r="J330" t="str">
        <f>_xlfn.XLOOKUP(Data[[#This Row],[ISIC Group]],'Combined ISIC Code '!$E$4:$E$422,'Combined ISIC Code '!$F$4:$F$422,"NOT INCLUDED UNDER ISIC",0)</f>
        <v>Manufacture of basic precious and other non-ferrous metals</v>
      </c>
      <c r="K330">
        <v>2420</v>
      </c>
      <c r="L330" t="s">
        <v>1090</v>
      </c>
      <c r="M330" t="s">
        <v>16</v>
      </c>
      <c r="N330" t="s">
        <v>708</v>
      </c>
      <c r="O330" t="s">
        <v>1117</v>
      </c>
      <c r="P330" t="s">
        <v>917</v>
      </c>
      <c r="Q330" t="s">
        <v>1118</v>
      </c>
      <c r="R330" t="s">
        <v>724</v>
      </c>
      <c r="S330" t="s">
        <v>1110</v>
      </c>
    </row>
    <row r="331" spans="1:19" x14ac:dyDescent="0.3">
      <c r="A331" t="str">
        <f>Data[[#This Row],[Taxonomy]]&amp;Data[[#This Row],[ Activity Code]]&amp;Data[[#This Row],[Environmental Objective]]</f>
        <v>South Africa242[020]Climate Change Adaptation</v>
      </c>
      <c r="B331" t="str">
        <f>Data[[#This Row],[Taxonomy]]&amp;Data[[#This Row],[ Activity Code]]&amp;Data[[#This Row],[Environmental Objective]]</f>
        <v>South Africa242[020]Climate Change Adaptation</v>
      </c>
      <c r="C331" t="s">
        <v>2</v>
      </c>
      <c r="D331" t="s">
        <v>255</v>
      </c>
      <c r="E331" t="s">
        <v>74</v>
      </c>
      <c r="F331" t="s">
        <v>163</v>
      </c>
      <c r="G331" s="12">
        <v>24</v>
      </c>
      <c r="H331" s="12" t="str">
        <f>_xlfn.XLOOKUP(Data[[#This Row],[ISIC Division]],'Combined ISIC Code '!$C$4:$C$422,'Combined ISIC Code '!$D$4:$D$422,"Not included under ISIC",0)</f>
        <v>Manufacture of basic metals</v>
      </c>
      <c r="I331" s="13">
        <v>242</v>
      </c>
      <c r="J331" t="str">
        <f>_xlfn.XLOOKUP(Data[[#This Row],[ISIC Group]],'Combined ISIC Code '!$E$4:$E$422,'Combined ISIC Code '!$F$4:$F$422,"NOT INCLUDED UNDER ISIC",0)</f>
        <v>Manufacture of basic precious and other non-ferrous metals</v>
      </c>
      <c r="K331">
        <v>2420</v>
      </c>
      <c r="L331" t="s">
        <v>1122</v>
      </c>
      <c r="M331" t="s">
        <v>16</v>
      </c>
      <c r="N331" t="s">
        <v>715</v>
      </c>
      <c r="O331" t="s">
        <v>784</v>
      </c>
      <c r="P331" t="s">
        <v>724</v>
      </c>
      <c r="Q331" t="s">
        <v>724</v>
      </c>
      <c r="R331" t="s">
        <v>785</v>
      </c>
      <c r="S331" t="s">
        <v>1110</v>
      </c>
    </row>
    <row r="332" spans="1:19" x14ac:dyDescent="0.3">
      <c r="A332" t="str">
        <f>Data[[#This Row],[Taxonomy]]&amp;Data[[#This Row],[ Activity Code]]&amp;Data[[#This Row],[Environmental Objective]]</f>
        <v>South Africa242[020]Climate Change Mitigation</v>
      </c>
      <c r="B332" t="str">
        <f>Data[[#This Row],[Taxonomy]]&amp;Data[[#This Row],[ Activity Code]]&amp;Data[[#This Row],[Environmental Objective]]</f>
        <v>South Africa242[020]Climate Change Mitigation</v>
      </c>
      <c r="C332" t="s">
        <v>2</v>
      </c>
      <c r="D332" t="s">
        <v>255</v>
      </c>
      <c r="E332" t="s">
        <v>74</v>
      </c>
      <c r="F332" t="s">
        <v>163</v>
      </c>
      <c r="G332" s="12">
        <v>24</v>
      </c>
      <c r="H332" s="12" t="str">
        <f>_xlfn.XLOOKUP(Data[[#This Row],[ISIC Division]],'Combined ISIC Code '!$C$4:$C$422,'Combined ISIC Code '!$D$4:$D$422,"Not included under ISIC",0)</f>
        <v>Manufacture of basic metals</v>
      </c>
      <c r="I332" s="13">
        <v>242</v>
      </c>
      <c r="J332" t="str">
        <f>_xlfn.XLOOKUP(Data[[#This Row],[ISIC Group]],'Combined ISIC Code '!$E$4:$E$422,'Combined ISIC Code '!$F$4:$F$422,"NOT INCLUDED UNDER ISIC",0)</f>
        <v>Manufacture of basic precious and other non-ferrous metals</v>
      </c>
      <c r="K332">
        <v>2420</v>
      </c>
      <c r="L332" t="s">
        <v>1122</v>
      </c>
      <c r="M332" t="s">
        <v>16</v>
      </c>
      <c r="N332" t="s">
        <v>708</v>
      </c>
      <c r="O332" t="s">
        <v>1119</v>
      </c>
      <c r="P332" t="s">
        <v>917</v>
      </c>
      <c r="Q332" t="s">
        <v>1120</v>
      </c>
      <c r="R332" t="s">
        <v>724</v>
      </c>
      <c r="S332" t="s">
        <v>1110</v>
      </c>
    </row>
    <row r="333" spans="1:19" x14ac:dyDescent="0.3">
      <c r="A333" t="str">
        <f>Data[[#This Row],[Taxonomy]]&amp;Data[[#This Row],[ Activity Code]]&amp;Data[[#This Row],[Environmental Objective]]</f>
        <v>South Africa243[111]Climate Change Adaptation</v>
      </c>
      <c r="B333" t="str">
        <f>Data[[#This Row],[Taxonomy]]&amp;Data[[#This Row],[ Activity Code]]&amp;Data[[#This Row],[Environmental Objective]]</f>
        <v>South Africa243[111]Climate Change Adaptation</v>
      </c>
      <c r="C333" t="s">
        <v>2</v>
      </c>
      <c r="D333" t="s">
        <v>256</v>
      </c>
      <c r="E333" t="s">
        <v>74</v>
      </c>
      <c r="F333" t="s">
        <v>163</v>
      </c>
      <c r="G333" s="12">
        <v>24</v>
      </c>
      <c r="H333" s="12" t="str">
        <f>_xlfn.XLOOKUP(Data[[#This Row],[ISIC Division]],'Combined ISIC Code '!$C$4:$C$422,'Combined ISIC Code '!$D$4:$D$422,"Not included under ISIC",0)</f>
        <v>Manufacture of basic metals</v>
      </c>
      <c r="I333" s="13">
        <v>243</v>
      </c>
      <c r="J333" t="str">
        <f>_xlfn.XLOOKUP(Data[[#This Row],[ISIC Group]],'Combined ISIC Code '!$E$4:$E$422,'Combined ISIC Code '!$F$4:$F$422,"NOT INCLUDED UNDER ISIC",0)</f>
        <v>Casting of metals</v>
      </c>
      <c r="K333">
        <v>2431</v>
      </c>
      <c r="L333" t="s">
        <v>1123</v>
      </c>
      <c r="M333" t="s">
        <v>16</v>
      </c>
      <c r="N333" t="s">
        <v>715</v>
      </c>
      <c r="O333" t="s">
        <v>784</v>
      </c>
      <c r="P333" t="s">
        <v>724</v>
      </c>
      <c r="Q333" t="s">
        <v>724</v>
      </c>
      <c r="R333" t="s">
        <v>785</v>
      </c>
      <c r="S333" t="s">
        <v>1110</v>
      </c>
    </row>
    <row r="334" spans="1:19" x14ac:dyDescent="0.3">
      <c r="A334" t="str">
        <f>Data[[#This Row],[Taxonomy]]&amp;Data[[#This Row],[ Activity Code]]&amp;Data[[#This Row],[Environmental Objective]]</f>
        <v>South Africa243[111]Climate Change Mitigation</v>
      </c>
      <c r="B334" t="str">
        <f>Data[[#This Row],[Taxonomy]]&amp;Data[[#This Row],[ Activity Code]]&amp;Data[[#This Row],[Environmental Objective]]</f>
        <v>South Africa243[111]Climate Change Mitigation</v>
      </c>
      <c r="C334" t="s">
        <v>2</v>
      </c>
      <c r="D334" t="s">
        <v>256</v>
      </c>
      <c r="E334" t="s">
        <v>74</v>
      </c>
      <c r="F334" t="s">
        <v>163</v>
      </c>
      <c r="G334" s="12">
        <v>24</v>
      </c>
      <c r="H334" s="12" t="str">
        <f>_xlfn.XLOOKUP(Data[[#This Row],[ISIC Division]],'Combined ISIC Code '!$C$4:$C$422,'Combined ISIC Code '!$D$4:$D$422,"Not included under ISIC",0)</f>
        <v>Manufacture of basic metals</v>
      </c>
      <c r="I334" s="13">
        <v>243</v>
      </c>
      <c r="J334" t="str">
        <f>_xlfn.XLOOKUP(Data[[#This Row],[ISIC Group]],'Combined ISIC Code '!$E$4:$E$422,'Combined ISIC Code '!$F$4:$F$422,"NOT INCLUDED UNDER ISIC",0)</f>
        <v>Casting of metals</v>
      </c>
      <c r="K334">
        <v>2431</v>
      </c>
      <c r="L334" t="s">
        <v>1123</v>
      </c>
      <c r="M334" t="s">
        <v>16</v>
      </c>
      <c r="N334" t="s">
        <v>708</v>
      </c>
      <c r="O334" t="s">
        <v>1119</v>
      </c>
      <c r="P334" t="s">
        <v>917</v>
      </c>
      <c r="Q334" t="s">
        <v>1120</v>
      </c>
      <c r="R334" t="s">
        <v>724</v>
      </c>
      <c r="S334" t="s">
        <v>1110</v>
      </c>
    </row>
    <row r="335" spans="1:19" x14ac:dyDescent="0.3">
      <c r="A335" t="str">
        <f>Data[[#This Row],[Taxonomy]]&amp;Data[[#This Row],[ Activity Code]]&amp;Data[[#This Row],[Environmental Objective]]</f>
        <v>South Africa351[012]Climate Change Adaptation</v>
      </c>
      <c r="B335" t="str">
        <f>Data[[#This Row],[Taxonomy]]&amp;Data[[#This Row],[ Activity Code]]&amp;Data[[#This Row],[Environmental Objective]]</f>
        <v>South Africa351[012]Climate Change Adaptation</v>
      </c>
      <c r="C335" t="s">
        <v>2</v>
      </c>
      <c r="D335" t="s">
        <v>806</v>
      </c>
      <c r="E335" t="s">
        <v>15</v>
      </c>
      <c r="F335" t="s">
        <v>346</v>
      </c>
      <c r="G335" s="12">
        <v>35</v>
      </c>
      <c r="H335" s="12" t="str">
        <f>_xlfn.XLOOKUP(Data[[#This Row],[ISIC Division]],'Combined ISIC Code '!$C$4:$C$422,'Combined ISIC Code '!$D$4:$D$422,"Not included under ISIC",0)</f>
        <v>Electricity, gas, steam and air conditioning supply</v>
      </c>
      <c r="I335" s="13">
        <v>351</v>
      </c>
      <c r="J335" t="str">
        <f>_xlfn.XLOOKUP(Data[[#This Row],[ISIC Group]],'Combined ISIC Code '!$E$4:$E$422,'Combined ISIC Code '!$F$4:$F$422,"NOT INCLUDED UNDER ISIC",0)</f>
        <v>Electric power generation, transmission and distribution</v>
      </c>
      <c r="K335">
        <v>3510</v>
      </c>
      <c r="L335" t="s">
        <v>718</v>
      </c>
      <c r="M335" t="s">
        <v>16</v>
      </c>
      <c r="N335" t="s">
        <v>715</v>
      </c>
      <c r="O335" t="s">
        <v>784</v>
      </c>
      <c r="P335" t="s">
        <v>724</v>
      </c>
      <c r="Q335" t="s">
        <v>724</v>
      </c>
      <c r="R335" t="s">
        <v>785</v>
      </c>
      <c r="S335" t="s">
        <v>724</v>
      </c>
    </row>
    <row r="336" spans="1:19" x14ac:dyDescent="0.3">
      <c r="A336" t="str">
        <f>Data[[#This Row],[Taxonomy]]&amp;Data[[#This Row],[ Activity Code]]&amp;Data[[#This Row],[Environmental Objective]]</f>
        <v>South Africa351[012]Climate Change Mitigation</v>
      </c>
      <c r="B336" t="str">
        <f>Data[[#This Row],[Taxonomy]]&amp;Data[[#This Row],[ Activity Code]]&amp;Data[[#This Row],[Environmental Objective]]</f>
        <v>South Africa351[012]Climate Change Mitigation</v>
      </c>
      <c r="C336" t="s">
        <v>2</v>
      </c>
      <c r="D336" t="s">
        <v>806</v>
      </c>
      <c r="E336" t="s">
        <v>15</v>
      </c>
      <c r="F336" t="s">
        <v>346</v>
      </c>
      <c r="G336" s="12">
        <v>35</v>
      </c>
      <c r="H336" s="12" t="str">
        <f>_xlfn.XLOOKUP(Data[[#This Row],[ISIC Division]],'Combined ISIC Code '!$C$4:$C$422,'Combined ISIC Code '!$D$4:$D$422,"Not included under ISIC",0)</f>
        <v>Electricity, gas, steam and air conditioning supply</v>
      </c>
      <c r="I336" s="13">
        <v>351</v>
      </c>
      <c r="J336" t="str">
        <f>_xlfn.XLOOKUP(Data[[#This Row],[ISIC Group]],'Combined ISIC Code '!$E$4:$E$422,'Combined ISIC Code '!$F$4:$F$422,"NOT INCLUDED UNDER ISIC",0)</f>
        <v>Electric power generation, transmission and distribution</v>
      </c>
      <c r="K336">
        <v>3510</v>
      </c>
      <c r="L336" t="s">
        <v>718</v>
      </c>
      <c r="M336" t="s">
        <v>16</v>
      </c>
      <c r="N336" t="s">
        <v>708</v>
      </c>
      <c r="O336" t="s">
        <v>798</v>
      </c>
      <c r="Q336" t="s">
        <v>724</v>
      </c>
      <c r="R336" t="s">
        <v>805</v>
      </c>
      <c r="S336" t="s">
        <v>724</v>
      </c>
    </row>
    <row r="337" spans="1:19" x14ac:dyDescent="0.3">
      <c r="A337" t="str">
        <f>Data[[#This Row],[Taxonomy]]&amp;Data[[#This Row],[ Activity Code]]&amp;Data[[#This Row],[Environmental Objective]]</f>
        <v>South Africa351[014]Climate Change Adaptation</v>
      </c>
      <c r="B337" t="str">
        <f>Data[[#This Row],[Taxonomy]]&amp;Data[[#This Row],[ Activity Code]]&amp;Data[[#This Row],[Environmental Objective]]</f>
        <v>South Africa351[014]Climate Change Adaptation</v>
      </c>
      <c r="C337" t="s">
        <v>2</v>
      </c>
      <c r="D337" t="s">
        <v>832</v>
      </c>
      <c r="E337" t="s">
        <v>15</v>
      </c>
      <c r="F337" t="s">
        <v>346</v>
      </c>
      <c r="G337" s="12">
        <v>35</v>
      </c>
      <c r="H337" s="12" t="str">
        <f>_xlfn.XLOOKUP(Data[[#This Row],[ISIC Division]],'Combined ISIC Code '!$C$4:$C$422,'Combined ISIC Code '!$D$4:$D$422,"Not included under ISIC",0)</f>
        <v>Electricity, gas, steam and air conditioning supply</v>
      </c>
      <c r="I337" s="13">
        <v>351</v>
      </c>
      <c r="J337" t="str">
        <f>_xlfn.XLOOKUP(Data[[#This Row],[ISIC Group]],'Combined ISIC Code '!$E$4:$E$422,'Combined ISIC Code '!$F$4:$F$422,"NOT INCLUDED UNDER ISIC",0)</f>
        <v>Electric power generation, transmission and distribution</v>
      </c>
      <c r="K337">
        <v>3510</v>
      </c>
      <c r="L337" t="s">
        <v>725</v>
      </c>
      <c r="M337" t="s">
        <v>16</v>
      </c>
      <c r="N337" t="s">
        <v>715</v>
      </c>
      <c r="O337" t="s">
        <v>784</v>
      </c>
      <c r="P337" t="s">
        <v>724</v>
      </c>
      <c r="Q337" t="s">
        <v>724</v>
      </c>
      <c r="R337" t="s">
        <v>785</v>
      </c>
      <c r="S337" t="s">
        <v>724</v>
      </c>
    </row>
    <row r="338" spans="1:19" x14ac:dyDescent="0.3">
      <c r="A338" t="str">
        <f>Data[[#This Row],[Taxonomy]]&amp;Data[[#This Row],[ Activity Code]]&amp;Data[[#This Row],[Environmental Objective]]</f>
        <v>South Africa351[014]Climate Change Mitigation</v>
      </c>
      <c r="B338" t="str">
        <f>Data[[#This Row],[Taxonomy]]&amp;Data[[#This Row],[ Activity Code]]&amp;Data[[#This Row],[Environmental Objective]]</f>
        <v>South Africa351[014]Climate Change Mitigation</v>
      </c>
      <c r="C338" t="s">
        <v>2</v>
      </c>
      <c r="D338" t="s">
        <v>832</v>
      </c>
      <c r="E338" t="s">
        <v>15</v>
      </c>
      <c r="F338" t="s">
        <v>346</v>
      </c>
      <c r="G338" s="12">
        <v>35</v>
      </c>
      <c r="H338" s="12" t="str">
        <f>_xlfn.XLOOKUP(Data[[#This Row],[ISIC Division]],'Combined ISIC Code '!$C$4:$C$422,'Combined ISIC Code '!$D$4:$D$422,"Not included under ISIC",0)</f>
        <v>Electricity, gas, steam and air conditioning supply</v>
      </c>
      <c r="I338" s="13">
        <v>351</v>
      </c>
      <c r="J338" t="str">
        <f>_xlfn.XLOOKUP(Data[[#This Row],[ISIC Group]],'Combined ISIC Code '!$E$4:$E$422,'Combined ISIC Code '!$F$4:$F$422,"NOT INCLUDED UNDER ISIC",0)</f>
        <v>Electric power generation, transmission and distribution</v>
      </c>
      <c r="K338">
        <v>3510</v>
      </c>
      <c r="L338" t="s">
        <v>725</v>
      </c>
      <c r="M338" t="s">
        <v>16</v>
      </c>
      <c r="N338" t="s">
        <v>708</v>
      </c>
      <c r="O338" t="s">
        <v>798</v>
      </c>
      <c r="P338" t="s">
        <v>829</v>
      </c>
      <c r="Q338" t="s">
        <v>830</v>
      </c>
      <c r="R338" t="s">
        <v>831</v>
      </c>
      <c r="S338" t="s">
        <v>724</v>
      </c>
    </row>
    <row r="339" spans="1:19" x14ac:dyDescent="0.3">
      <c r="A339" t="str">
        <f>Data[[#This Row],[Taxonomy]]&amp;Data[[#This Row],[ Activity Code]]&amp;Data[[#This Row],[Environmental Objective]]</f>
        <v>South Africa351[021]Climate Change Mitigation</v>
      </c>
      <c r="B339" t="str">
        <f>Data[[#This Row],[Taxonomy]]&amp;Data[[#This Row],[ Activity Code]]&amp;Data[[#This Row],[Environmental Objective]]</f>
        <v>South Africa351[021]Climate Change Mitigation</v>
      </c>
      <c r="C339" t="s">
        <v>2</v>
      </c>
      <c r="D339" t="s">
        <v>801</v>
      </c>
      <c r="E339" t="s">
        <v>15</v>
      </c>
      <c r="F339" t="s">
        <v>346</v>
      </c>
      <c r="G339" s="12">
        <v>35</v>
      </c>
      <c r="H339" s="12" t="str">
        <f>_xlfn.XLOOKUP(Data[[#This Row],[ISIC Division]],'Combined ISIC Code '!$C$4:$C$422,'Combined ISIC Code '!$D$4:$D$422,"Not included under ISIC",0)</f>
        <v>Electricity, gas, steam and air conditioning supply</v>
      </c>
      <c r="I339" s="13">
        <v>351</v>
      </c>
      <c r="J339" t="str">
        <f>_xlfn.XLOOKUP(Data[[#This Row],[ISIC Group]],'Combined ISIC Code '!$E$4:$E$422,'Combined ISIC Code '!$F$4:$F$422,"NOT INCLUDED UNDER ISIC",0)</f>
        <v>Electric power generation, transmission and distribution</v>
      </c>
      <c r="K339">
        <v>3510</v>
      </c>
      <c r="L339" t="s">
        <v>727</v>
      </c>
      <c r="M339" t="s">
        <v>16</v>
      </c>
      <c r="N339" t="s">
        <v>708</v>
      </c>
      <c r="O339" t="s">
        <v>798</v>
      </c>
      <c r="Q339" t="s">
        <v>724</v>
      </c>
      <c r="R339" t="s">
        <v>799</v>
      </c>
      <c r="S339" t="s">
        <v>724</v>
      </c>
    </row>
    <row r="340" spans="1:19" x14ac:dyDescent="0.3">
      <c r="A340" t="str">
        <f>Data[[#This Row],[Taxonomy]]&amp;Data[[#This Row],[ Activity Code]]&amp;Data[[#This Row],[Environmental Objective]]</f>
        <v>South Africa351[022]Climate Change Adaptation</v>
      </c>
      <c r="B340" t="str">
        <f>Data[[#This Row],[Taxonomy]]&amp;Data[[#This Row],[ Activity Code]]&amp;Data[[#This Row],[Environmental Objective]]</f>
        <v>South Africa351[022]Climate Change Adaptation</v>
      </c>
      <c r="C340" t="s">
        <v>2</v>
      </c>
      <c r="D340" t="s">
        <v>802</v>
      </c>
      <c r="E340" t="s">
        <v>15</v>
      </c>
      <c r="F340" t="s">
        <v>346</v>
      </c>
      <c r="G340" s="12">
        <v>35</v>
      </c>
      <c r="H340" s="12" t="str">
        <f>_xlfn.XLOOKUP(Data[[#This Row],[ISIC Division]],'Combined ISIC Code '!$C$4:$C$422,'Combined ISIC Code '!$D$4:$D$422,"Not included under ISIC",0)</f>
        <v>Electricity, gas, steam and air conditioning supply</v>
      </c>
      <c r="I340" s="13">
        <v>351</v>
      </c>
      <c r="J340" t="str">
        <f>_xlfn.XLOOKUP(Data[[#This Row],[ISIC Group]],'Combined ISIC Code '!$E$4:$E$422,'Combined ISIC Code '!$F$4:$F$422,"NOT INCLUDED UNDER ISIC",0)</f>
        <v>Electric power generation, transmission and distribution</v>
      </c>
      <c r="K340">
        <v>3510</v>
      </c>
      <c r="L340" t="s">
        <v>730</v>
      </c>
      <c r="M340" t="s">
        <v>16</v>
      </c>
      <c r="N340" t="s">
        <v>715</v>
      </c>
      <c r="O340" t="s">
        <v>784</v>
      </c>
      <c r="Q340" t="s">
        <v>724</v>
      </c>
      <c r="R340" t="s">
        <v>785</v>
      </c>
      <c r="S340" t="s">
        <v>724</v>
      </c>
    </row>
    <row r="341" spans="1:19" x14ac:dyDescent="0.3">
      <c r="A341" t="str">
        <f>Data[[#This Row],[Taxonomy]]&amp;Data[[#This Row],[ Activity Code]]&amp;Data[[#This Row],[Environmental Objective]]</f>
        <v>South Africa351[030]Climate Change Adaptation</v>
      </c>
      <c r="B341" t="str">
        <f>Data[[#This Row],[Taxonomy]]&amp;Data[[#This Row],[ Activity Code]]&amp;Data[[#This Row],[Environmental Objective]]</f>
        <v>South Africa351[030]Climate Change Adaptation</v>
      </c>
      <c r="C341" t="s">
        <v>2</v>
      </c>
      <c r="D341" t="s">
        <v>810</v>
      </c>
      <c r="E341" t="s">
        <v>15</v>
      </c>
      <c r="F341" t="s">
        <v>346</v>
      </c>
      <c r="G341" s="12">
        <v>35</v>
      </c>
      <c r="H341" s="12" t="str">
        <f>_xlfn.XLOOKUP(Data[[#This Row],[ISIC Division]],'Combined ISIC Code '!$C$4:$C$422,'Combined ISIC Code '!$D$4:$D$422,"Not included under ISIC",0)</f>
        <v>Electricity, gas, steam and air conditioning supply</v>
      </c>
      <c r="I341" s="13">
        <v>351</v>
      </c>
      <c r="J341" t="str">
        <f>_xlfn.XLOOKUP(Data[[#This Row],[ISIC Group]],'Combined ISIC Code '!$E$4:$E$422,'Combined ISIC Code '!$F$4:$F$422,"NOT INCLUDED UNDER ISIC",0)</f>
        <v>Electric power generation, transmission and distribution</v>
      </c>
      <c r="K341">
        <v>3510</v>
      </c>
      <c r="L341" t="s">
        <v>732</v>
      </c>
      <c r="M341" t="s">
        <v>16</v>
      </c>
      <c r="N341" t="s">
        <v>715</v>
      </c>
      <c r="O341" t="s">
        <v>784</v>
      </c>
      <c r="Q341" t="s">
        <v>724</v>
      </c>
      <c r="R341" t="s">
        <v>785</v>
      </c>
      <c r="S341" t="s">
        <v>724</v>
      </c>
    </row>
    <row r="342" spans="1:19" x14ac:dyDescent="0.3">
      <c r="A342" t="str">
        <f>Data[[#This Row],[Taxonomy]]&amp;Data[[#This Row],[ Activity Code]]&amp;Data[[#This Row],[Environmental Objective]]</f>
        <v>South Africa351[030]Climate Change Mitigation</v>
      </c>
      <c r="B342" t="str">
        <f>Data[[#This Row],[Taxonomy]]&amp;Data[[#This Row],[ Activity Code]]&amp;Data[[#This Row],[Environmental Objective]]</f>
        <v>South Africa351[030]Climate Change Mitigation</v>
      </c>
      <c r="C342" t="s">
        <v>2</v>
      </c>
      <c r="D342" t="s">
        <v>810</v>
      </c>
      <c r="E342" t="s">
        <v>15</v>
      </c>
      <c r="F342" t="s">
        <v>346</v>
      </c>
      <c r="G342" s="12">
        <v>35</v>
      </c>
      <c r="H342" s="12" t="str">
        <f>_xlfn.XLOOKUP(Data[[#This Row],[ISIC Division]],'Combined ISIC Code '!$C$4:$C$422,'Combined ISIC Code '!$D$4:$D$422,"Not included under ISIC",0)</f>
        <v>Electricity, gas, steam and air conditioning supply</v>
      </c>
      <c r="I342" s="13">
        <v>351</v>
      </c>
      <c r="J342" t="str">
        <f>_xlfn.XLOOKUP(Data[[#This Row],[ISIC Group]],'Combined ISIC Code '!$E$4:$E$422,'Combined ISIC Code '!$F$4:$F$422,"NOT INCLUDED UNDER ISIC",0)</f>
        <v>Electric power generation, transmission and distribution</v>
      </c>
      <c r="K342">
        <v>3510</v>
      </c>
      <c r="L342" t="s">
        <v>732</v>
      </c>
      <c r="M342" t="s">
        <v>16</v>
      </c>
      <c r="N342" t="s">
        <v>708</v>
      </c>
      <c r="O342" t="s">
        <v>798</v>
      </c>
      <c r="Q342" t="s">
        <v>724</v>
      </c>
      <c r="R342" t="s">
        <v>809</v>
      </c>
      <c r="S342" t="s">
        <v>724</v>
      </c>
    </row>
    <row r="343" spans="1:19" x14ac:dyDescent="0.3">
      <c r="A343" t="str">
        <f>Data[[#This Row],[Taxonomy]]&amp;Data[[#This Row],[ Activity Code]]&amp;Data[[#This Row],[Environmental Objective]]</f>
        <v>South Africa351[040]Climate Change Adaptation</v>
      </c>
      <c r="B343" t="str">
        <f>Data[[#This Row],[Taxonomy]]&amp;Data[[#This Row],[ Activity Code]]&amp;Data[[#This Row],[Environmental Objective]]</f>
        <v>South Africa351[040]Climate Change Adaptation</v>
      </c>
      <c r="C343" t="s">
        <v>2</v>
      </c>
      <c r="D343" t="s">
        <v>821</v>
      </c>
      <c r="E343" t="s">
        <v>15</v>
      </c>
      <c r="F343" t="s">
        <v>346</v>
      </c>
      <c r="G343" s="12">
        <v>35</v>
      </c>
      <c r="H343" s="12" t="str">
        <f>_xlfn.XLOOKUP(Data[[#This Row],[ISIC Division]],'Combined ISIC Code '!$C$4:$C$422,'Combined ISIC Code '!$D$4:$D$422,"Not included under ISIC",0)</f>
        <v>Electricity, gas, steam and air conditioning supply</v>
      </c>
      <c r="I343" s="13">
        <v>351</v>
      </c>
      <c r="J343" t="str">
        <f>_xlfn.XLOOKUP(Data[[#This Row],[ISIC Group]],'Combined ISIC Code '!$E$4:$E$422,'Combined ISIC Code '!$F$4:$F$422,"NOT INCLUDED UNDER ISIC",0)</f>
        <v>Electric power generation, transmission and distribution</v>
      </c>
      <c r="K343">
        <v>3510</v>
      </c>
      <c r="L343" t="s">
        <v>733</v>
      </c>
      <c r="M343" t="s">
        <v>16</v>
      </c>
      <c r="N343" t="s">
        <v>715</v>
      </c>
      <c r="O343" t="s">
        <v>784</v>
      </c>
      <c r="P343" t="s">
        <v>724</v>
      </c>
      <c r="Q343" t="s">
        <v>724</v>
      </c>
      <c r="R343" t="s">
        <v>785</v>
      </c>
      <c r="S343" t="s">
        <v>724</v>
      </c>
    </row>
    <row r="344" spans="1:19" x14ac:dyDescent="0.3">
      <c r="A344" t="str">
        <f>Data[[#This Row],[Taxonomy]]&amp;Data[[#This Row],[ Activity Code]]&amp;Data[[#This Row],[Environmental Objective]]</f>
        <v>South Africa351[040]Climate Change Mitigation</v>
      </c>
      <c r="B344" t="str">
        <f>Data[[#This Row],[Taxonomy]]&amp;Data[[#This Row],[ Activity Code]]&amp;Data[[#This Row],[Environmental Objective]]</f>
        <v>South Africa351[040]Climate Change Mitigation</v>
      </c>
      <c r="C344" t="s">
        <v>2</v>
      </c>
      <c r="D344" t="s">
        <v>821</v>
      </c>
      <c r="E344" t="s">
        <v>15</v>
      </c>
      <c r="F344" t="s">
        <v>346</v>
      </c>
      <c r="G344" s="12">
        <v>35</v>
      </c>
      <c r="H344" s="12" t="str">
        <f>_xlfn.XLOOKUP(Data[[#This Row],[ISIC Division]],'Combined ISIC Code '!$C$4:$C$422,'Combined ISIC Code '!$D$4:$D$422,"Not included under ISIC",0)</f>
        <v>Electricity, gas, steam and air conditioning supply</v>
      </c>
      <c r="I344" s="13">
        <v>351</v>
      </c>
      <c r="J344" t="str">
        <f>_xlfn.XLOOKUP(Data[[#This Row],[ISIC Group]],'Combined ISIC Code '!$E$4:$E$422,'Combined ISIC Code '!$F$4:$F$422,"NOT INCLUDED UNDER ISIC",0)</f>
        <v>Electric power generation, transmission and distribution</v>
      </c>
      <c r="K344">
        <v>3510</v>
      </c>
      <c r="L344" t="s">
        <v>733</v>
      </c>
      <c r="M344" t="s">
        <v>16</v>
      </c>
      <c r="N344" t="s">
        <v>708</v>
      </c>
      <c r="O344" t="s">
        <v>798</v>
      </c>
      <c r="P344" t="s">
        <v>817</v>
      </c>
      <c r="Q344" t="s">
        <v>818</v>
      </c>
      <c r="R344" t="s">
        <v>819</v>
      </c>
      <c r="S344" t="s">
        <v>820</v>
      </c>
    </row>
    <row r="345" spans="1:19" x14ac:dyDescent="0.3">
      <c r="A345" t="str">
        <f>Data[[#This Row],[Taxonomy]]&amp;Data[[#This Row],[ Activity Code]]&amp;Data[[#This Row],[Environmental Objective]]</f>
        <v>South Africa351[050]Climate Change Adaptation</v>
      </c>
      <c r="B345" t="str">
        <f>Data[[#This Row],[Taxonomy]]&amp;Data[[#This Row],[ Activity Code]]&amp;Data[[#This Row],[Environmental Objective]]</f>
        <v>South Africa351[050]Climate Change Adaptation</v>
      </c>
      <c r="C345" t="s">
        <v>2</v>
      </c>
      <c r="D345" t="s">
        <v>826</v>
      </c>
      <c r="E345" t="s">
        <v>15</v>
      </c>
      <c r="F345" t="s">
        <v>346</v>
      </c>
      <c r="G345" s="12">
        <v>35</v>
      </c>
      <c r="H345" s="12" t="str">
        <f>_xlfn.XLOOKUP(Data[[#This Row],[ISIC Division]],'Combined ISIC Code '!$C$4:$C$422,'Combined ISIC Code '!$D$4:$D$422,"Not included under ISIC",0)</f>
        <v>Electricity, gas, steam and air conditioning supply</v>
      </c>
      <c r="I345" s="13">
        <v>351</v>
      </c>
      <c r="J345" t="str">
        <f>_xlfn.XLOOKUP(Data[[#This Row],[ISIC Group]],'Combined ISIC Code '!$E$4:$E$422,'Combined ISIC Code '!$F$4:$F$422,"NOT INCLUDED UNDER ISIC",0)</f>
        <v>Electric power generation, transmission and distribution</v>
      </c>
      <c r="K345">
        <v>3510</v>
      </c>
      <c r="L345" t="s">
        <v>737</v>
      </c>
      <c r="M345" t="s">
        <v>16</v>
      </c>
      <c r="N345" t="s">
        <v>715</v>
      </c>
      <c r="O345" t="s">
        <v>784</v>
      </c>
      <c r="P345" t="s">
        <v>724</v>
      </c>
      <c r="Q345" t="s">
        <v>724</v>
      </c>
      <c r="R345" t="s">
        <v>785</v>
      </c>
      <c r="S345" t="s">
        <v>724</v>
      </c>
    </row>
    <row r="346" spans="1:19" x14ac:dyDescent="0.3">
      <c r="A346" t="str">
        <f>Data[[#This Row],[Taxonomy]]&amp;Data[[#This Row],[ Activity Code]]&amp;Data[[#This Row],[Environmental Objective]]</f>
        <v>South Africa351[050]Climate Change Mitigation</v>
      </c>
      <c r="B346" t="str">
        <f>Data[[#This Row],[Taxonomy]]&amp;Data[[#This Row],[ Activity Code]]&amp;Data[[#This Row],[Environmental Objective]]</f>
        <v>South Africa351[050]Climate Change Mitigation</v>
      </c>
      <c r="C346" t="s">
        <v>2</v>
      </c>
      <c r="D346" t="s">
        <v>826</v>
      </c>
      <c r="E346" t="s">
        <v>15</v>
      </c>
      <c r="F346" t="s">
        <v>346</v>
      </c>
      <c r="G346" s="12">
        <v>35</v>
      </c>
      <c r="H346" s="12" t="str">
        <f>_xlfn.XLOOKUP(Data[[#This Row],[ISIC Division]],'Combined ISIC Code '!$C$4:$C$422,'Combined ISIC Code '!$D$4:$D$422,"Not included under ISIC",0)</f>
        <v>Electricity, gas, steam and air conditioning supply</v>
      </c>
      <c r="I346" s="13">
        <v>351</v>
      </c>
      <c r="J346" t="str">
        <f>_xlfn.XLOOKUP(Data[[#This Row],[ISIC Group]],'Combined ISIC Code '!$E$4:$E$422,'Combined ISIC Code '!$F$4:$F$422,"NOT INCLUDED UNDER ISIC",0)</f>
        <v>Electric power generation, transmission and distribution</v>
      </c>
      <c r="K346">
        <v>3510</v>
      </c>
      <c r="L346" t="s">
        <v>737</v>
      </c>
      <c r="M346" t="s">
        <v>16</v>
      </c>
      <c r="N346" t="s">
        <v>708</v>
      </c>
      <c r="O346" t="s">
        <v>798</v>
      </c>
      <c r="P346" t="s">
        <v>823</v>
      </c>
      <c r="Q346" t="s">
        <v>824</v>
      </c>
      <c r="R346" t="s">
        <v>825</v>
      </c>
    </row>
    <row r="347" spans="1:19" x14ac:dyDescent="0.3">
      <c r="A347" t="str">
        <f>Data[[#This Row],[Taxonomy]]&amp;Data[[#This Row],[ Activity Code]]&amp;Data[[#This Row],[Environmental Objective]]</f>
        <v>South Africa351[060]Climate Change Adaptation</v>
      </c>
      <c r="B347" t="str">
        <f>Data[[#This Row],[Taxonomy]]&amp;Data[[#This Row],[ Activity Code]]&amp;Data[[#This Row],[Environmental Objective]]</f>
        <v>South Africa351[060]Climate Change Adaptation</v>
      </c>
      <c r="C347" t="s">
        <v>2</v>
      </c>
      <c r="D347" t="s">
        <v>814</v>
      </c>
      <c r="E347" t="s">
        <v>15</v>
      </c>
      <c r="F347" t="s">
        <v>346</v>
      </c>
      <c r="G347" s="12">
        <v>35</v>
      </c>
      <c r="H347" s="12" t="str">
        <f>_xlfn.XLOOKUP(Data[[#This Row],[ISIC Division]],'Combined ISIC Code '!$C$4:$C$422,'Combined ISIC Code '!$D$4:$D$422,"Not included under ISIC",0)</f>
        <v>Electricity, gas, steam and air conditioning supply</v>
      </c>
      <c r="I347" s="13">
        <v>351</v>
      </c>
      <c r="J347" t="str">
        <f>_xlfn.XLOOKUP(Data[[#This Row],[ISIC Group]],'Combined ISIC Code '!$E$4:$E$422,'Combined ISIC Code '!$F$4:$F$422,"NOT INCLUDED UNDER ISIC",0)</f>
        <v>Electric power generation, transmission and distribution</v>
      </c>
      <c r="K347">
        <v>3510</v>
      </c>
      <c r="L347" t="s">
        <v>738</v>
      </c>
      <c r="M347" t="s">
        <v>16</v>
      </c>
      <c r="N347" t="s">
        <v>715</v>
      </c>
      <c r="O347" t="s">
        <v>784</v>
      </c>
      <c r="Q347" t="s">
        <v>724</v>
      </c>
      <c r="R347" t="s">
        <v>785</v>
      </c>
      <c r="S347" t="s">
        <v>724</v>
      </c>
    </row>
    <row r="348" spans="1:19" x14ac:dyDescent="0.3">
      <c r="A348" t="str">
        <f>Data[[#This Row],[Taxonomy]]&amp;Data[[#This Row],[ Activity Code]]&amp;Data[[#This Row],[Environmental Objective]]</f>
        <v>South Africa351[060]Climate Change Mitigation</v>
      </c>
      <c r="B348" t="str">
        <f>Data[[#This Row],[Taxonomy]]&amp;Data[[#This Row],[ Activity Code]]&amp;Data[[#This Row],[Environmental Objective]]</f>
        <v>South Africa351[060]Climate Change Mitigation</v>
      </c>
      <c r="C348" t="s">
        <v>2</v>
      </c>
      <c r="D348" t="s">
        <v>814</v>
      </c>
      <c r="E348" t="s">
        <v>15</v>
      </c>
      <c r="F348" t="s">
        <v>346</v>
      </c>
      <c r="G348" s="12">
        <v>35</v>
      </c>
      <c r="H348" s="12" t="str">
        <f>_xlfn.XLOOKUP(Data[[#This Row],[ISIC Division]],'Combined ISIC Code '!$C$4:$C$422,'Combined ISIC Code '!$D$4:$D$422,"Not included under ISIC",0)</f>
        <v>Electricity, gas, steam and air conditioning supply</v>
      </c>
      <c r="I348" s="13">
        <v>351</v>
      </c>
      <c r="J348" t="str">
        <f>_xlfn.XLOOKUP(Data[[#This Row],[ISIC Group]],'Combined ISIC Code '!$E$4:$E$422,'Combined ISIC Code '!$F$4:$F$422,"NOT INCLUDED UNDER ISIC",0)</f>
        <v>Electric power generation, transmission and distribution</v>
      </c>
      <c r="K348">
        <v>3510</v>
      </c>
      <c r="L348" t="s">
        <v>738</v>
      </c>
      <c r="M348" t="s">
        <v>16</v>
      </c>
      <c r="N348" t="s">
        <v>708</v>
      </c>
      <c r="O348" t="s">
        <v>798</v>
      </c>
      <c r="Q348" t="s">
        <v>724</v>
      </c>
      <c r="R348" t="s">
        <v>813</v>
      </c>
      <c r="S348" t="s">
        <v>724</v>
      </c>
    </row>
    <row r="349" spans="1:19" x14ac:dyDescent="0.3">
      <c r="A349" t="str">
        <f>Data[[#This Row],[Taxonomy]]&amp;Data[[#This Row],[ Activity Code]]&amp;Data[[#This Row],[Environmental Objective]]</f>
        <v>South Africa351[071]Climate Change Adaptation</v>
      </c>
      <c r="B349" t="str">
        <f>Data[[#This Row],[Taxonomy]]&amp;Data[[#This Row],[ Activity Code]]&amp;Data[[#This Row],[Environmental Objective]]</f>
        <v>South Africa351[071]Climate Change Adaptation</v>
      </c>
      <c r="C349" t="s">
        <v>2</v>
      </c>
      <c r="D349" t="s">
        <v>779</v>
      </c>
      <c r="E349" t="s">
        <v>15</v>
      </c>
      <c r="F349" t="s">
        <v>346</v>
      </c>
      <c r="G349" s="12">
        <v>35</v>
      </c>
      <c r="H349" s="12" t="str">
        <f>_xlfn.XLOOKUP(Data[[#This Row],[ISIC Division]],'Combined ISIC Code '!$C$4:$C$422,'Combined ISIC Code '!$D$4:$D$422,"Not included under ISIC",0)</f>
        <v>Electricity, gas, steam and air conditioning supply</v>
      </c>
      <c r="I349" s="13">
        <v>351</v>
      </c>
      <c r="J349" t="str">
        <f>_xlfn.XLOOKUP(Data[[#This Row],[ISIC Group]],'Combined ISIC Code '!$E$4:$E$422,'Combined ISIC Code '!$F$4:$F$422,"NOT INCLUDED UNDER ISIC",0)</f>
        <v>Electric power generation, transmission and distribution</v>
      </c>
      <c r="K349">
        <v>3510</v>
      </c>
      <c r="L349" t="s">
        <v>740</v>
      </c>
      <c r="M349" t="s">
        <v>16</v>
      </c>
      <c r="N349" t="s">
        <v>715</v>
      </c>
      <c r="O349" t="s">
        <v>784</v>
      </c>
      <c r="P349" t="s">
        <v>724</v>
      </c>
      <c r="Q349" t="s">
        <v>724</v>
      </c>
      <c r="R349" t="s">
        <v>785</v>
      </c>
      <c r="S349" t="s">
        <v>724</v>
      </c>
    </row>
    <row r="350" spans="1:19" x14ac:dyDescent="0.3">
      <c r="A350" t="str">
        <f>Data[[#This Row],[Taxonomy]]&amp;Data[[#This Row],[ Activity Code]]&amp;Data[[#This Row],[Environmental Objective]]</f>
        <v>South Africa351[071]Climate Change Mitigation</v>
      </c>
      <c r="B350" t="str">
        <f>Data[[#This Row],[Taxonomy]]&amp;Data[[#This Row],[ Activity Code]]&amp;Data[[#This Row],[Environmental Objective]]</f>
        <v>South Africa351[071]Climate Change Mitigation</v>
      </c>
      <c r="C350" t="s">
        <v>2</v>
      </c>
      <c r="D350" t="s">
        <v>779</v>
      </c>
      <c r="E350" t="s">
        <v>15</v>
      </c>
      <c r="F350" t="s">
        <v>346</v>
      </c>
      <c r="G350" s="12">
        <v>35</v>
      </c>
      <c r="H350" s="12" t="str">
        <f>_xlfn.XLOOKUP(Data[[#This Row],[ISIC Division]],'Combined ISIC Code '!$C$4:$C$422,'Combined ISIC Code '!$D$4:$D$422,"Not included under ISIC",0)</f>
        <v>Electricity, gas, steam and air conditioning supply</v>
      </c>
      <c r="I350" s="13">
        <v>351</v>
      </c>
      <c r="J350" t="str">
        <f>_xlfn.XLOOKUP(Data[[#This Row],[ISIC Group]],'Combined ISIC Code '!$E$4:$E$422,'Combined ISIC Code '!$F$4:$F$422,"NOT INCLUDED UNDER ISIC",0)</f>
        <v>Electric power generation, transmission and distribution</v>
      </c>
      <c r="K350">
        <v>3510</v>
      </c>
      <c r="L350" t="s">
        <v>740</v>
      </c>
      <c r="M350" t="s">
        <v>16</v>
      </c>
      <c r="N350" t="s">
        <v>708</v>
      </c>
      <c r="O350" t="s">
        <v>781</v>
      </c>
      <c r="P350" t="s">
        <v>856</v>
      </c>
      <c r="Q350" t="s">
        <v>782</v>
      </c>
      <c r="R350" t="s">
        <v>783</v>
      </c>
      <c r="S350" t="s">
        <v>724</v>
      </c>
    </row>
    <row r="351" spans="1:19" x14ac:dyDescent="0.3">
      <c r="A351" t="str">
        <f>Data[[#This Row],[Taxonomy]]&amp;Data[[#This Row],[ Activity Code]]&amp;Data[[#This Row],[Environmental Objective]]</f>
        <v>South Africa351[072]Climate Change Adaptation</v>
      </c>
      <c r="B351" t="str">
        <f>Data[[#This Row],[Taxonomy]]&amp;Data[[#This Row],[ Activity Code]]&amp;Data[[#This Row],[Environmental Objective]]</f>
        <v>South Africa351[072]Climate Change Adaptation</v>
      </c>
      <c r="C351" t="s">
        <v>2</v>
      </c>
      <c r="D351" t="s">
        <v>41</v>
      </c>
      <c r="E351" t="s">
        <v>15</v>
      </c>
      <c r="F351" t="s">
        <v>346</v>
      </c>
      <c r="G351" s="12">
        <v>35</v>
      </c>
      <c r="H351" s="12" t="str">
        <f>_xlfn.XLOOKUP(Data[[#This Row],[ISIC Division]],'Combined ISIC Code '!$C$4:$C$422,'Combined ISIC Code '!$D$4:$D$422,"Not included under ISIC",0)</f>
        <v>Electricity, gas, steam and air conditioning supply</v>
      </c>
      <c r="I351" s="13">
        <v>351</v>
      </c>
      <c r="J351" t="str">
        <f>_xlfn.XLOOKUP(Data[[#This Row],[ISIC Group]],'Combined ISIC Code '!$E$4:$E$422,'Combined ISIC Code '!$F$4:$F$422,"NOT INCLUDED UNDER ISIC",0)</f>
        <v>Electric power generation, transmission and distribution</v>
      </c>
      <c r="K351">
        <v>3510</v>
      </c>
      <c r="L351" t="s">
        <v>745</v>
      </c>
      <c r="M351" t="s">
        <v>16</v>
      </c>
      <c r="N351" t="s">
        <v>715</v>
      </c>
      <c r="O351" t="s">
        <v>784</v>
      </c>
      <c r="P351" t="s">
        <v>724</v>
      </c>
      <c r="Q351" t="s">
        <v>724</v>
      </c>
      <c r="R351" t="s">
        <v>785</v>
      </c>
    </row>
    <row r="352" spans="1:19" x14ac:dyDescent="0.3">
      <c r="A352" t="str">
        <f>Data[[#This Row],[Taxonomy]]&amp;Data[[#This Row],[ Activity Code]]&amp;Data[[#This Row],[Environmental Objective]]</f>
        <v>South Africa351[072]Climate Change Mitigation</v>
      </c>
      <c r="B352" t="str">
        <f>Data[[#This Row],[Taxonomy]]&amp;Data[[#This Row],[ Activity Code]]&amp;Data[[#This Row],[Environmental Objective]]</f>
        <v>South Africa351[072]Climate Change Mitigation</v>
      </c>
      <c r="C352" t="s">
        <v>2</v>
      </c>
      <c r="D352" t="s">
        <v>41</v>
      </c>
      <c r="E352" t="s">
        <v>15</v>
      </c>
      <c r="F352" t="s">
        <v>346</v>
      </c>
      <c r="G352" s="12">
        <v>35</v>
      </c>
      <c r="H352" s="12" t="str">
        <f>_xlfn.XLOOKUP(Data[[#This Row],[ISIC Division]],'Combined ISIC Code '!$C$4:$C$422,'Combined ISIC Code '!$D$4:$D$422,"Not included under ISIC",0)</f>
        <v>Electricity, gas, steam and air conditioning supply</v>
      </c>
      <c r="I352" s="13">
        <v>351</v>
      </c>
      <c r="J352" t="str">
        <f>_xlfn.XLOOKUP(Data[[#This Row],[ISIC Group]],'Combined ISIC Code '!$E$4:$E$422,'Combined ISIC Code '!$F$4:$F$422,"NOT INCLUDED UNDER ISIC",0)</f>
        <v>Electric power generation, transmission and distribution</v>
      </c>
      <c r="K352">
        <v>3510</v>
      </c>
      <c r="L352" t="s">
        <v>745</v>
      </c>
      <c r="M352" t="s">
        <v>16</v>
      </c>
      <c r="N352" t="s">
        <v>708</v>
      </c>
      <c r="O352" t="s">
        <v>786</v>
      </c>
      <c r="P352" t="s">
        <v>724</v>
      </c>
      <c r="Q352" t="s">
        <v>724</v>
      </c>
      <c r="R352" t="s">
        <v>42</v>
      </c>
      <c r="S352" t="s">
        <v>724</v>
      </c>
    </row>
    <row r="353" spans="1:19" x14ac:dyDescent="0.3">
      <c r="A353" t="str">
        <f>Data[[#This Row],[Taxonomy]]&amp;Data[[#This Row],[ Activity Code]]&amp;Data[[#This Row],[Environmental Objective]]</f>
        <v>South Africa352[010]Climate Change Adaptation</v>
      </c>
      <c r="B353" t="str">
        <f>Data[[#This Row],[Taxonomy]]&amp;Data[[#This Row],[ Activity Code]]&amp;Data[[#This Row],[Environmental Objective]]</f>
        <v>South Africa352[010]Climate Change Adaptation</v>
      </c>
      <c r="C353" t="s">
        <v>2</v>
      </c>
      <c r="D353" t="s">
        <v>789</v>
      </c>
      <c r="E353" t="s">
        <v>15</v>
      </c>
      <c r="F353" t="s">
        <v>346</v>
      </c>
      <c r="G353" s="12">
        <v>35</v>
      </c>
      <c r="H353" s="12" t="str">
        <f>_xlfn.XLOOKUP(Data[[#This Row],[ISIC Division]],'Combined ISIC Code '!$C$4:$C$422,'Combined ISIC Code '!$D$4:$D$422,"Not included under ISIC",0)</f>
        <v>Electricity, gas, steam and air conditioning supply</v>
      </c>
      <c r="I353" s="13">
        <v>352</v>
      </c>
      <c r="J353" t="str">
        <f>_xlfn.XLOOKUP(Data[[#This Row],[ISIC Group]],'Combined ISIC Code '!$E$4:$E$422,'Combined ISIC Code '!$F$4:$F$422,"NOT INCLUDED UNDER ISIC",0)</f>
        <v>Manufacture of gas; distribution of gaseous fuels through mains</v>
      </c>
      <c r="K353">
        <v>3520</v>
      </c>
      <c r="L353" t="s">
        <v>751</v>
      </c>
      <c r="M353" t="s">
        <v>16</v>
      </c>
      <c r="N353" t="s">
        <v>715</v>
      </c>
      <c r="O353" t="s">
        <v>784</v>
      </c>
      <c r="P353" t="s">
        <v>724</v>
      </c>
      <c r="Q353" t="s">
        <v>724</v>
      </c>
      <c r="R353" t="s">
        <v>785</v>
      </c>
      <c r="S353" t="s">
        <v>724</v>
      </c>
    </row>
    <row r="354" spans="1:19" x14ac:dyDescent="0.3">
      <c r="A354" t="str">
        <f>Data[[#This Row],[Taxonomy]]&amp;Data[[#This Row],[ Activity Code]]&amp;Data[[#This Row],[Environmental Objective]]</f>
        <v>South Africa352[010]Climate Change Mitigation</v>
      </c>
      <c r="B354" t="str">
        <f>Data[[#This Row],[Taxonomy]]&amp;Data[[#This Row],[ Activity Code]]&amp;Data[[#This Row],[Environmental Objective]]</f>
        <v>South Africa352[010]Climate Change Mitigation</v>
      </c>
      <c r="C354" t="s">
        <v>2</v>
      </c>
      <c r="D354" t="s">
        <v>789</v>
      </c>
      <c r="E354" t="s">
        <v>15</v>
      </c>
      <c r="F354" t="s">
        <v>346</v>
      </c>
      <c r="G354" s="12">
        <v>35</v>
      </c>
      <c r="H354" s="12" t="str">
        <f>_xlfn.XLOOKUP(Data[[#This Row],[ISIC Division]],'Combined ISIC Code '!$C$4:$C$422,'Combined ISIC Code '!$D$4:$D$422,"Not included under ISIC",0)</f>
        <v>Electricity, gas, steam and air conditioning supply</v>
      </c>
      <c r="I354" s="13">
        <v>352</v>
      </c>
      <c r="J354" t="str">
        <f>_xlfn.XLOOKUP(Data[[#This Row],[ISIC Group]],'Combined ISIC Code '!$E$4:$E$422,'Combined ISIC Code '!$F$4:$F$422,"NOT INCLUDED UNDER ISIC",0)</f>
        <v>Manufacture of gas; distribution of gaseous fuels through mains</v>
      </c>
      <c r="K354">
        <v>3520</v>
      </c>
      <c r="L354" t="s">
        <v>751</v>
      </c>
      <c r="M354" t="s">
        <v>16</v>
      </c>
      <c r="N354" t="s">
        <v>708</v>
      </c>
      <c r="O354" t="s">
        <v>46</v>
      </c>
      <c r="P354" t="s">
        <v>724</v>
      </c>
      <c r="Q354" t="s">
        <v>724</v>
      </c>
      <c r="R354" t="s">
        <v>790</v>
      </c>
      <c r="S354" t="s">
        <v>724</v>
      </c>
    </row>
    <row r="355" spans="1:19" x14ac:dyDescent="0.3">
      <c r="A355" t="str">
        <f>Data[[#This Row],[Taxonomy]]&amp;Data[[#This Row],[ Activity Code]]&amp;Data[[#This Row],[Environmental Objective]]</f>
        <v>South Africa352[030]Climate Change Adaptation</v>
      </c>
      <c r="B355" t="str">
        <f>Data[[#This Row],[Taxonomy]]&amp;Data[[#This Row],[ Activity Code]]&amp;Data[[#This Row],[Environmental Objective]]</f>
        <v>South Africa352[030]Climate Change Adaptation</v>
      </c>
      <c r="C355" t="s">
        <v>2</v>
      </c>
      <c r="D355" t="s">
        <v>45</v>
      </c>
      <c r="E355" t="s">
        <v>15</v>
      </c>
      <c r="F355" t="s">
        <v>346</v>
      </c>
      <c r="G355" s="12">
        <v>35</v>
      </c>
      <c r="H355" s="12" t="str">
        <f>_xlfn.XLOOKUP(Data[[#This Row],[ISIC Division]],'Combined ISIC Code '!$C$4:$C$422,'Combined ISIC Code '!$D$4:$D$422,"Not included under ISIC",0)</f>
        <v>Electricity, gas, steam and air conditioning supply</v>
      </c>
      <c r="I355" s="13">
        <v>352</v>
      </c>
      <c r="J355" t="str">
        <f>_xlfn.XLOOKUP(Data[[#This Row],[ISIC Group]],'Combined ISIC Code '!$E$4:$E$422,'Combined ISIC Code '!$F$4:$F$422,"NOT INCLUDED UNDER ISIC",0)</f>
        <v>Manufacture of gas; distribution of gaseous fuels through mains</v>
      </c>
      <c r="K355">
        <v>3520</v>
      </c>
      <c r="L355" t="s">
        <v>755</v>
      </c>
      <c r="M355" t="s">
        <v>16</v>
      </c>
      <c r="N355" t="s">
        <v>715</v>
      </c>
      <c r="O355" t="s">
        <v>784</v>
      </c>
      <c r="P355" t="s">
        <v>724</v>
      </c>
      <c r="Q355" t="s">
        <v>724</v>
      </c>
      <c r="R355" t="s">
        <v>785</v>
      </c>
      <c r="S355" t="s">
        <v>724</v>
      </c>
    </row>
    <row r="356" spans="1:19" x14ac:dyDescent="0.3">
      <c r="A356" t="str">
        <f>Data[[#This Row],[Taxonomy]]&amp;Data[[#This Row],[ Activity Code]]&amp;Data[[#This Row],[Environmental Objective]]</f>
        <v>South Africa352[030]Climate Change Mitigation</v>
      </c>
      <c r="B356" t="str">
        <f>Data[[#This Row],[Taxonomy]]&amp;Data[[#This Row],[ Activity Code]]&amp;Data[[#This Row],[Environmental Objective]]</f>
        <v>South Africa352[030]Climate Change Mitigation</v>
      </c>
      <c r="C356" t="s">
        <v>2</v>
      </c>
      <c r="D356" t="s">
        <v>45</v>
      </c>
      <c r="E356" t="s">
        <v>15</v>
      </c>
      <c r="F356" t="s">
        <v>346</v>
      </c>
      <c r="G356" s="12">
        <v>35</v>
      </c>
      <c r="H356" s="12" t="str">
        <f>_xlfn.XLOOKUP(Data[[#This Row],[ISIC Division]],'Combined ISIC Code '!$C$4:$C$422,'Combined ISIC Code '!$D$4:$D$422,"Not included under ISIC",0)</f>
        <v>Electricity, gas, steam and air conditioning supply</v>
      </c>
      <c r="I356" s="13">
        <v>352</v>
      </c>
      <c r="J356" t="str">
        <f>_xlfn.XLOOKUP(Data[[#This Row],[ISIC Group]],'Combined ISIC Code '!$E$4:$E$422,'Combined ISIC Code '!$F$4:$F$422,"NOT INCLUDED UNDER ISIC",0)</f>
        <v>Manufacture of gas; distribution of gaseous fuels through mains</v>
      </c>
      <c r="K356">
        <v>3520</v>
      </c>
      <c r="L356" t="s">
        <v>755</v>
      </c>
      <c r="M356" t="s">
        <v>16</v>
      </c>
      <c r="N356" t="s">
        <v>708</v>
      </c>
      <c r="O356" t="s">
        <v>787</v>
      </c>
      <c r="P356" t="s">
        <v>724</v>
      </c>
      <c r="Q356" t="s">
        <v>724</v>
      </c>
      <c r="R356" t="s">
        <v>788</v>
      </c>
      <c r="S356" t="s">
        <v>724</v>
      </c>
    </row>
    <row r="357" spans="1:19" x14ac:dyDescent="0.3">
      <c r="A357" t="str">
        <f>Data[[#This Row],[Taxonomy]]&amp;Data[[#This Row],[ Activity Code]]&amp;Data[[#This Row],[Environmental Objective]]</f>
        <v>South Africa353[010]Climate Change Adaptation</v>
      </c>
      <c r="B357" t="str">
        <f>Data[[#This Row],[Taxonomy]]&amp;Data[[#This Row],[ Activity Code]]&amp;Data[[#This Row],[Environmental Objective]]</f>
        <v>South Africa353[010]Climate Change Adaptation</v>
      </c>
      <c r="C357" t="s">
        <v>2</v>
      </c>
      <c r="D357" t="s">
        <v>822</v>
      </c>
      <c r="E357" t="s">
        <v>15</v>
      </c>
      <c r="F357" t="s">
        <v>346</v>
      </c>
      <c r="G357" s="12">
        <v>35</v>
      </c>
      <c r="H357" s="12" t="str">
        <f>_xlfn.XLOOKUP(Data[[#This Row],[ISIC Division]],'Combined ISIC Code '!$C$4:$C$422,'Combined ISIC Code '!$D$4:$D$422,"Not included under ISIC",0)</f>
        <v>Electricity, gas, steam and air conditioning supply</v>
      </c>
      <c r="I357" s="13">
        <v>353</v>
      </c>
      <c r="J357" t="str">
        <f>_xlfn.XLOOKUP(Data[[#This Row],[ISIC Group]],'Combined ISIC Code '!$E$4:$E$422,'Combined ISIC Code '!$F$4:$F$422,"NOT INCLUDED UNDER ISIC",0)</f>
        <v>Steam and air conditioning supply</v>
      </c>
      <c r="K357">
        <v>3530</v>
      </c>
      <c r="L357" t="s">
        <v>763</v>
      </c>
      <c r="M357" t="s">
        <v>16</v>
      </c>
      <c r="N357" t="s">
        <v>715</v>
      </c>
      <c r="O357" t="s">
        <v>784</v>
      </c>
      <c r="P357" t="s">
        <v>724</v>
      </c>
      <c r="Q357" t="s">
        <v>724</v>
      </c>
      <c r="R357" t="s">
        <v>785</v>
      </c>
      <c r="S357" t="s">
        <v>724</v>
      </c>
    </row>
    <row r="358" spans="1:19" x14ac:dyDescent="0.3">
      <c r="A358" t="str">
        <f>Data[[#This Row],[Taxonomy]]&amp;Data[[#This Row],[ Activity Code]]&amp;Data[[#This Row],[Environmental Objective]]</f>
        <v>South Africa353[010]Climate Change Mitigation</v>
      </c>
      <c r="B358" t="str">
        <f>Data[[#This Row],[Taxonomy]]&amp;Data[[#This Row],[ Activity Code]]&amp;Data[[#This Row],[Environmental Objective]]</f>
        <v>South Africa353[010]Climate Change Mitigation</v>
      </c>
      <c r="C358" t="s">
        <v>2</v>
      </c>
      <c r="D358" t="s">
        <v>822</v>
      </c>
      <c r="E358" t="s">
        <v>15</v>
      </c>
      <c r="F358" t="s">
        <v>346</v>
      </c>
      <c r="G358" s="12">
        <v>35</v>
      </c>
      <c r="H358" s="12" t="str">
        <f>_xlfn.XLOOKUP(Data[[#This Row],[ISIC Division]],'Combined ISIC Code '!$C$4:$C$422,'Combined ISIC Code '!$D$4:$D$422,"Not included under ISIC",0)</f>
        <v>Electricity, gas, steam and air conditioning supply</v>
      </c>
      <c r="I358" s="13">
        <v>353</v>
      </c>
      <c r="J358" t="str">
        <f>_xlfn.XLOOKUP(Data[[#This Row],[ISIC Group]],'Combined ISIC Code '!$E$4:$E$422,'Combined ISIC Code '!$F$4:$F$422,"NOT INCLUDED UNDER ISIC",0)</f>
        <v>Steam and air conditioning supply</v>
      </c>
      <c r="K358">
        <v>3530</v>
      </c>
      <c r="L358" t="s">
        <v>763</v>
      </c>
      <c r="M358" t="s">
        <v>16</v>
      </c>
      <c r="N358" t="s">
        <v>708</v>
      </c>
      <c r="O358" t="s">
        <v>798</v>
      </c>
      <c r="P358" t="s">
        <v>823</v>
      </c>
      <c r="Q358" t="s">
        <v>824</v>
      </c>
      <c r="R358" t="s">
        <v>825</v>
      </c>
    </row>
    <row r="359" spans="1:19" x14ac:dyDescent="0.3">
      <c r="A359" t="str">
        <f>Data[[#This Row],[Taxonomy]]&amp;Data[[#This Row],[ Activity Code]]&amp;Data[[#This Row],[Environmental Objective]]</f>
        <v>South Africa353[011]Climate Change Adaptation</v>
      </c>
      <c r="B359" t="str">
        <f>Data[[#This Row],[Taxonomy]]&amp;Data[[#This Row],[ Activity Code]]&amp;Data[[#This Row],[Environmental Objective]]</f>
        <v>South Africa353[011]Climate Change Adaptation</v>
      </c>
      <c r="C359" t="s">
        <v>2</v>
      </c>
      <c r="D359" t="s">
        <v>800</v>
      </c>
      <c r="E359" t="s">
        <v>15</v>
      </c>
      <c r="F359" t="s">
        <v>346</v>
      </c>
      <c r="G359" s="12">
        <v>35</v>
      </c>
      <c r="H359" s="12" t="str">
        <f>_xlfn.XLOOKUP(Data[[#This Row],[ISIC Division]],'Combined ISIC Code '!$C$4:$C$422,'Combined ISIC Code '!$D$4:$D$422,"Not included under ISIC",0)</f>
        <v>Electricity, gas, steam and air conditioning supply</v>
      </c>
      <c r="I359" s="13">
        <v>353</v>
      </c>
      <c r="J359" t="str">
        <f>_xlfn.XLOOKUP(Data[[#This Row],[ISIC Group]],'Combined ISIC Code '!$E$4:$E$422,'Combined ISIC Code '!$F$4:$F$422,"NOT INCLUDED UNDER ISIC",0)</f>
        <v>Steam and air conditioning supply</v>
      </c>
      <c r="K359">
        <v>3530</v>
      </c>
      <c r="L359" t="s">
        <v>760</v>
      </c>
      <c r="M359" t="s">
        <v>16</v>
      </c>
      <c r="N359" t="s">
        <v>715</v>
      </c>
      <c r="O359" t="s">
        <v>784</v>
      </c>
      <c r="Q359" t="s">
        <v>724</v>
      </c>
      <c r="R359" t="s">
        <v>785</v>
      </c>
      <c r="S359" t="s">
        <v>724</v>
      </c>
    </row>
    <row r="360" spans="1:19" x14ac:dyDescent="0.3">
      <c r="A360" t="str">
        <f>Data[[#This Row],[Taxonomy]]&amp;Data[[#This Row],[ Activity Code]]&amp;Data[[#This Row],[Environmental Objective]]</f>
        <v>South Africa353[011]Climate Change Mitigation</v>
      </c>
      <c r="B360" t="str">
        <f>Data[[#This Row],[Taxonomy]]&amp;Data[[#This Row],[ Activity Code]]&amp;Data[[#This Row],[Environmental Objective]]</f>
        <v>South Africa353[011]Climate Change Mitigation</v>
      </c>
      <c r="C360" t="s">
        <v>2</v>
      </c>
      <c r="D360" t="s">
        <v>800</v>
      </c>
      <c r="E360" t="s">
        <v>15</v>
      </c>
      <c r="F360" t="s">
        <v>346</v>
      </c>
      <c r="G360" s="12">
        <v>35</v>
      </c>
      <c r="H360" s="12" t="str">
        <f>_xlfn.XLOOKUP(Data[[#This Row],[ISIC Division]],'Combined ISIC Code '!$C$4:$C$422,'Combined ISIC Code '!$D$4:$D$422,"Not included under ISIC",0)</f>
        <v>Electricity, gas, steam and air conditioning supply</v>
      </c>
      <c r="I360" s="13">
        <v>353</v>
      </c>
      <c r="J360" t="str">
        <f>_xlfn.XLOOKUP(Data[[#This Row],[ISIC Group]],'Combined ISIC Code '!$E$4:$E$422,'Combined ISIC Code '!$F$4:$F$422,"NOT INCLUDED UNDER ISIC",0)</f>
        <v>Steam and air conditioning supply</v>
      </c>
      <c r="K360">
        <v>3530</v>
      </c>
      <c r="L360" t="s">
        <v>760</v>
      </c>
      <c r="M360" t="s">
        <v>16</v>
      </c>
      <c r="N360" t="s">
        <v>708</v>
      </c>
      <c r="O360" t="s">
        <v>798</v>
      </c>
      <c r="Q360" t="s">
        <v>724</v>
      </c>
      <c r="R360" t="s">
        <v>799</v>
      </c>
      <c r="S360" t="s">
        <v>724</v>
      </c>
    </row>
    <row r="361" spans="1:19" x14ac:dyDescent="0.3">
      <c r="A361" t="str">
        <f>Data[[#This Row],[Taxonomy]]&amp;Data[[#This Row],[ Activity Code]]&amp;Data[[#This Row],[Environmental Objective]]</f>
        <v>South Africa353[012]Climate Change Adaptation</v>
      </c>
      <c r="B361" t="str">
        <f>Data[[#This Row],[Taxonomy]]&amp;Data[[#This Row],[ Activity Code]]&amp;Data[[#This Row],[Environmental Objective]]</f>
        <v>South Africa353[012]Climate Change Adaptation</v>
      </c>
      <c r="C361" t="s">
        <v>2</v>
      </c>
      <c r="D361" t="s">
        <v>803</v>
      </c>
      <c r="E361" t="s">
        <v>15</v>
      </c>
      <c r="F361" t="s">
        <v>346</v>
      </c>
      <c r="G361" s="12">
        <v>35</v>
      </c>
      <c r="H361" s="12" t="str">
        <f>_xlfn.XLOOKUP(Data[[#This Row],[ISIC Division]],'Combined ISIC Code '!$C$4:$C$422,'Combined ISIC Code '!$D$4:$D$422,"Not included under ISIC",0)</f>
        <v>Electricity, gas, steam and air conditioning supply</v>
      </c>
      <c r="I361" s="13">
        <v>353</v>
      </c>
      <c r="J361" t="str">
        <f>_xlfn.XLOOKUP(Data[[#This Row],[ISIC Group]],'Combined ISIC Code '!$E$4:$E$422,'Combined ISIC Code '!$F$4:$F$422,"NOT INCLUDED UNDER ISIC",0)</f>
        <v>Steam and air conditioning supply</v>
      </c>
      <c r="K361">
        <v>3530</v>
      </c>
      <c r="L361" t="s">
        <v>804</v>
      </c>
      <c r="M361" t="s">
        <v>16</v>
      </c>
      <c r="N361" t="s">
        <v>715</v>
      </c>
      <c r="O361" t="s">
        <v>784</v>
      </c>
      <c r="Q361" t="s">
        <v>724</v>
      </c>
      <c r="R361" t="s">
        <v>785</v>
      </c>
      <c r="S361" t="s">
        <v>724</v>
      </c>
    </row>
    <row r="362" spans="1:19" x14ac:dyDescent="0.3">
      <c r="A362" t="str">
        <f>Data[[#This Row],[Taxonomy]]&amp;Data[[#This Row],[ Activity Code]]&amp;Data[[#This Row],[Environmental Objective]]</f>
        <v>South Africa353[012]Climate Change Mitigation</v>
      </c>
      <c r="B362" t="str">
        <f>Data[[#This Row],[Taxonomy]]&amp;Data[[#This Row],[ Activity Code]]&amp;Data[[#This Row],[Environmental Objective]]</f>
        <v>South Africa353[012]Climate Change Mitigation</v>
      </c>
      <c r="C362" t="s">
        <v>2</v>
      </c>
      <c r="D362" t="s">
        <v>803</v>
      </c>
      <c r="E362" t="s">
        <v>15</v>
      </c>
      <c r="F362" t="s">
        <v>346</v>
      </c>
      <c r="G362" s="12">
        <v>35</v>
      </c>
      <c r="H362" s="12" t="str">
        <f>_xlfn.XLOOKUP(Data[[#This Row],[ISIC Division]],'Combined ISIC Code '!$C$4:$C$422,'Combined ISIC Code '!$D$4:$D$422,"Not included under ISIC",0)</f>
        <v>Electricity, gas, steam and air conditioning supply</v>
      </c>
      <c r="I362" s="13">
        <v>353</v>
      </c>
      <c r="J362" t="str">
        <f>_xlfn.XLOOKUP(Data[[#This Row],[ISIC Group]],'Combined ISIC Code '!$E$4:$E$422,'Combined ISIC Code '!$F$4:$F$422,"NOT INCLUDED UNDER ISIC",0)</f>
        <v>Steam and air conditioning supply</v>
      </c>
      <c r="K362">
        <v>3530</v>
      </c>
      <c r="L362" t="s">
        <v>804</v>
      </c>
      <c r="M362" t="s">
        <v>16</v>
      </c>
      <c r="N362" t="s">
        <v>708</v>
      </c>
      <c r="O362" t="s">
        <v>798</v>
      </c>
      <c r="Q362" t="s">
        <v>724</v>
      </c>
      <c r="R362" t="s">
        <v>805</v>
      </c>
      <c r="S362" t="s">
        <v>724</v>
      </c>
    </row>
    <row r="363" spans="1:19" x14ac:dyDescent="0.3">
      <c r="A363" t="str">
        <f>Data[[#This Row],[Taxonomy]]&amp;Data[[#This Row],[ Activity Code]]&amp;Data[[#This Row],[Environmental Objective]]</f>
        <v>South Africa353[015]Climate Change Adaptation</v>
      </c>
      <c r="B363" t="str">
        <f>Data[[#This Row],[Taxonomy]]&amp;Data[[#This Row],[ Activity Code]]&amp;Data[[#This Row],[Environmental Objective]]</f>
        <v>South Africa353[015]Climate Change Adaptation</v>
      </c>
      <c r="C363" t="s">
        <v>2</v>
      </c>
      <c r="D363" t="s">
        <v>49</v>
      </c>
      <c r="E363" t="s">
        <v>15</v>
      </c>
      <c r="F363" t="s">
        <v>346</v>
      </c>
      <c r="G363" s="12">
        <v>35</v>
      </c>
      <c r="H363" s="12" t="str">
        <f>_xlfn.XLOOKUP(Data[[#This Row],[ISIC Division]],'Combined ISIC Code '!$C$4:$C$422,'Combined ISIC Code '!$D$4:$D$422,"Not included under ISIC",0)</f>
        <v>Electricity, gas, steam and air conditioning supply</v>
      </c>
      <c r="I363" s="13">
        <v>353</v>
      </c>
      <c r="J363" t="str">
        <f>_xlfn.XLOOKUP(Data[[#This Row],[ISIC Group]],'Combined ISIC Code '!$E$4:$E$422,'Combined ISIC Code '!$F$4:$F$422,"NOT INCLUDED UNDER ISIC",0)</f>
        <v>Steam and air conditioning supply</v>
      </c>
      <c r="K363">
        <v>3530</v>
      </c>
      <c r="L363" t="s">
        <v>768</v>
      </c>
      <c r="M363" t="s">
        <v>16</v>
      </c>
      <c r="N363" t="s">
        <v>715</v>
      </c>
      <c r="O363" t="s">
        <v>784</v>
      </c>
      <c r="P363" t="s">
        <v>724</v>
      </c>
      <c r="Q363" t="s">
        <v>724</v>
      </c>
      <c r="R363" t="s">
        <v>785</v>
      </c>
      <c r="S363" t="s">
        <v>724</v>
      </c>
    </row>
    <row r="364" spans="1:19" x14ac:dyDescent="0.3">
      <c r="A364" t="str">
        <f>Data[[#This Row],[Taxonomy]]&amp;Data[[#This Row],[ Activity Code]]&amp;Data[[#This Row],[Environmental Objective]]</f>
        <v>South Africa353[015]Climate Change Mitigation</v>
      </c>
      <c r="B364" t="str">
        <f>Data[[#This Row],[Taxonomy]]&amp;Data[[#This Row],[ Activity Code]]&amp;Data[[#This Row],[Environmental Objective]]</f>
        <v>South Africa353[015]Climate Change Mitigation</v>
      </c>
      <c r="C364" t="s">
        <v>2</v>
      </c>
      <c r="D364" t="s">
        <v>49</v>
      </c>
      <c r="E364" t="s">
        <v>15</v>
      </c>
      <c r="F364" t="s">
        <v>346</v>
      </c>
      <c r="G364" s="12">
        <v>35</v>
      </c>
      <c r="H364" s="12" t="str">
        <f>_xlfn.XLOOKUP(Data[[#This Row],[ISIC Division]],'Combined ISIC Code '!$C$4:$C$422,'Combined ISIC Code '!$D$4:$D$422,"Not included under ISIC",0)</f>
        <v>Electricity, gas, steam and air conditioning supply</v>
      </c>
      <c r="I364" s="13">
        <v>353</v>
      </c>
      <c r="J364" t="str">
        <f>_xlfn.XLOOKUP(Data[[#This Row],[ISIC Group]],'Combined ISIC Code '!$E$4:$E$422,'Combined ISIC Code '!$F$4:$F$422,"NOT INCLUDED UNDER ISIC",0)</f>
        <v>Steam and air conditioning supply</v>
      </c>
      <c r="K364">
        <v>3530</v>
      </c>
      <c r="L364" t="s">
        <v>768</v>
      </c>
      <c r="M364" t="s">
        <v>16</v>
      </c>
      <c r="N364" t="s">
        <v>708</v>
      </c>
      <c r="O364" t="s">
        <v>798</v>
      </c>
      <c r="P364" t="s">
        <v>724</v>
      </c>
      <c r="Q364" t="s">
        <v>724</v>
      </c>
      <c r="R364" t="s">
        <v>50</v>
      </c>
      <c r="S364" t="s">
        <v>724</v>
      </c>
    </row>
    <row r="365" spans="1:19" x14ac:dyDescent="0.3">
      <c r="A365" t="str">
        <f>Data[[#This Row],[Taxonomy]]&amp;Data[[#This Row],[ Activity Code]]&amp;Data[[#This Row],[Environmental Objective]]</f>
        <v>South Africa353[020]Climate Change Adaptation</v>
      </c>
      <c r="B365" t="str">
        <f>Data[[#This Row],[Taxonomy]]&amp;Data[[#This Row],[ Activity Code]]&amp;Data[[#This Row],[Environmental Objective]]</f>
        <v>South Africa353[020]Climate Change Adaptation</v>
      </c>
      <c r="C365" t="s">
        <v>2</v>
      </c>
      <c r="D365" t="s">
        <v>47</v>
      </c>
      <c r="E365" t="s">
        <v>15</v>
      </c>
      <c r="F365" t="s">
        <v>346</v>
      </c>
      <c r="G365" s="12">
        <v>35</v>
      </c>
      <c r="H365" s="12" t="str">
        <f>_xlfn.XLOOKUP(Data[[#This Row],[ISIC Division]],'Combined ISIC Code '!$C$4:$C$422,'Combined ISIC Code '!$D$4:$D$422,"Not included under ISIC",0)</f>
        <v>Electricity, gas, steam and air conditioning supply</v>
      </c>
      <c r="I365" s="13">
        <v>353</v>
      </c>
      <c r="J365" t="str">
        <f>_xlfn.XLOOKUP(Data[[#This Row],[ISIC Group]],'Combined ISIC Code '!$E$4:$E$422,'Combined ISIC Code '!$F$4:$F$422,"NOT INCLUDED UNDER ISIC",0)</f>
        <v>Steam and air conditioning supply</v>
      </c>
      <c r="K365">
        <v>3530</v>
      </c>
      <c r="L365" t="s">
        <v>771</v>
      </c>
      <c r="M365" t="s">
        <v>16</v>
      </c>
      <c r="N365" t="s">
        <v>715</v>
      </c>
      <c r="O365" t="s">
        <v>784</v>
      </c>
      <c r="P365" t="s">
        <v>724</v>
      </c>
      <c r="Q365" t="s">
        <v>724</v>
      </c>
      <c r="R365" t="s">
        <v>785</v>
      </c>
      <c r="S365" t="s">
        <v>724</v>
      </c>
    </row>
    <row r="366" spans="1:19" x14ac:dyDescent="0.3">
      <c r="A366" t="str">
        <f>Data[[#This Row],[Taxonomy]]&amp;Data[[#This Row],[ Activity Code]]&amp;Data[[#This Row],[Environmental Objective]]</f>
        <v>South Africa353[020]Climate Change Mitigation</v>
      </c>
      <c r="B366" t="str">
        <f>Data[[#This Row],[Taxonomy]]&amp;Data[[#This Row],[ Activity Code]]&amp;Data[[#This Row],[Environmental Objective]]</f>
        <v>South Africa353[020]Climate Change Mitigation</v>
      </c>
      <c r="C366" t="s">
        <v>2</v>
      </c>
      <c r="D366" t="s">
        <v>47</v>
      </c>
      <c r="E366" t="s">
        <v>15</v>
      </c>
      <c r="F366" t="s">
        <v>346</v>
      </c>
      <c r="G366" s="12">
        <v>35</v>
      </c>
      <c r="H366" s="12" t="str">
        <f>_xlfn.XLOOKUP(Data[[#This Row],[ISIC Division]],'Combined ISIC Code '!$C$4:$C$422,'Combined ISIC Code '!$D$4:$D$422,"Not included under ISIC",0)</f>
        <v>Electricity, gas, steam and air conditioning supply</v>
      </c>
      <c r="I366" s="13">
        <v>353</v>
      </c>
      <c r="J366" t="str">
        <f>_xlfn.XLOOKUP(Data[[#This Row],[ISIC Group]],'Combined ISIC Code '!$E$4:$E$422,'Combined ISIC Code '!$F$4:$F$422,"NOT INCLUDED UNDER ISIC",0)</f>
        <v>Steam and air conditioning supply</v>
      </c>
      <c r="K366">
        <v>3530</v>
      </c>
      <c r="L366" t="s">
        <v>771</v>
      </c>
      <c r="M366" t="s">
        <v>16</v>
      </c>
      <c r="N366" t="s">
        <v>708</v>
      </c>
      <c r="O366" t="s">
        <v>791</v>
      </c>
      <c r="P366" t="s">
        <v>772</v>
      </c>
      <c r="Q366" t="s">
        <v>792</v>
      </c>
      <c r="R366" t="s">
        <v>793</v>
      </c>
      <c r="S366" t="s">
        <v>724</v>
      </c>
    </row>
    <row r="367" spans="1:19" x14ac:dyDescent="0.3">
      <c r="A367" t="str">
        <f>Data[[#This Row],[Taxonomy]]&amp;Data[[#This Row],[ Activity Code]]&amp;Data[[#This Row],[Environmental Objective]]</f>
        <v>South Africa353[030]Climate Change Adaptation</v>
      </c>
      <c r="B367" t="str">
        <f>Data[[#This Row],[Taxonomy]]&amp;Data[[#This Row],[ Activity Code]]&amp;Data[[#This Row],[Environmental Objective]]</f>
        <v>South Africa353[030]Climate Change Adaptation</v>
      </c>
      <c r="C367" t="s">
        <v>2</v>
      </c>
      <c r="D367" t="s">
        <v>43</v>
      </c>
      <c r="E367" t="s">
        <v>15</v>
      </c>
      <c r="F367" t="s">
        <v>346</v>
      </c>
      <c r="G367" s="12">
        <v>35</v>
      </c>
      <c r="H367" s="12" t="str">
        <f>_xlfn.XLOOKUP(Data[[#This Row],[ISIC Division]],'Combined ISIC Code '!$C$4:$C$422,'Combined ISIC Code '!$D$4:$D$422,"Not included under ISIC",0)</f>
        <v>Electricity, gas, steam and air conditioning supply</v>
      </c>
      <c r="I367" s="13">
        <v>353</v>
      </c>
      <c r="J367" t="str">
        <f>_xlfn.XLOOKUP(Data[[#This Row],[ISIC Group]],'Combined ISIC Code '!$E$4:$E$422,'Combined ISIC Code '!$F$4:$F$422,"NOT INCLUDED UNDER ISIC",0)</f>
        <v>Steam and air conditioning supply</v>
      </c>
      <c r="K367">
        <v>3530</v>
      </c>
      <c r="L367" t="s">
        <v>775</v>
      </c>
      <c r="M367" t="s">
        <v>16</v>
      </c>
      <c r="N367" t="s">
        <v>715</v>
      </c>
      <c r="O367" t="s">
        <v>784</v>
      </c>
      <c r="P367" t="s">
        <v>724</v>
      </c>
      <c r="Q367" t="s">
        <v>724</v>
      </c>
      <c r="R367" t="s">
        <v>785</v>
      </c>
      <c r="S367" t="s">
        <v>724</v>
      </c>
    </row>
    <row r="368" spans="1:19" x14ac:dyDescent="0.3">
      <c r="A368" t="str">
        <f>Data[[#This Row],[Taxonomy]]&amp;Data[[#This Row],[ Activity Code]]&amp;Data[[#This Row],[Environmental Objective]]</f>
        <v>South Africa353[030]Climate Change Mitigation</v>
      </c>
      <c r="B368" t="str">
        <f>Data[[#This Row],[Taxonomy]]&amp;Data[[#This Row],[ Activity Code]]&amp;Data[[#This Row],[Environmental Objective]]</f>
        <v>South Africa353[030]Climate Change Mitigation</v>
      </c>
      <c r="C368" t="s">
        <v>2</v>
      </c>
      <c r="D368" t="s">
        <v>43</v>
      </c>
      <c r="E368" t="s">
        <v>15</v>
      </c>
      <c r="F368" t="s">
        <v>346</v>
      </c>
      <c r="G368" s="12">
        <v>35</v>
      </c>
      <c r="H368" s="12" t="str">
        <f>_xlfn.XLOOKUP(Data[[#This Row],[ISIC Division]],'Combined ISIC Code '!$C$4:$C$422,'Combined ISIC Code '!$D$4:$D$422,"Not included under ISIC",0)</f>
        <v>Electricity, gas, steam and air conditioning supply</v>
      </c>
      <c r="I368" s="13">
        <v>353</v>
      </c>
      <c r="J368" t="str">
        <f>_xlfn.XLOOKUP(Data[[#This Row],[ISIC Group]],'Combined ISIC Code '!$E$4:$E$422,'Combined ISIC Code '!$F$4:$F$422,"NOT INCLUDED UNDER ISIC",0)</f>
        <v>Steam and air conditioning supply</v>
      </c>
      <c r="K368">
        <v>3530</v>
      </c>
      <c r="L368" t="s">
        <v>775</v>
      </c>
      <c r="M368" t="s">
        <v>16</v>
      </c>
      <c r="N368" t="s">
        <v>708</v>
      </c>
      <c r="O368" t="s">
        <v>786</v>
      </c>
      <c r="P368" t="s">
        <v>724</v>
      </c>
      <c r="Q368" t="s">
        <v>724</v>
      </c>
      <c r="R368" t="s">
        <v>44</v>
      </c>
      <c r="S368" t="s">
        <v>724</v>
      </c>
    </row>
    <row r="369" spans="1:19" x14ac:dyDescent="0.3">
      <c r="A369" t="str">
        <f>Data[[#This Row],[Taxonomy]]&amp;Data[[#This Row],[ Activity Code]]&amp;Data[[#This Row],[Environmental Objective]]</f>
        <v>South Africa353[040]Climate Change Adaptation</v>
      </c>
      <c r="B369" t="str">
        <f>Data[[#This Row],[Taxonomy]]&amp;Data[[#This Row],[ Activity Code]]&amp;Data[[#This Row],[Environmental Objective]]</f>
        <v>South Africa353[040]Climate Change Adaptation</v>
      </c>
      <c r="C369" t="s">
        <v>2</v>
      </c>
      <c r="D369" t="s">
        <v>48</v>
      </c>
      <c r="E369" t="s">
        <v>15</v>
      </c>
      <c r="F369" t="s">
        <v>346</v>
      </c>
      <c r="G369" s="12">
        <v>35</v>
      </c>
      <c r="H369" s="12" t="str">
        <f>_xlfn.XLOOKUP(Data[[#This Row],[ISIC Division]],'Combined ISIC Code '!$C$4:$C$422,'Combined ISIC Code '!$D$4:$D$422,"Not included under ISIC",0)</f>
        <v>Electricity, gas, steam and air conditioning supply</v>
      </c>
      <c r="I369" s="13">
        <v>353</v>
      </c>
      <c r="J369" t="str">
        <f>_xlfn.XLOOKUP(Data[[#This Row],[ISIC Group]],'Combined ISIC Code '!$E$4:$E$422,'Combined ISIC Code '!$F$4:$F$422,"NOT INCLUDED UNDER ISIC",0)</f>
        <v>Steam and air conditioning supply</v>
      </c>
      <c r="K369">
        <v>3530</v>
      </c>
      <c r="L369" t="s">
        <v>777</v>
      </c>
      <c r="M369" t="s">
        <v>16</v>
      </c>
      <c r="N369" t="s">
        <v>715</v>
      </c>
      <c r="O369" t="s">
        <v>784</v>
      </c>
      <c r="P369" t="s">
        <v>724</v>
      </c>
      <c r="Q369" t="s">
        <v>724</v>
      </c>
      <c r="R369" t="s">
        <v>785</v>
      </c>
      <c r="S369" t="s">
        <v>724</v>
      </c>
    </row>
    <row r="370" spans="1:19" x14ac:dyDescent="0.3">
      <c r="A370" t="str">
        <f>Data[[#This Row],[Taxonomy]]&amp;Data[[#This Row],[ Activity Code]]&amp;Data[[#This Row],[Environmental Objective]]</f>
        <v>South Africa353[040]Climate Change Mitigation</v>
      </c>
      <c r="B370" t="str">
        <f>Data[[#This Row],[Taxonomy]]&amp;Data[[#This Row],[ Activity Code]]&amp;Data[[#This Row],[Environmental Objective]]</f>
        <v>South Africa353[040]Climate Change Mitigation</v>
      </c>
      <c r="C370" t="s">
        <v>2</v>
      </c>
      <c r="D370" t="s">
        <v>48</v>
      </c>
      <c r="E370" t="s">
        <v>15</v>
      </c>
      <c r="F370" t="s">
        <v>346</v>
      </c>
      <c r="G370" s="12">
        <v>35</v>
      </c>
      <c r="H370" s="12" t="str">
        <f>_xlfn.XLOOKUP(Data[[#This Row],[ISIC Division]],'Combined ISIC Code '!$C$4:$C$422,'Combined ISIC Code '!$D$4:$D$422,"Not included under ISIC",0)</f>
        <v>Electricity, gas, steam and air conditioning supply</v>
      </c>
      <c r="I370" s="13">
        <v>353</v>
      </c>
      <c r="J370" t="str">
        <f>_xlfn.XLOOKUP(Data[[#This Row],[ISIC Group]],'Combined ISIC Code '!$E$4:$E$422,'Combined ISIC Code '!$F$4:$F$422,"NOT INCLUDED UNDER ISIC",0)</f>
        <v>Steam and air conditioning supply</v>
      </c>
      <c r="K370">
        <v>3530</v>
      </c>
      <c r="L370" t="s">
        <v>777</v>
      </c>
      <c r="M370" t="s">
        <v>16</v>
      </c>
      <c r="N370" t="s">
        <v>708</v>
      </c>
      <c r="O370" t="s">
        <v>794</v>
      </c>
      <c r="P370" t="s">
        <v>795</v>
      </c>
      <c r="Q370" t="s">
        <v>796</v>
      </c>
      <c r="R370" t="s">
        <v>724</v>
      </c>
      <c r="S370" t="s">
        <v>797</v>
      </c>
    </row>
    <row r="371" spans="1:19" x14ac:dyDescent="0.3">
      <c r="A371" t="str">
        <f>Data[[#This Row],[Taxonomy]]&amp;Data[[#This Row],[ Activity Code]]&amp;Data[[#This Row],[Environmental Objective]]</f>
        <v>South Africa353[050]Climate Change Adaptation</v>
      </c>
      <c r="B371" t="str">
        <f>Data[[#This Row],[Taxonomy]]&amp;Data[[#This Row],[ Activity Code]]&amp;Data[[#This Row],[Environmental Objective]]</f>
        <v>South Africa353[050]Climate Change Adaptation</v>
      </c>
      <c r="C371" t="s">
        <v>2</v>
      </c>
      <c r="D371" t="s">
        <v>807</v>
      </c>
      <c r="E371" t="s">
        <v>15</v>
      </c>
      <c r="F371" t="s">
        <v>346</v>
      </c>
      <c r="G371" s="12">
        <v>35</v>
      </c>
      <c r="H371" s="12" t="str">
        <f>_xlfn.XLOOKUP(Data[[#This Row],[ISIC Division]],'Combined ISIC Code '!$C$4:$C$422,'Combined ISIC Code '!$D$4:$D$422,"Not included under ISIC",0)</f>
        <v>Electricity, gas, steam and air conditioning supply</v>
      </c>
      <c r="I371" s="13">
        <v>353</v>
      </c>
      <c r="J371" t="str">
        <f>_xlfn.XLOOKUP(Data[[#This Row],[ISIC Group]],'Combined ISIC Code '!$E$4:$E$422,'Combined ISIC Code '!$F$4:$F$422,"NOT INCLUDED UNDER ISIC",0)</f>
        <v>Steam and air conditioning supply</v>
      </c>
      <c r="K371">
        <v>3530</v>
      </c>
      <c r="L371" t="s">
        <v>808</v>
      </c>
      <c r="M371" t="s">
        <v>16</v>
      </c>
      <c r="N371" t="s">
        <v>715</v>
      </c>
      <c r="O371" t="s">
        <v>784</v>
      </c>
      <c r="Q371" t="s">
        <v>724</v>
      </c>
      <c r="R371" t="s">
        <v>785</v>
      </c>
      <c r="S371" t="s">
        <v>724</v>
      </c>
    </row>
    <row r="372" spans="1:19" x14ac:dyDescent="0.3">
      <c r="A372" t="str">
        <f>Data[[#This Row],[Taxonomy]]&amp;Data[[#This Row],[ Activity Code]]&amp;Data[[#This Row],[Environmental Objective]]</f>
        <v>South Africa353[050]Climate Change Mitigation</v>
      </c>
      <c r="B372" t="str">
        <f>Data[[#This Row],[Taxonomy]]&amp;Data[[#This Row],[ Activity Code]]&amp;Data[[#This Row],[Environmental Objective]]</f>
        <v>South Africa353[050]Climate Change Mitigation</v>
      </c>
      <c r="C372" t="s">
        <v>2</v>
      </c>
      <c r="D372" t="s">
        <v>807</v>
      </c>
      <c r="E372" t="s">
        <v>15</v>
      </c>
      <c r="F372" t="s">
        <v>346</v>
      </c>
      <c r="G372" s="12">
        <v>35</v>
      </c>
      <c r="H372" s="12" t="str">
        <f>_xlfn.XLOOKUP(Data[[#This Row],[ISIC Division]],'Combined ISIC Code '!$C$4:$C$422,'Combined ISIC Code '!$D$4:$D$422,"Not included under ISIC",0)</f>
        <v>Electricity, gas, steam and air conditioning supply</v>
      </c>
      <c r="I372" s="13">
        <v>353</v>
      </c>
      <c r="J372" t="str">
        <f>_xlfn.XLOOKUP(Data[[#This Row],[ISIC Group]],'Combined ISIC Code '!$E$4:$E$422,'Combined ISIC Code '!$F$4:$F$422,"NOT INCLUDED UNDER ISIC",0)</f>
        <v>Steam and air conditioning supply</v>
      </c>
      <c r="K372">
        <v>3530</v>
      </c>
      <c r="L372" t="s">
        <v>808</v>
      </c>
      <c r="M372" t="s">
        <v>16</v>
      </c>
      <c r="N372" t="s">
        <v>708</v>
      </c>
      <c r="O372" t="s">
        <v>798</v>
      </c>
      <c r="Q372" t="s">
        <v>724</v>
      </c>
      <c r="R372" t="s">
        <v>809</v>
      </c>
      <c r="S372" t="s">
        <v>724</v>
      </c>
    </row>
    <row r="373" spans="1:19" x14ac:dyDescent="0.3">
      <c r="A373" t="str">
        <f>Data[[#This Row],[Taxonomy]]&amp;Data[[#This Row],[ Activity Code]]&amp;Data[[#This Row],[Environmental Objective]]</f>
        <v>South Africa353[060]Climate Change Adaptation</v>
      </c>
      <c r="B373" t="str">
        <f>Data[[#This Row],[Taxonomy]]&amp;Data[[#This Row],[ Activity Code]]&amp;Data[[#This Row],[Environmental Objective]]</f>
        <v>South Africa353[060]Climate Change Adaptation</v>
      </c>
      <c r="C373" t="s">
        <v>2</v>
      </c>
      <c r="D373" t="s">
        <v>811</v>
      </c>
      <c r="E373" t="s">
        <v>15</v>
      </c>
      <c r="F373" t="s">
        <v>346</v>
      </c>
      <c r="G373" s="12">
        <v>35</v>
      </c>
      <c r="H373" s="12" t="str">
        <f>_xlfn.XLOOKUP(Data[[#This Row],[ISIC Division]],'Combined ISIC Code '!$C$4:$C$422,'Combined ISIC Code '!$D$4:$D$422,"Not included under ISIC",0)</f>
        <v>Electricity, gas, steam and air conditioning supply</v>
      </c>
      <c r="I373" s="13">
        <v>353</v>
      </c>
      <c r="J373" t="str">
        <f>_xlfn.XLOOKUP(Data[[#This Row],[ISIC Group]],'Combined ISIC Code '!$E$4:$E$422,'Combined ISIC Code '!$F$4:$F$422,"NOT INCLUDED UNDER ISIC",0)</f>
        <v>Steam and air conditioning supply</v>
      </c>
      <c r="K373">
        <v>3530</v>
      </c>
      <c r="L373" t="s">
        <v>812</v>
      </c>
      <c r="M373" t="s">
        <v>16</v>
      </c>
      <c r="N373" t="s">
        <v>715</v>
      </c>
      <c r="O373" t="s">
        <v>784</v>
      </c>
      <c r="Q373" t="s">
        <v>724</v>
      </c>
      <c r="R373" t="s">
        <v>785</v>
      </c>
      <c r="S373" t="s">
        <v>724</v>
      </c>
    </row>
    <row r="374" spans="1:19" x14ac:dyDescent="0.3">
      <c r="A374" t="str">
        <f>Data[[#This Row],[Taxonomy]]&amp;Data[[#This Row],[ Activity Code]]&amp;Data[[#This Row],[Environmental Objective]]</f>
        <v>South Africa353[060]Climate Change Mitigation</v>
      </c>
      <c r="B374" t="str">
        <f>Data[[#This Row],[Taxonomy]]&amp;Data[[#This Row],[ Activity Code]]&amp;Data[[#This Row],[Environmental Objective]]</f>
        <v>South Africa353[060]Climate Change Mitigation</v>
      </c>
      <c r="C374" t="s">
        <v>2</v>
      </c>
      <c r="D374" t="s">
        <v>811</v>
      </c>
      <c r="E374" t="s">
        <v>15</v>
      </c>
      <c r="F374" t="s">
        <v>346</v>
      </c>
      <c r="G374" s="12">
        <v>35</v>
      </c>
      <c r="H374" s="12" t="str">
        <f>_xlfn.XLOOKUP(Data[[#This Row],[ISIC Division]],'Combined ISIC Code '!$C$4:$C$422,'Combined ISIC Code '!$D$4:$D$422,"Not included under ISIC",0)</f>
        <v>Electricity, gas, steam and air conditioning supply</v>
      </c>
      <c r="I374" s="13">
        <v>353</v>
      </c>
      <c r="J374" t="str">
        <f>_xlfn.XLOOKUP(Data[[#This Row],[ISIC Group]],'Combined ISIC Code '!$E$4:$E$422,'Combined ISIC Code '!$F$4:$F$422,"NOT INCLUDED UNDER ISIC",0)</f>
        <v>Steam and air conditioning supply</v>
      </c>
      <c r="K374">
        <v>3530</v>
      </c>
      <c r="L374" t="s">
        <v>812</v>
      </c>
      <c r="M374" t="s">
        <v>16</v>
      </c>
      <c r="N374" t="s">
        <v>708</v>
      </c>
      <c r="O374" t="s">
        <v>798</v>
      </c>
      <c r="Q374" t="s">
        <v>724</v>
      </c>
      <c r="R374" t="s">
        <v>813</v>
      </c>
      <c r="S374" t="s">
        <v>724</v>
      </c>
    </row>
    <row r="375" spans="1:19" x14ac:dyDescent="0.3">
      <c r="A375" t="str">
        <f>Data[[#This Row],[Taxonomy]]&amp;Data[[#This Row],[ Activity Code]]&amp;Data[[#This Row],[Environmental Objective]]</f>
        <v>South Africa353[070]Climate Change Adaptation</v>
      </c>
      <c r="B375" t="str">
        <f>Data[[#This Row],[Taxonomy]]&amp;Data[[#This Row],[ Activity Code]]&amp;Data[[#This Row],[Environmental Objective]]</f>
        <v>South Africa353[070]Climate Change Adaptation</v>
      </c>
      <c r="C375" t="s">
        <v>2</v>
      </c>
      <c r="D375" t="s">
        <v>815</v>
      </c>
      <c r="E375" t="s">
        <v>15</v>
      </c>
      <c r="F375" t="s">
        <v>346</v>
      </c>
      <c r="G375" s="12">
        <v>35</v>
      </c>
      <c r="H375" s="12" t="str">
        <f>_xlfn.XLOOKUP(Data[[#This Row],[ISIC Division]],'Combined ISIC Code '!$C$4:$C$422,'Combined ISIC Code '!$D$4:$D$422,"Not included under ISIC",0)</f>
        <v>Electricity, gas, steam and air conditioning supply</v>
      </c>
      <c r="I375" s="13">
        <v>353</v>
      </c>
      <c r="J375" t="str">
        <f>_xlfn.XLOOKUP(Data[[#This Row],[ISIC Group]],'Combined ISIC Code '!$E$4:$E$422,'Combined ISIC Code '!$F$4:$F$422,"NOT INCLUDED UNDER ISIC",0)</f>
        <v>Steam and air conditioning supply</v>
      </c>
      <c r="K375">
        <v>3530</v>
      </c>
      <c r="L375" t="s">
        <v>816</v>
      </c>
      <c r="M375" t="s">
        <v>16</v>
      </c>
      <c r="N375" t="s">
        <v>715</v>
      </c>
      <c r="O375" t="s">
        <v>784</v>
      </c>
      <c r="P375" t="s">
        <v>724</v>
      </c>
      <c r="Q375" t="s">
        <v>724</v>
      </c>
      <c r="R375" t="s">
        <v>785</v>
      </c>
      <c r="S375" t="s">
        <v>724</v>
      </c>
    </row>
    <row r="376" spans="1:19" x14ac:dyDescent="0.3">
      <c r="A376" t="str">
        <f>Data[[#This Row],[Taxonomy]]&amp;Data[[#This Row],[ Activity Code]]&amp;Data[[#This Row],[Environmental Objective]]</f>
        <v>South Africa353[070]Climate Change Mitigation</v>
      </c>
      <c r="B376" t="str">
        <f>Data[[#This Row],[Taxonomy]]&amp;Data[[#This Row],[ Activity Code]]&amp;Data[[#This Row],[Environmental Objective]]</f>
        <v>South Africa353[070]Climate Change Mitigation</v>
      </c>
      <c r="C376" t="s">
        <v>2</v>
      </c>
      <c r="D376" t="s">
        <v>815</v>
      </c>
      <c r="E376" t="s">
        <v>15</v>
      </c>
      <c r="F376" t="s">
        <v>346</v>
      </c>
      <c r="G376" s="12">
        <v>35</v>
      </c>
      <c r="H376" s="12" t="str">
        <f>_xlfn.XLOOKUP(Data[[#This Row],[ISIC Division]],'Combined ISIC Code '!$C$4:$C$422,'Combined ISIC Code '!$D$4:$D$422,"Not included under ISIC",0)</f>
        <v>Electricity, gas, steam and air conditioning supply</v>
      </c>
      <c r="I376" s="13">
        <v>353</v>
      </c>
      <c r="J376" t="str">
        <f>_xlfn.XLOOKUP(Data[[#This Row],[ISIC Group]],'Combined ISIC Code '!$E$4:$E$422,'Combined ISIC Code '!$F$4:$F$422,"NOT INCLUDED UNDER ISIC",0)</f>
        <v>Steam and air conditioning supply</v>
      </c>
      <c r="K376">
        <v>3530</v>
      </c>
      <c r="L376" t="s">
        <v>816</v>
      </c>
      <c r="M376" t="s">
        <v>16</v>
      </c>
      <c r="N376" t="s">
        <v>708</v>
      </c>
      <c r="O376" t="s">
        <v>798</v>
      </c>
      <c r="P376" t="s">
        <v>817</v>
      </c>
      <c r="Q376" t="s">
        <v>818</v>
      </c>
      <c r="R376" t="s">
        <v>819</v>
      </c>
      <c r="S376" t="s">
        <v>820</v>
      </c>
    </row>
    <row r="377" spans="1:19" x14ac:dyDescent="0.3">
      <c r="A377" t="str">
        <f>Data[[#This Row],[Taxonomy]]&amp;Data[[#This Row],[ Activity Code]]&amp;Data[[#This Row],[Environmental Objective]]</f>
        <v>South Africa353[080]Climate Change Adaptation</v>
      </c>
      <c r="B377" t="str">
        <f>Data[[#This Row],[Taxonomy]]&amp;Data[[#This Row],[ Activity Code]]&amp;Data[[#This Row],[Environmental Objective]]</f>
        <v>South Africa353[080]Climate Change Adaptation</v>
      </c>
      <c r="C377" t="s">
        <v>2</v>
      </c>
      <c r="D377" t="s">
        <v>827</v>
      </c>
      <c r="E377" t="s">
        <v>15</v>
      </c>
      <c r="F377" t="s">
        <v>346</v>
      </c>
      <c r="G377" s="12">
        <v>35</v>
      </c>
      <c r="H377" s="12" t="str">
        <f>_xlfn.XLOOKUP(Data[[#This Row],[ISIC Division]],'Combined ISIC Code '!$C$4:$C$422,'Combined ISIC Code '!$D$4:$D$422,"Not included under ISIC",0)</f>
        <v>Electricity, gas, steam and air conditioning supply</v>
      </c>
      <c r="I377" s="13">
        <v>353</v>
      </c>
      <c r="J377" t="str">
        <f>_xlfn.XLOOKUP(Data[[#This Row],[ISIC Group]],'Combined ISIC Code '!$E$4:$E$422,'Combined ISIC Code '!$F$4:$F$422,"NOT INCLUDED UNDER ISIC",0)</f>
        <v>Steam and air conditioning supply</v>
      </c>
      <c r="K377">
        <v>3530</v>
      </c>
      <c r="L377" t="s">
        <v>828</v>
      </c>
      <c r="M377" t="s">
        <v>16</v>
      </c>
      <c r="N377" t="s">
        <v>715</v>
      </c>
      <c r="O377" t="s">
        <v>784</v>
      </c>
      <c r="P377" t="s">
        <v>724</v>
      </c>
      <c r="Q377" t="s">
        <v>724</v>
      </c>
      <c r="R377" t="s">
        <v>785</v>
      </c>
      <c r="S377" t="s">
        <v>724</v>
      </c>
    </row>
    <row r="378" spans="1:19" x14ac:dyDescent="0.3">
      <c r="A378" t="str">
        <f>Data[[#This Row],[Taxonomy]]&amp;Data[[#This Row],[ Activity Code]]&amp;Data[[#This Row],[Environmental Objective]]</f>
        <v>South Africa353[080]Climate Change Mitigation</v>
      </c>
      <c r="B378" t="str">
        <f>Data[[#This Row],[Taxonomy]]&amp;Data[[#This Row],[ Activity Code]]&amp;Data[[#This Row],[Environmental Objective]]</f>
        <v>South Africa353[080]Climate Change Mitigation</v>
      </c>
      <c r="C378" t="s">
        <v>2</v>
      </c>
      <c r="D378" t="s">
        <v>827</v>
      </c>
      <c r="E378" t="s">
        <v>15</v>
      </c>
      <c r="F378" t="s">
        <v>346</v>
      </c>
      <c r="G378" s="12">
        <v>35</v>
      </c>
      <c r="H378" s="12" t="str">
        <f>_xlfn.XLOOKUP(Data[[#This Row],[ISIC Division]],'Combined ISIC Code '!$C$4:$C$422,'Combined ISIC Code '!$D$4:$D$422,"Not included under ISIC",0)</f>
        <v>Electricity, gas, steam and air conditioning supply</v>
      </c>
      <c r="I378" s="13">
        <v>353</v>
      </c>
      <c r="J378" t="str">
        <f>_xlfn.XLOOKUP(Data[[#This Row],[ISIC Group]],'Combined ISIC Code '!$E$4:$E$422,'Combined ISIC Code '!$F$4:$F$422,"NOT INCLUDED UNDER ISIC",0)</f>
        <v>Steam and air conditioning supply</v>
      </c>
      <c r="K378">
        <v>3530</v>
      </c>
      <c r="L378" t="s">
        <v>828</v>
      </c>
      <c r="M378" t="s">
        <v>16</v>
      </c>
      <c r="N378" t="s">
        <v>708</v>
      </c>
      <c r="O378" t="s">
        <v>798</v>
      </c>
      <c r="P378" t="s">
        <v>829</v>
      </c>
      <c r="Q378" t="s">
        <v>830</v>
      </c>
      <c r="R378" t="s">
        <v>831</v>
      </c>
      <c r="S378" t="s">
        <v>724</v>
      </c>
    </row>
    <row r="379" spans="1:19" x14ac:dyDescent="0.3">
      <c r="A379" t="str">
        <f>Data[[#This Row],[Taxonomy]]&amp;Data[[#This Row],[ Activity Code]]&amp;Data[[#This Row],[Environmental Objective]]</f>
        <v>South Africa360[011]Climate Change Adaptation</v>
      </c>
      <c r="B379" t="str">
        <f>Data[[#This Row],[Taxonomy]]&amp;Data[[#This Row],[ Activity Code]]&amp;Data[[#This Row],[Environmental Objective]]</f>
        <v>South Africa360[011]Climate Change Adaptation</v>
      </c>
      <c r="C379" t="s">
        <v>2</v>
      </c>
      <c r="D379" t="s">
        <v>1366</v>
      </c>
      <c r="E379" t="s">
        <v>350</v>
      </c>
      <c r="F379" t="s">
        <v>351</v>
      </c>
      <c r="G379" s="12">
        <v>36</v>
      </c>
      <c r="H379" s="12" t="str">
        <f>_xlfn.XLOOKUP(Data[[#This Row],[ISIC Division]],'Combined ISIC Code '!$C$4:$C$422,'Combined ISIC Code '!$D$4:$D$422,"Not included under ISIC",0)</f>
        <v>Water collection, treatment and supply</v>
      </c>
      <c r="I379" s="13">
        <v>360</v>
      </c>
      <c r="J379" t="str">
        <f>_xlfn.XLOOKUP(Data[[#This Row],[ISIC Group]],'Combined ISIC Code '!$E$4:$E$422,'Combined ISIC Code '!$F$4:$F$422,"NOT INCLUDED UNDER ISIC",0)</f>
        <v>Water collection, treatment and supply</v>
      </c>
      <c r="K379">
        <v>3600</v>
      </c>
      <c r="L379" t="s">
        <v>1367</v>
      </c>
      <c r="M379" t="s">
        <v>16</v>
      </c>
      <c r="N379" t="s">
        <v>715</v>
      </c>
      <c r="P379" t="s">
        <v>724</v>
      </c>
      <c r="Q379" t="s">
        <v>724</v>
      </c>
      <c r="R379" t="s">
        <v>785</v>
      </c>
      <c r="S379" t="s">
        <v>724</v>
      </c>
    </row>
    <row r="380" spans="1:19" x14ac:dyDescent="0.3">
      <c r="A380" t="str">
        <f>Data[[#This Row],[Taxonomy]]&amp;Data[[#This Row],[ Activity Code]]&amp;Data[[#This Row],[Environmental Objective]]</f>
        <v>South Africa360[011]Climate Change Mitigation</v>
      </c>
      <c r="B380" t="str">
        <f>Data[[#This Row],[Taxonomy]]&amp;Data[[#This Row],[ Activity Code]]&amp;Data[[#This Row],[Environmental Objective]]</f>
        <v>South Africa360[011]Climate Change Mitigation</v>
      </c>
      <c r="C380" t="s">
        <v>2</v>
      </c>
      <c r="D380" t="s">
        <v>1366</v>
      </c>
      <c r="E380" t="s">
        <v>350</v>
      </c>
      <c r="F380" t="s">
        <v>351</v>
      </c>
      <c r="G380" s="12">
        <v>36</v>
      </c>
      <c r="H380" s="12" t="str">
        <f>_xlfn.XLOOKUP(Data[[#This Row],[ISIC Division]],'Combined ISIC Code '!$C$4:$C$422,'Combined ISIC Code '!$D$4:$D$422,"Not included under ISIC",0)</f>
        <v>Water collection, treatment and supply</v>
      </c>
      <c r="I380" s="13">
        <v>360</v>
      </c>
      <c r="J380" t="str">
        <f>_xlfn.XLOOKUP(Data[[#This Row],[ISIC Group]],'Combined ISIC Code '!$E$4:$E$422,'Combined ISIC Code '!$F$4:$F$422,"NOT INCLUDED UNDER ISIC",0)</f>
        <v>Water collection, treatment and supply</v>
      </c>
      <c r="K380">
        <v>3600</v>
      </c>
      <c r="L380" t="s">
        <v>1367</v>
      </c>
      <c r="M380" t="s">
        <v>16</v>
      </c>
      <c r="N380" t="s">
        <v>708</v>
      </c>
      <c r="P380" t="s">
        <v>917</v>
      </c>
      <c r="Q380" t="s">
        <v>1368</v>
      </c>
      <c r="R380" t="s">
        <v>1369</v>
      </c>
      <c r="S380" t="s">
        <v>724</v>
      </c>
    </row>
    <row r="381" spans="1:19" x14ac:dyDescent="0.3">
      <c r="A381" t="str">
        <f>Data[[#This Row],[Taxonomy]]&amp;Data[[#This Row],[ Activity Code]]&amp;Data[[#This Row],[Environmental Objective]]</f>
        <v>South Africa370[021]Climate Change Adaptation</v>
      </c>
      <c r="B381" t="str">
        <f>Data[[#This Row],[Taxonomy]]&amp;Data[[#This Row],[ Activity Code]]&amp;Data[[#This Row],[Environmental Objective]]</f>
        <v>South Africa370[021]Climate Change Adaptation</v>
      </c>
      <c r="C381" t="s">
        <v>2</v>
      </c>
      <c r="D381" t="s">
        <v>1370</v>
      </c>
      <c r="E381" t="s">
        <v>350</v>
      </c>
      <c r="F381" t="s">
        <v>351</v>
      </c>
      <c r="G381" s="12">
        <v>37</v>
      </c>
      <c r="H381" s="12" t="str">
        <f>_xlfn.XLOOKUP(Data[[#This Row],[ISIC Division]],'Combined ISIC Code '!$C$4:$C$422,'Combined ISIC Code '!$D$4:$D$422,"Not included under ISIC",0)</f>
        <v>Sewerage</v>
      </c>
      <c r="I381" s="13">
        <v>370</v>
      </c>
      <c r="J381" t="str">
        <f>_xlfn.XLOOKUP(Data[[#This Row],[ISIC Group]],'Combined ISIC Code '!$E$4:$E$422,'Combined ISIC Code '!$F$4:$F$422,"NOT INCLUDED UNDER ISIC",0)</f>
        <v>Sewerage</v>
      </c>
      <c r="K381">
        <v>3700</v>
      </c>
      <c r="L381" t="s">
        <v>1371</v>
      </c>
      <c r="M381" t="s">
        <v>16</v>
      </c>
      <c r="N381" t="s">
        <v>715</v>
      </c>
      <c r="P381" t="s">
        <v>724</v>
      </c>
      <c r="Q381" t="s">
        <v>724</v>
      </c>
      <c r="R381" t="s">
        <v>785</v>
      </c>
      <c r="S381" t="s">
        <v>724</v>
      </c>
    </row>
    <row r="382" spans="1:19" x14ac:dyDescent="0.3">
      <c r="A382" t="str">
        <f>Data[[#This Row],[Taxonomy]]&amp;Data[[#This Row],[ Activity Code]]&amp;Data[[#This Row],[Environmental Objective]]</f>
        <v>South Africa370[021]Climate Change Mitigation</v>
      </c>
      <c r="B382" t="str">
        <f>Data[[#This Row],[Taxonomy]]&amp;Data[[#This Row],[ Activity Code]]&amp;Data[[#This Row],[Environmental Objective]]</f>
        <v>South Africa370[021]Climate Change Mitigation</v>
      </c>
      <c r="C382" t="s">
        <v>2</v>
      </c>
      <c r="D382" t="s">
        <v>1370</v>
      </c>
      <c r="E382" t="s">
        <v>350</v>
      </c>
      <c r="F382" t="s">
        <v>351</v>
      </c>
      <c r="G382" s="12">
        <v>37</v>
      </c>
      <c r="H382" s="12" t="str">
        <f>_xlfn.XLOOKUP(Data[[#This Row],[ISIC Division]],'Combined ISIC Code '!$C$4:$C$422,'Combined ISIC Code '!$D$4:$D$422,"Not included under ISIC",0)</f>
        <v>Sewerage</v>
      </c>
      <c r="I382" s="13">
        <v>370</v>
      </c>
      <c r="J382" t="str">
        <f>_xlfn.XLOOKUP(Data[[#This Row],[ISIC Group]],'Combined ISIC Code '!$E$4:$E$422,'Combined ISIC Code '!$F$4:$F$422,"NOT INCLUDED UNDER ISIC",0)</f>
        <v>Sewerage</v>
      </c>
      <c r="K382">
        <v>3700</v>
      </c>
      <c r="L382" t="s">
        <v>1371</v>
      </c>
      <c r="M382" t="s">
        <v>16</v>
      </c>
      <c r="N382" t="s">
        <v>708</v>
      </c>
      <c r="P382" t="s">
        <v>1372</v>
      </c>
      <c r="Q382" t="s">
        <v>1372</v>
      </c>
      <c r="R382" t="s">
        <v>1373</v>
      </c>
      <c r="S382" t="s">
        <v>724</v>
      </c>
    </row>
    <row r="383" spans="1:19" x14ac:dyDescent="0.3">
      <c r="A383" t="str">
        <f>Data[[#This Row],[Taxonomy]]&amp;Data[[#This Row],[ Activity Code]]&amp;Data[[#This Row],[Environmental Objective]]</f>
        <v>South Africa370[022]Climate Change Adaptation</v>
      </c>
      <c r="B383" t="str">
        <f>Data[[#This Row],[Taxonomy]]&amp;Data[[#This Row],[ Activity Code]]&amp;Data[[#This Row],[Environmental Objective]]</f>
        <v>South Africa370[022]Climate Change Adaptation</v>
      </c>
      <c r="C383" t="s">
        <v>2</v>
      </c>
      <c r="D383" t="s">
        <v>1374</v>
      </c>
      <c r="E383" t="s">
        <v>350</v>
      </c>
      <c r="F383" t="s">
        <v>351</v>
      </c>
      <c r="G383" s="12">
        <v>37</v>
      </c>
      <c r="H383" s="12" t="str">
        <f>_xlfn.XLOOKUP(Data[[#This Row],[ISIC Division]],'Combined ISIC Code '!$C$4:$C$422,'Combined ISIC Code '!$D$4:$D$422,"Not included under ISIC",0)</f>
        <v>Sewerage</v>
      </c>
      <c r="I383" s="13">
        <v>370</v>
      </c>
      <c r="J383" t="str">
        <f>_xlfn.XLOOKUP(Data[[#This Row],[ISIC Group]],'Combined ISIC Code '!$E$4:$E$422,'Combined ISIC Code '!$F$4:$F$422,"NOT INCLUDED UNDER ISIC",0)</f>
        <v>Sewerage</v>
      </c>
      <c r="K383">
        <v>3700</v>
      </c>
      <c r="L383" t="s">
        <v>1375</v>
      </c>
      <c r="M383" t="s">
        <v>16</v>
      </c>
      <c r="N383" t="s">
        <v>715</v>
      </c>
      <c r="P383" t="s">
        <v>724</v>
      </c>
      <c r="Q383" t="s">
        <v>724</v>
      </c>
      <c r="R383" t="s">
        <v>785</v>
      </c>
      <c r="S383" t="s">
        <v>724</v>
      </c>
    </row>
    <row r="384" spans="1:19" x14ac:dyDescent="0.3">
      <c r="A384" t="str">
        <f>Data[[#This Row],[Taxonomy]]&amp;Data[[#This Row],[ Activity Code]]&amp;Data[[#This Row],[Environmental Objective]]</f>
        <v>South Africa370[022]Climate Change Mitigation</v>
      </c>
      <c r="B384" t="str">
        <f>Data[[#This Row],[Taxonomy]]&amp;Data[[#This Row],[ Activity Code]]&amp;Data[[#This Row],[Environmental Objective]]</f>
        <v>South Africa370[022]Climate Change Mitigation</v>
      </c>
      <c r="C384" t="s">
        <v>2</v>
      </c>
      <c r="D384" t="s">
        <v>1374</v>
      </c>
      <c r="E384" t="s">
        <v>350</v>
      </c>
      <c r="F384" t="s">
        <v>351</v>
      </c>
      <c r="G384" s="12">
        <v>37</v>
      </c>
      <c r="H384" s="12" t="str">
        <f>_xlfn.XLOOKUP(Data[[#This Row],[ISIC Division]],'Combined ISIC Code '!$C$4:$C$422,'Combined ISIC Code '!$D$4:$D$422,"Not included under ISIC",0)</f>
        <v>Sewerage</v>
      </c>
      <c r="I384" s="13">
        <v>370</v>
      </c>
      <c r="J384" t="str">
        <f>_xlfn.XLOOKUP(Data[[#This Row],[ISIC Group]],'Combined ISIC Code '!$E$4:$E$422,'Combined ISIC Code '!$F$4:$F$422,"NOT INCLUDED UNDER ISIC",0)</f>
        <v>Sewerage</v>
      </c>
      <c r="K384">
        <v>3700</v>
      </c>
      <c r="L384" t="s">
        <v>1375</v>
      </c>
      <c r="M384" t="s">
        <v>16</v>
      </c>
      <c r="N384" t="s">
        <v>708</v>
      </c>
      <c r="P384" t="s">
        <v>724</v>
      </c>
      <c r="Q384" t="s">
        <v>724</v>
      </c>
      <c r="R384" t="s">
        <v>1376</v>
      </c>
      <c r="S384" t="s">
        <v>724</v>
      </c>
    </row>
    <row r="385" spans="1:19" x14ac:dyDescent="0.3">
      <c r="A385" t="str">
        <f>Data[[#This Row],[Taxonomy]]&amp;Data[[#This Row],[ Activity Code]]&amp;Data[[#This Row],[Environmental Objective]]</f>
        <v>South Africa381[111]Climate Change Adaptation</v>
      </c>
      <c r="B385" t="str">
        <f>Data[[#This Row],[Taxonomy]]&amp;Data[[#This Row],[ Activity Code]]&amp;Data[[#This Row],[Environmental Objective]]</f>
        <v>South Africa381[111]Climate Change Adaptation</v>
      </c>
      <c r="C385" t="s">
        <v>2</v>
      </c>
      <c r="D385" t="s">
        <v>1377</v>
      </c>
      <c r="E385" t="s">
        <v>350</v>
      </c>
      <c r="F385" t="s">
        <v>351</v>
      </c>
      <c r="G385" s="12">
        <v>38</v>
      </c>
      <c r="H385" s="12" t="str">
        <f>_xlfn.XLOOKUP(Data[[#This Row],[ISIC Division]],'Combined ISIC Code '!$C$4:$C$422,'Combined ISIC Code '!$D$4:$D$422,"Not included under ISIC",0)</f>
        <v>Waste collection, treatment and disposal activities; materials recovery</v>
      </c>
      <c r="I385" s="13">
        <v>381</v>
      </c>
      <c r="J385" t="str">
        <f>_xlfn.XLOOKUP(Data[[#This Row],[ISIC Group]],'Combined ISIC Code '!$E$4:$E$422,'Combined ISIC Code '!$F$4:$F$422,"NOT INCLUDED UNDER ISIC",0)</f>
        <v>Waste collection</v>
      </c>
      <c r="K385">
        <v>3811</v>
      </c>
      <c r="L385" t="s">
        <v>1378</v>
      </c>
      <c r="M385" t="s">
        <v>16</v>
      </c>
      <c r="N385" t="s">
        <v>715</v>
      </c>
      <c r="P385" t="s">
        <v>724</v>
      </c>
      <c r="Q385" t="s">
        <v>724</v>
      </c>
      <c r="R385" t="s">
        <v>785</v>
      </c>
      <c r="S385" t="s">
        <v>724</v>
      </c>
    </row>
    <row r="386" spans="1:19" x14ac:dyDescent="0.3">
      <c r="A386" t="str">
        <f>Data[[#This Row],[Taxonomy]]&amp;Data[[#This Row],[ Activity Code]]&amp;Data[[#This Row],[Environmental Objective]]</f>
        <v>South Africa381[111]Climate Change Mitigation</v>
      </c>
      <c r="B386" t="str">
        <f>Data[[#This Row],[Taxonomy]]&amp;Data[[#This Row],[ Activity Code]]&amp;Data[[#This Row],[Environmental Objective]]</f>
        <v>South Africa381[111]Climate Change Mitigation</v>
      </c>
      <c r="C386" t="s">
        <v>2</v>
      </c>
      <c r="D386" t="s">
        <v>1377</v>
      </c>
      <c r="E386" t="s">
        <v>350</v>
      </c>
      <c r="F386" t="s">
        <v>351</v>
      </c>
      <c r="G386" s="12">
        <v>38</v>
      </c>
      <c r="H386" s="12" t="str">
        <f>_xlfn.XLOOKUP(Data[[#This Row],[ISIC Division]],'Combined ISIC Code '!$C$4:$C$422,'Combined ISIC Code '!$D$4:$D$422,"Not included under ISIC",0)</f>
        <v>Waste collection, treatment and disposal activities; materials recovery</v>
      </c>
      <c r="I386" s="13">
        <v>381</v>
      </c>
      <c r="J386" t="str">
        <f>_xlfn.XLOOKUP(Data[[#This Row],[ISIC Group]],'Combined ISIC Code '!$E$4:$E$422,'Combined ISIC Code '!$F$4:$F$422,"NOT INCLUDED UNDER ISIC",0)</f>
        <v>Waste collection</v>
      </c>
      <c r="K386">
        <v>3811</v>
      </c>
      <c r="L386" t="s">
        <v>1378</v>
      </c>
      <c r="M386" t="s">
        <v>16</v>
      </c>
      <c r="N386" t="s">
        <v>708</v>
      </c>
      <c r="P386" t="s">
        <v>1379</v>
      </c>
      <c r="Q386" t="s">
        <v>1379</v>
      </c>
      <c r="R386" t="s">
        <v>1380</v>
      </c>
      <c r="S386" t="s">
        <v>1379</v>
      </c>
    </row>
    <row r="387" spans="1:19" x14ac:dyDescent="0.3">
      <c r="A387" t="str">
        <f>Data[[#This Row],[Taxonomy]]&amp;Data[[#This Row],[ Activity Code]]&amp;Data[[#This Row],[Environmental Objective]]</f>
        <v>South Africa382[111]Climate Change Adaptation</v>
      </c>
      <c r="B387" t="str">
        <f>Data[[#This Row],[Taxonomy]]&amp;Data[[#This Row],[ Activity Code]]&amp;Data[[#This Row],[Environmental Objective]]</f>
        <v>South Africa382[111]Climate Change Adaptation</v>
      </c>
      <c r="C387" t="s">
        <v>2</v>
      </c>
      <c r="D387" t="s">
        <v>1385</v>
      </c>
      <c r="E387" t="s">
        <v>350</v>
      </c>
      <c r="F387" t="s">
        <v>351</v>
      </c>
      <c r="G387" s="12">
        <v>38</v>
      </c>
      <c r="H387" s="12" t="str">
        <f>_xlfn.XLOOKUP(Data[[#This Row],[ISIC Division]],'Combined ISIC Code '!$C$4:$C$422,'Combined ISIC Code '!$D$4:$D$422,"Not included under ISIC",0)</f>
        <v>Waste collection, treatment and disposal activities; materials recovery</v>
      </c>
      <c r="I387" s="13">
        <v>382</v>
      </c>
      <c r="J387" t="str">
        <f>_xlfn.XLOOKUP(Data[[#This Row],[ISIC Group]],'Combined ISIC Code '!$E$4:$E$422,'Combined ISIC Code '!$F$4:$F$422,"NOT INCLUDED UNDER ISIC",0)</f>
        <v>Waste treatment and disposal</v>
      </c>
      <c r="L387" t="s">
        <v>1386</v>
      </c>
      <c r="M387" t="s">
        <v>16</v>
      </c>
      <c r="N387" t="s">
        <v>715</v>
      </c>
      <c r="P387" t="s">
        <v>1379</v>
      </c>
      <c r="Q387" t="s">
        <v>1379</v>
      </c>
      <c r="R387" t="s">
        <v>785</v>
      </c>
      <c r="S387" t="s">
        <v>724</v>
      </c>
    </row>
    <row r="388" spans="1:19" x14ac:dyDescent="0.3">
      <c r="A388" t="str">
        <f>Data[[#This Row],[Taxonomy]]&amp;Data[[#This Row],[ Activity Code]]&amp;Data[[#This Row],[Environmental Objective]]</f>
        <v>South Africa382[111]Climate Change Mitigation</v>
      </c>
      <c r="B388" t="str">
        <f>Data[[#This Row],[Taxonomy]]&amp;Data[[#This Row],[ Activity Code]]&amp;Data[[#This Row],[Environmental Objective]]</f>
        <v>South Africa382[111]Climate Change Mitigation</v>
      </c>
      <c r="C388" t="s">
        <v>2</v>
      </c>
      <c r="D388" t="s">
        <v>1385</v>
      </c>
      <c r="E388" t="s">
        <v>350</v>
      </c>
      <c r="F388" t="s">
        <v>351</v>
      </c>
      <c r="G388" s="12">
        <v>38</v>
      </c>
      <c r="H388" s="12" t="str">
        <f>_xlfn.XLOOKUP(Data[[#This Row],[ISIC Division]],'Combined ISIC Code '!$C$4:$C$422,'Combined ISIC Code '!$D$4:$D$422,"Not included under ISIC",0)</f>
        <v>Waste collection, treatment and disposal activities; materials recovery</v>
      </c>
      <c r="I388" s="13">
        <v>382</v>
      </c>
      <c r="J388" t="str">
        <f>_xlfn.XLOOKUP(Data[[#This Row],[ISIC Group]],'Combined ISIC Code '!$E$4:$E$422,'Combined ISIC Code '!$F$4:$F$422,"NOT INCLUDED UNDER ISIC",0)</f>
        <v>Waste treatment and disposal</v>
      </c>
      <c r="L388" t="s">
        <v>1386</v>
      </c>
      <c r="M388" t="s">
        <v>16</v>
      </c>
      <c r="N388" t="s">
        <v>708</v>
      </c>
      <c r="P388" t="s">
        <v>1379</v>
      </c>
      <c r="Q388" t="s">
        <v>1379</v>
      </c>
      <c r="R388" t="s">
        <v>1387</v>
      </c>
      <c r="S388" t="s">
        <v>724</v>
      </c>
    </row>
    <row r="389" spans="1:19" x14ac:dyDescent="0.3">
      <c r="A389" t="str">
        <f>Data[[#This Row],[Taxonomy]]&amp;Data[[#This Row],[ Activity Code]]&amp;Data[[#This Row],[Environmental Objective]]</f>
        <v>South Africa382[112]Climate Change Adaptation</v>
      </c>
      <c r="B389" t="str">
        <f>Data[[#This Row],[Taxonomy]]&amp;Data[[#This Row],[ Activity Code]]&amp;Data[[#This Row],[Environmental Objective]]</f>
        <v>South Africa382[112]Climate Change Adaptation</v>
      </c>
      <c r="C389" t="s">
        <v>2</v>
      </c>
      <c r="D389" t="s">
        <v>1381</v>
      </c>
      <c r="E389" t="s">
        <v>350</v>
      </c>
      <c r="F389" t="s">
        <v>351</v>
      </c>
      <c r="G389" s="12">
        <v>38</v>
      </c>
      <c r="H389" s="12" t="str">
        <f>_xlfn.XLOOKUP(Data[[#This Row],[ISIC Division]],'Combined ISIC Code '!$C$4:$C$422,'Combined ISIC Code '!$D$4:$D$422,"Not included under ISIC",0)</f>
        <v>Waste collection, treatment and disposal activities; materials recovery</v>
      </c>
      <c r="I389" s="13">
        <v>382</v>
      </c>
      <c r="J389" t="str">
        <f>_xlfn.XLOOKUP(Data[[#This Row],[ISIC Group]],'Combined ISIC Code '!$E$4:$E$422,'Combined ISIC Code '!$F$4:$F$422,"NOT INCLUDED UNDER ISIC",0)</f>
        <v>Waste treatment and disposal</v>
      </c>
      <c r="L389" t="s">
        <v>1382</v>
      </c>
      <c r="M389" t="s">
        <v>16</v>
      </c>
      <c r="N389" t="s">
        <v>715</v>
      </c>
      <c r="P389" t="s">
        <v>724</v>
      </c>
      <c r="Q389" t="s">
        <v>724</v>
      </c>
      <c r="R389" t="s">
        <v>785</v>
      </c>
      <c r="S389" t="s">
        <v>724</v>
      </c>
    </row>
    <row r="390" spans="1:19" x14ac:dyDescent="0.3">
      <c r="A390" t="str">
        <f>Data[[#This Row],[Taxonomy]]&amp;Data[[#This Row],[ Activity Code]]&amp;Data[[#This Row],[Environmental Objective]]</f>
        <v>South Africa382[112]Climate Change Mitigation</v>
      </c>
      <c r="B390" t="str">
        <f>Data[[#This Row],[Taxonomy]]&amp;Data[[#This Row],[ Activity Code]]&amp;Data[[#This Row],[Environmental Objective]]</f>
        <v>South Africa382[112]Climate Change Mitigation</v>
      </c>
      <c r="C390" t="s">
        <v>2</v>
      </c>
      <c r="D390" t="s">
        <v>1381</v>
      </c>
      <c r="E390" t="s">
        <v>350</v>
      </c>
      <c r="F390" t="s">
        <v>351</v>
      </c>
      <c r="G390" s="12">
        <v>38</v>
      </c>
      <c r="H390" s="12" t="str">
        <f>_xlfn.XLOOKUP(Data[[#This Row],[ISIC Division]],'Combined ISIC Code '!$C$4:$C$422,'Combined ISIC Code '!$D$4:$D$422,"Not included under ISIC",0)</f>
        <v>Waste collection, treatment and disposal activities; materials recovery</v>
      </c>
      <c r="I390" s="13">
        <v>382</v>
      </c>
      <c r="J390" t="str">
        <f>_xlfn.XLOOKUP(Data[[#This Row],[ISIC Group]],'Combined ISIC Code '!$E$4:$E$422,'Combined ISIC Code '!$F$4:$F$422,"NOT INCLUDED UNDER ISIC",0)</f>
        <v>Waste treatment and disposal</v>
      </c>
      <c r="L390" t="s">
        <v>1382</v>
      </c>
      <c r="M390" t="s">
        <v>16</v>
      </c>
      <c r="N390" t="s">
        <v>708</v>
      </c>
      <c r="P390" t="s">
        <v>772</v>
      </c>
      <c r="Q390" t="s">
        <v>1383</v>
      </c>
      <c r="R390" t="s">
        <v>1384</v>
      </c>
      <c r="S390" t="s">
        <v>724</v>
      </c>
    </row>
    <row r="391" spans="1:19" x14ac:dyDescent="0.3">
      <c r="A391" t="str">
        <f>Data[[#This Row],[Taxonomy]]&amp;Data[[#This Row],[ Activity Code]]&amp;Data[[#This Row],[Environmental Objective]]</f>
        <v>South Africa382[114]Climate Change Adaptation</v>
      </c>
      <c r="B391" t="str">
        <f>Data[[#This Row],[Taxonomy]]&amp;Data[[#This Row],[ Activity Code]]&amp;Data[[#This Row],[Environmental Objective]]</f>
        <v>South Africa382[114]Climate Change Adaptation</v>
      </c>
      <c r="C391" t="s">
        <v>2</v>
      </c>
      <c r="D391" t="s">
        <v>1393</v>
      </c>
      <c r="E391" t="s">
        <v>350</v>
      </c>
      <c r="F391" t="s">
        <v>351</v>
      </c>
      <c r="G391" s="12">
        <v>38</v>
      </c>
      <c r="H391" s="12" t="str">
        <f>_xlfn.XLOOKUP(Data[[#This Row],[ISIC Division]],'Combined ISIC Code '!$C$4:$C$422,'Combined ISIC Code '!$D$4:$D$422,"Not included under ISIC",0)</f>
        <v>Waste collection, treatment and disposal activities; materials recovery</v>
      </c>
      <c r="I391" s="13">
        <v>382</v>
      </c>
      <c r="J391" t="str">
        <f>_xlfn.XLOOKUP(Data[[#This Row],[ISIC Group]],'Combined ISIC Code '!$E$4:$E$422,'Combined ISIC Code '!$F$4:$F$422,"NOT INCLUDED UNDER ISIC",0)</f>
        <v>Waste treatment and disposal</v>
      </c>
      <c r="L391" t="s">
        <v>1394</v>
      </c>
      <c r="M391" t="s">
        <v>16</v>
      </c>
      <c r="N391" t="s">
        <v>715</v>
      </c>
      <c r="P391" t="s">
        <v>724</v>
      </c>
      <c r="Q391" t="s">
        <v>724</v>
      </c>
      <c r="R391" t="s">
        <v>785</v>
      </c>
      <c r="S391" t="s">
        <v>724</v>
      </c>
    </row>
    <row r="392" spans="1:19" x14ac:dyDescent="0.3">
      <c r="A392" t="str">
        <f>Data[[#This Row],[Taxonomy]]&amp;Data[[#This Row],[ Activity Code]]&amp;Data[[#This Row],[Environmental Objective]]</f>
        <v>South Africa382[114]Climate Change Mitigation</v>
      </c>
      <c r="B392" t="str">
        <f>Data[[#This Row],[Taxonomy]]&amp;Data[[#This Row],[ Activity Code]]&amp;Data[[#This Row],[Environmental Objective]]</f>
        <v>South Africa382[114]Climate Change Mitigation</v>
      </c>
      <c r="C392" t="s">
        <v>2</v>
      </c>
      <c r="D392" t="s">
        <v>1393</v>
      </c>
      <c r="E392" t="s">
        <v>350</v>
      </c>
      <c r="F392" t="s">
        <v>351</v>
      </c>
      <c r="G392" s="12">
        <v>38</v>
      </c>
      <c r="H392" s="12" t="str">
        <f>_xlfn.XLOOKUP(Data[[#This Row],[ISIC Division]],'Combined ISIC Code '!$C$4:$C$422,'Combined ISIC Code '!$D$4:$D$422,"Not included under ISIC",0)</f>
        <v>Waste collection, treatment and disposal activities; materials recovery</v>
      </c>
      <c r="I392" s="13">
        <v>382</v>
      </c>
      <c r="J392" t="str">
        <f>_xlfn.XLOOKUP(Data[[#This Row],[ISIC Group]],'Combined ISIC Code '!$E$4:$E$422,'Combined ISIC Code '!$F$4:$F$422,"NOT INCLUDED UNDER ISIC",0)</f>
        <v>Waste treatment and disposal</v>
      </c>
      <c r="L392" t="s">
        <v>1394</v>
      </c>
      <c r="M392" t="s">
        <v>16</v>
      </c>
      <c r="N392" t="s">
        <v>708</v>
      </c>
      <c r="P392" t="s">
        <v>1372</v>
      </c>
      <c r="Q392" t="s">
        <v>1372</v>
      </c>
      <c r="R392" t="s">
        <v>1395</v>
      </c>
      <c r="S392" t="s">
        <v>724</v>
      </c>
    </row>
    <row r="393" spans="1:19" x14ac:dyDescent="0.3">
      <c r="A393" t="str">
        <f>Data[[#This Row],[Taxonomy]]&amp;Data[[#This Row],[ Activity Code]]&amp;Data[[#This Row],[Environmental Objective]]</f>
        <v>South Africa383[020]Climate Change Adaptation</v>
      </c>
      <c r="B393" t="str">
        <f>Data[[#This Row],[Taxonomy]]&amp;Data[[#This Row],[ Activity Code]]&amp;Data[[#This Row],[Environmental Objective]]</f>
        <v>South Africa383[020]Climate Change Adaptation</v>
      </c>
      <c r="C393" t="s">
        <v>2</v>
      </c>
      <c r="D393" t="s">
        <v>1388</v>
      </c>
      <c r="E393" t="s">
        <v>350</v>
      </c>
      <c r="F393" t="s">
        <v>351</v>
      </c>
      <c r="G393" s="12">
        <v>38</v>
      </c>
      <c r="H393" s="12" t="str">
        <f>_xlfn.XLOOKUP(Data[[#This Row],[ISIC Division]],'Combined ISIC Code '!$C$4:$C$422,'Combined ISIC Code '!$D$4:$D$422,"Not included under ISIC",0)</f>
        <v>Waste collection, treatment and disposal activities; materials recovery</v>
      </c>
      <c r="I393" s="13">
        <v>383</v>
      </c>
      <c r="J393" t="str">
        <f>_xlfn.XLOOKUP(Data[[#This Row],[ISIC Group]],'Combined ISIC Code '!$E$4:$E$422,'Combined ISIC Code '!$F$4:$F$422,"NOT INCLUDED UNDER ISIC",0)</f>
        <v>Materials recovery</v>
      </c>
      <c r="L393" t="s">
        <v>1389</v>
      </c>
      <c r="M393" t="s">
        <v>16</v>
      </c>
      <c r="N393" t="s">
        <v>715</v>
      </c>
      <c r="P393" t="s">
        <v>724</v>
      </c>
      <c r="Q393" t="s">
        <v>724</v>
      </c>
      <c r="R393" t="s">
        <v>785</v>
      </c>
      <c r="S393" t="s">
        <v>724</v>
      </c>
    </row>
    <row r="394" spans="1:19" x14ac:dyDescent="0.3">
      <c r="A394" t="str">
        <f>Data[[#This Row],[Taxonomy]]&amp;Data[[#This Row],[ Activity Code]]&amp;Data[[#This Row],[Environmental Objective]]</f>
        <v>South Africa383[020]Climate Change Mitigation</v>
      </c>
      <c r="B394" t="str">
        <f>Data[[#This Row],[Taxonomy]]&amp;Data[[#This Row],[ Activity Code]]&amp;Data[[#This Row],[Environmental Objective]]</f>
        <v>South Africa383[020]Climate Change Mitigation</v>
      </c>
      <c r="C394" t="s">
        <v>2</v>
      </c>
      <c r="D394" t="s">
        <v>1388</v>
      </c>
      <c r="E394" t="s">
        <v>350</v>
      </c>
      <c r="F394" t="s">
        <v>351</v>
      </c>
      <c r="G394" s="12">
        <v>38</v>
      </c>
      <c r="H394" s="12" t="str">
        <f>_xlfn.XLOOKUP(Data[[#This Row],[ISIC Division]],'Combined ISIC Code '!$C$4:$C$422,'Combined ISIC Code '!$D$4:$D$422,"Not included under ISIC",0)</f>
        <v>Waste collection, treatment and disposal activities; materials recovery</v>
      </c>
      <c r="I394" s="13">
        <v>383</v>
      </c>
      <c r="J394" t="str">
        <f>_xlfn.XLOOKUP(Data[[#This Row],[ISIC Group]],'Combined ISIC Code '!$E$4:$E$422,'Combined ISIC Code '!$F$4:$F$422,"NOT INCLUDED UNDER ISIC",0)</f>
        <v>Materials recovery</v>
      </c>
      <c r="L394" t="s">
        <v>1389</v>
      </c>
      <c r="M394" t="s">
        <v>16</v>
      </c>
      <c r="N394" t="s">
        <v>708</v>
      </c>
      <c r="P394" t="s">
        <v>1390</v>
      </c>
      <c r="Q394" t="s">
        <v>1391</v>
      </c>
      <c r="R394" t="s">
        <v>1392</v>
      </c>
      <c r="S394" t="s">
        <v>724</v>
      </c>
    </row>
    <row r="395" spans="1:19" x14ac:dyDescent="0.3">
      <c r="A395" t="str">
        <f>Data[[#This Row],[Taxonomy]]&amp;Data[[#This Row],[ Activity Code]]&amp;Data[[#This Row],[Environmental Objective]]</f>
        <v>South Africa390[011]Climate Change Adaptation</v>
      </c>
      <c r="B395" t="str">
        <f>Data[[#This Row],[Taxonomy]]&amp;Data[[#This Row],[ Activity Code]]&amp;Data[[#This Row],[Environmental Objective]]</f>
        <v>South Africa390[011]Climate Change Adaptation</v>
      </c>
      <c r="C395" t="s">
        <v>2</v>
      </c>
      <c r="D395" t="s">
        <v>1396</v>
      </c>
      <c r="E395" t="s">
        <v>350</v>
      </c>
      <c r="F395" t="s">
        <v>351</v>
      </c>
      <c r="G395" s="12">
        <v>39</v>
      </c>
      <c r="H395" s="12" t="str">
        <f>_xlfn.XLOOKUP(Data[[#This Row],[ISIC Division]],'Combined ISIC Code '!$C$4:$C$422,'Combined ISIC Code '!$D$4:$D$422,"Not included under ISIC",0)</f>
        <v>Remediation activities and other waste management services</v>
      </c>
      <c r="I395" s="13">
        <v>390</v>
      </c>
      <c r="J395" t="str">
        <f>_xlfn.XLOOKUP(Data[[#This Row],[ISIC Group]],'Combined ISIC Code '!$E$4:$E$422,'Combined ISIC Code '!$F$4:$F$422,"NOT INCLUDED UNDER ISIC",0)</f>
        <v>Remediation activities and other waste management services</v>
      </c>
      <c r="L395" t="s">
        <v>1335</v>
      </c>
      <c r="M395" t="s">
        <v>16</v>
      </c>
      <c r="N395" t="s">
        <v>715</v>
      </c>
      <c r="P395" t="s">
        <v>724</v>
      </c>
      <c r="Q395" t="s">
        <v>724</v>
      </c>
      <c r="R395" t="s">
        <v>785</v>
      </c>
      <c r="S395" t="s">
        <v>724</v>
      </c>
    </row>
    <row r="396" spans="1:19" x14ac:dyDescent="0.3">
      <c r="A396" t="str">
        <f>Data[[#This Row],[Taxonomy]]&amp;Data[[#This Row],[ Activity Code]]&amp;Data[[#This Row],[Environmental Objective]]</f>
        <v>South Africa390[011]Climate Change Mitigation</v>
      </c>
      <c r="B396" t="str">
        <f>Data[[#This Row],[Taxonomy]]&amp;Data[[#This Row],[ Activity Code]]&amp;Data[[#This Row],[Environmental Objective]]</f>
        <v>South Africa390[011]Climate Change Mitigation</v>
      </c>
      <c r="C396" t="s">
        <v>2</v>
      </c>
      <c r="D396" t="s">
        <v>1396</v>
      </c>
      <c r="E396" t="s">
        <v>350</v>
      </c>
      <c r="F396" t="s">
        <v>351</v>
      </c>
      <c r="G396" s="12">
        <v>39</v>
      </c>
      <c r="H396" s="12" t="str">
        <f>_xlfn.XLOOKUP(Data[[#This Row],[ISIC Division]],'Combined ISIC Code '!$C$4:$C$422,'Combined ISIC Code '!$D$4:$D$422,"Not included under ISIC",0)</f>
        <v>Remediation activities and other waste management services</v>
      </c>
      <c r="I396" s="13">
        <v>390</v>
      </c>
      <c r="J396" t="str">
        <f>_xlfn.XLOOKUP(Data[[#This Row],[ISIC Group]],'Combined ISIC Code '!$E$4:$E$422,'Combined ISIC Code '!$F$4:$F$422,"NOT INCLUDED UNDER ISIC",0)</f>
        <v>Remediation activities and other waste management services</v>
      </c>
      <c r="L396" t="s">
        <v>1335</v>
      </c>
      <c r="M396" t="s">
        <v>16</v>
      </c>
      <c r="N396" t="s">
        <v>708</v>
      </c>
      <c r="P396" t="s">
        <v>1397</v>
      </c>
      <c r="Q396" t="s">
        <v>1398</v>
      </c>
      <c r="R396" t="s">
        <v>724</v>
      </c>
      <c r="S396" t="s">
        <v>724</v>
      </c>
    </row>
    <row r="397" spans="1:19" x14ac:dyDescent="0.3">
      <c r="A397" t="str">
        <f>Data[[#This Row],[Taxonomy]]&amp;Data[[#This Row],[ Activity Code]]&amp;Data[[#This Row],[Environmental Objective]]</f>
        <v>South Africa390[012]Climate Change Adaptation</v>
      </c>
      <c r="B397" t="str">
        <f>Data[[#This Row],[Taxonomy]]&amp;Data[[#This Row],[ Activity Code]]&amp;Data[[#This Row],[Environmental Objective]]</f>
        <v>South Africa390[012]Climate Change Adaptation</v>
      </c>
      <c r="C397" t="s">
        <v>2</v>
      </c>
      <c r="D397" t="s">
        <v>1399</v>
      </c>
      <c r="E397" t="s">
        <v>350</v>
      </c>
      <c r="F397" t="s">
        <v>351</v>
      </c>
      <c r="G397" s="12">
        <v>39</v>
      </c>
      <c r="H397" s="12" t="str">
        <f>_xlfn.XLOOKUP(Data[[#This Row],[ISIC Division]],'Combined ISIC Code '!$C$4:$C$422,'Combined ISIC Code '!$D$4:$D$422,"Not included under ISIC",0)</f>
        <v>Remediation activities and other waste management services</v>
      </c>
      <c r="I397" s="13">
        <v>390</v>
      </c>
      <c r="J397" t="str">
        <f>_xlfn.XLOOKUP(Data[[#This Row],[ISIC Group]],'Combined ISIC Code '!$E$4:$E$422,'Combined ISIC Code '!$F$4:$F$422,"NOT INCLUDED UNDER ISIC",0)</f>
        <v>Remediation activities and other waste management services</v>
      </c>
      <c r="L397" t="s">
        <v>1341</v>
      </c>
      <c r="M397" t="s">
        <v>16</v>
      </c>
      <c r="N397" t="s">
        <v>715</v>
      </c>
      <c r="P397" t="s">
        <v>724</v>
      </c>
      <c r="Q397" t="s">
        <v>724</v>
      </c>
      <c r="R397" t="s">
        <v>785</v>
      </c>
      <c r="S397" t="s">
        <v>724</v>
      </c>
    </row>
    <row r="398" spans="1:19" x14ac:dyDescent="0.3">
      <c r="A398" t="str">
        <f>Data[[#This Row],[Taxonomy]]&amp;Data[[#This Row],[ Activity Code]]&amp;Data[[#This Row],[Environmental Objective]]</f>
        <v>South Africa390[012]Climate Change Mitigation</v>
      </c>
      <c r="B398" t="str">
        <f>Data[[#This Row],[Taxonomy]]&amp;Data[[#This Row],[ Activity Code]]&amp;Data[[#This Row],[Environmental Objective]]</f>
        <v>South Africa390[012]Climate Change Mitigation</v>
      </c>
      <c r="C398" t="s">
        <v>2</v>
      </c>
      <c r="D398" t="s">
        <v>1399</v>
      </c>
      <c r="E398" t="s">
        <v>350</v>
      </c>
      <c r="F398" t="s">
        <v>351</v>
      </c>
      <c r="G398" s="12">
        <v>39</v>
      </c>
      <c r="H398" s="12" t="str">
        <f>_xlfn.XLOOKUP(Data[[#This Row],[ISIC Division]],'Combined ISIC Code '!$C$4:$C$422,'Combined ISIC Code '!$D$4:$D$422,"Not included under ISIC",0)</f>
        <v>Remediation activities and other waste management services</v>
      </c>
      <c r="I398" s="13">
        <v>390</v>
      </c>
      <c r="J398" t="str">
        <f>_xlfn.XLOOKUP(Data[[#This Row],[ISIC Group]],'Combined ISIC Code '!$E$4:$E$422,'Combined ISIC Code '!$F$4:$F$422,"NOT INCLUDED UNDER ISIC",0)</f>
        <v>Remediation activities and other waste management services</v>
      </c>
      <c r="L398" t="s">
        <v>1341</v>
      </c>
      <c r="M398" t="s">
        <v>16</v>
      </c>
      <c r="N398" t="s">
        <v>708</v>
      </c>
      <c r="P398" t="s">
        <v>724</v>
      </c>
      <c r="Q398" t="s">
        <v>724</v>
      </c>
      <c r="R398" t="s">
        <v>1400</v>
      </c>
      <c r="S398" t="s">
        <v>724</v>
      </c>
    </row>
    <row r="399" spans="1:19" x14ac:dyDescent="0.3">
      <c r="A399" t="str">
        <f>Data[[#This Row],[Taxonomy]]&amp;Data[[#This Row],[ Activity Code]]&amp;Data[[#This Row],[Environmental Objective]]</f>
        <v>South Africa390[013]Climate Change Adaptation</v>
      </c>
      <c r="B399" t="str">
        <f>Data[[#This Row],[Taxonomy]]&amp;Data[[#This Row],[ Activity Code]]&amp;Data[[#This Row],[Environmental Objective]]</f>
        <v>South Africa390[013]Climate Change Adaptation</v>
      </c>
      <c r="C399" t="s">
        <v>2</v>
      </c>
      <c r="D399" t="s">
        <v>980</v>
      </c>
      <c r="E399" t="s">
        <v>350</v>
      </c>
      <c r="F399" t="s">
        <v>351</v>
      </c>
      <c r="G399" s="12">
        <v>39</v>
      </c>
      <c r="H399" s="12" t="str">
        <f>_xlfn.XLOOKUP(Data[[#This Row],[ISIC Division]],'Combined ISIC Code '!$C$4:$C$422,'Combined ISIC Code '!$D$4:$D$422,"Not included under ISIC",0)</f>
        <v>Remediation activities and other waste management services</v>
      </c>
      <c r="I399" s="13">
        <v>390</v>
      </c>
      <c r="J399" t="str">
        <f>_xlfn.XLOOKUP(Data[[#This Row],[ISIC Group]],'Combined ISIC Code '!$E$4:$E$422,'Combined ISIC Code '!$F$4:$F$422,"NOT INCLUDED UNDER ISIC",0)</f>
        <v>Remediation activities and other waste management services</v>
      </c>
      <c r="L399" t="s">
        <v>1338</v>
      </c>
      <c r="M399" t="s">
        <v>16</v>
      </c>
      <c r="N399" t="s">
        <v>715</v>
      </c>
      <c r="P399" t="s">
        <v>724</v>
      </c>
      <c r="Q399" t="s">
        <v>724</v>
      </c>
      <c r="R399" t="s">
        <v>785</v>
      </c>
      <c r="S399" t="s">
        <v>724</v>
      </c>
    </row>
    <row r="400" spans="1:19" x14ac:dyDescent="0.3">
      <c r="A400" t="str">
        <f>Data[[#This Row],[Taxonomy]]&amp;Data[[#This Row],[ Activity Code]]&amp;Data[[#This Row],[Environmental Objective]]</f>
        <v>South Africa390[013]Climate Change Mitigation</v>
      </c>
      <c r="B400" t="str">
        <f>Data[[#This Row],[Taxonomy]]&amp;Data[[#This Row],[ Activity Code]]&amp;Data[[#This Row],[Environmental Objective]]</f>
        <v>South Africa390[013]Climate Change Mitigation</v>
      </c>
      <c r="C400" t="s">
        <v>2</v>
      </c>
      <c r="D400" t="s">
        <v>980</v>
      </c>
      <c r="E400" t="s">
        <v>350</v>
      </c>
      <c r="F400" t="s">
        <v>351</v>
      </c>
      <c r="G400" s="12">
        <v>39</v>
      </c>
      <c r="H400" s="12" t="str">
        <f>_xlfn.XLOOKUP(Data[[#This Row],[ISIC Division]],'Combined ISIC Code '!$C$4:$C$422,'Combined ISIC Code '!$D$4:$D$422,"Not included under ISIC",0)</f>
        <v>Remediation activities and other waste management services</v>
      </c>
      <c r="I400" s="13">
        <v>390</v>
      </c>
      <c r="J400" t="str">
        <f>_xlfn.XLOOKUP(Data[[#This Row],[ISIC Group]],'Combined ISIC Code '!$E$4:$E$422,'Combined ISIC Code '!$F$4:$F$422,"NOT INCLUDED UNDER ISIC",0)</f>
        <v>Remediation activities and other waste management services</v>
      </c>
      <c r="L400" t="s">
        <v>1338</v>
      </c>
      <c r="M400" t="s">
        <v>16</v>
      </c>
      <c r="N400" t="s">
        <v>708</v>
      </c>
      <c r="P400" t="s">
        <v>1401</v>
      </c>
      <c r="Q400" t="s">
        <v>1402</v>
      </c>
      <c r="R400" t="s">
        <v>1403</v>
      </c>
      <c r="S400" t="s">
        <v>724</v>
      </c>
    </row>
    <row r="401" spans="1:19" x14ac:dyDescent="0.3">
      <c r="A401" t="str">
        <f>Data[[#This Row],[Taxonomy]]&amp;Data[[#This Row],[ Activity Code]]&amp;Data[[#This Row],[Environmental Objective]]</f>
        <v>South Africa390[014]Climate Change Adaptation</v>
      </c>
      <c r="B401" t="str">
        <f>Data[[#This Row],[Taxonomy]]&amp;Data[[#This Row],[ Activity Code]]&amp;Data[[#This Row],[Environmental Objective]]</f>
        <v>South Africa390[014]Climate Change Adaptation</v>
      </c>
      <c r="C401" t="s">
        <v>2</v>
      </c>
      <c r="D401" t="s">
        <v>1404</v>
      </c>
      <c r="E401" t="s">
        <v>350</v>
      </c>
      <c r="F401" t="s">
        <v>351</v>
      </c>
      <c r="G401" s="12">
        <v>39</v>
      </c>
      <c r="H401" s="12" t="str">
        <f>_xlfn.XLOOKUP(Data[[#This Row],[ISIC Division]],'Combined ISIC Code '!$C$4:$C$422,'Combined ISIC Code '!$D$4:$D$422,"Not included under ISIC",0)</f>
        <v>Remediation activities and other waste management services</v>
      </c>
      <c r="I401" s="13">
        <v>390</v>
      </c>
      <c r="J401" t="str">
        <f>_xlfn.XLOOKUP(Data[[#This Row],[ISIC Group]],'Combined ISIC Code '!$E$4:$E$422,'Combined ISIC Code '!$F$4:$F$422,"NOT INCLUDED UNDER ISIC",0)</f>
        <v>Remediation activities and other waste management services</v>
      </c>
      <c r="L401" t="s">
        <v>1405</v>
      </c>
      <c r="M401" t="s">
        <v>16</v>
      </c>
      <c r="N401" t="s">
        <v>715</v>
      </c>
      <c r="P401" t="s">
        <v>724</v>
      </c>
      <c r="Q401" t="s">
        <v>724</v>
      </c>
      <c r="R401" t="s">
        <v>785</v>
      </c>
      <c r="S401" t="s">
        <v>724</v>
      </c>
    </row>
    <row r="402" spans="1:19" x14ac:dyDescent="0.3">
      <c r="A402" t="str">
        <f>Data[[#This Row],[Taxonomy]]&amp;Data[[#This Row],[ Activity Code]]&amp;Data[[#This Row],[Environmental Objective]]</f>
        <v>South Africa390[014]Climate Change Mitigation</v>
      </c>
      <c r="B402" t="str">
        <f>Data[[#This Row],[Taxonomy]]&amp;Data[[#This Row],[ Activity Code]]&amp;Data[[#This Row],[Environmental Objective]]</f>
        <v>South Africa390[014]Climate Change Mitigation</v>
      </c>
      <c r="C402" t="s">
        <v>2</v>
      </c>
      <c r="D402" t="s">
        <v>1404</v>
      </c>
      <c r="E402" t="s">
        <v>350</v>
      </c>
      <c r="F402" t="s">
        <v>351</v>
      </c>
      <c r="G402" s="12">
        <v>39</v>
      </c>
      <c r="H402" s="12" t="str">
        <f>_xlfn.XLOOKUP(Data[[#This Row],[ISIC Division]],'Combined ISIC Code '!$C$4:$C$422,'Combined ISIC Code '!$D$4:$D$422,"Not included under ISIC",0)</f>
        <v>Remediation activities and other waste management services</v>
      </c>
      <c r="I402" s="13">
        <v>390</v>
      </c>
      <c r="J402" t="str">
        <f>_xlfn.XLOOKUP(Data[[#This Row],[ISIC Group]],'Combined ISIC Code '!$E$4:$E$422,'Combined ISIC Code '!$F$4:$F$422,"NOT INCLUDED UNDER ISIC",0)</f>
        <v>Remediation activities and other waste management services</v>
      </c>
      <c r="L402" t="s">
        <v>1405</v>
      </c>
      <c r="M402" t="s">
        <v>16</v>
      </c>
      <c r="N402" t="s">
        <v>708</v>
      </c>
      <c r="P402" t="s">
        <v>724</v>
      </c>
      <c r="Q402" t="s">
        <v>724</v>
      </c>
      <c r="R402" t="s">
        <v>1406</v>
      </c>
      <c r="S402" t="s">
        <v>1406</v>
      </c>
    </row>
    <row r="403" spans="1:19" x14ac:dyDescent="0.3">
      <c r="A403" t="str">
        <f>Data[[#This Row],[Taxonomy]]&amp;Data[[#This Row],[ Activity Code]]&amp;Data[[#This Row],[Environmental Objective]]</f>
        <v>South Africa410[011]Climate Change Adaptation</v>
      </c>
      <c r="B403" t="str">
        <f>Data[[#This Row],[Taxonomy]]&amp;Data[[#This Row],[ Activity Code]]&amp;Data[[#This Row],[Environmental Objective]]</f>
        <v>South Africa410[011]Climate Change Adaptation</v>
      </c>
      <c r="C403" t="s">
        <v>2</v>
      </c>
      <c r="D403" t="s">
        <v>899</v>
      </c>
      <c r="E403" t="s">
        <v>363</v>
      </c>
      <c r="F403" t="s">
        <v>364</v>
      </c>
      <c r="G403" s="12">
        <v>41</v>
      </c>
      <c r="H403" s="12" t="str">
        <f>_xlfn.XLOOKUP(Data[[#This Row],[ISIC Division]],'Combined ISIC Code '!$C$4:$C$422,'Combined ISIC Code '!$D$4:$D$422,"Not included under ISIC",0)</f>
        <v>Construction of buildings</v>
      </c>
      <c r="I403" s="13">
        <v>410</v>
      </c>
      <c r="J403" t="str">
        <f>_xlfn.XLOOKUP(Data[[#This Row],[ISIC Group]],'Combined ISIC Code '!$E$4:$E$422,'Combined ISIC Code '!$F$4:$F$422,"NOT INCLUDED UNDER ISIC",0)</f>
        <v>Construction of buildings</v>
      </c>
      <c r="K403">
        <v>4100</v>
      </c>
      <c r="L403" t="s">
        <v>900</v>
      </c>
      <c r="M403" t="s">
        <v>16</v>
      </c>
      <c r="N403" t="s">
        <v>715</v>
      </c>
      <c r="O403" t="s">
        <v>784</v>
      </c>
      <c r="P403" t="s">
        <v>724</v>
      </c>
      <c r="Q403" t="s">
        <v>724</v>
      </c>
      <c r="R403" t="s">
        <v>785</v>
      </c>
      <c r="S403" t="s">
        <v>724</v>
      </c>
    </row>
    <row r="404" spans="1:19" x14ac:dyDescent="0.3">
      <c r="A404" t="str">
        <f>Data[[#This Row],[Taxonomy]]&amp;Data[[#This Row],[ Activity Code]]&amp;Data[[#This Row],[Environmental Objective]]</f>
        <v>South Africa410[011]Climate Change Mitigation</v>
      </c>
      <c r="B404" t="str">
        <f>Data[[#This Row],[Taxonomy]]&amp;Data[[#This Row],[ Activity Code]]&amp;Data[[#This Row],[Environmental Objective]]</f>
        <v>South Africa410[011]Climate Change Mitigation</v>
      </c>
      <c r="C404" t="s">
        <v>2</v>
      </c>
      <c r="D404" t="s">
        <v>899</v>
      </c>
      <c r="E404" t="s">
        <v>363</v>
      </c>
      <c r="F404" t="s">
        <v>364</v>
      </c>
      <c r="G404" s="12">
        <v>41</v>
      </c>
      <c r="H404" s="12" t="str">
        <f>_xlfn.XLOOKUP(Data[[#This Row],[ISIC Division]],'Combined ISIC Code '!$C$4:$C$422,'Combined ISIC Code '!$D$4:$D$422,"Not included under ISIC",0)</f>
        <v>Construction of buildings</v>
      </c>
      <c r="I404" s="13">
        <v>410</v>
      </c>
      <c r="J404" t="str">
        <f>_xlfn.XLOOKUP(Data[[#This Row],[ISIC Group]],'Combined ISIC Code '!$E$4:$E$422,'Combined ISIC Code '!$F$4:$F$422,"NOT INCLUDED UNDER ISIC",0)</f>
        <v>Construction of buildings</v>
      </c>
      <c r="K404">
        <v>4100</v>
      </c>
      <c r="L404" t="s">
        <v>900</v>
      </c>
      <c r="M404" t="s">
        <v>16</v>
      </c>
      <c r="N404" t="s">
        <v>708</v>
      </c>
      <c r="O404" t="s">
        <v>989</v>
      </c>
      <c r="P404" t="s">
        <v>917</v>
      </c>
      <c r="Q404" t="s">
        <v>990</v>
      </c>
      <c r="R404" t="s">
        <v>991</v>
      </c>
      <c r="S404" t="s">
        <v>724</v>
      </c>
    </row>
    <row r="405" spans="1:19" x14ac:dyDescent="0.3">
      <c r="A405" t="str">
        <f>Data[[#This Row],[Taxonomy]]&amp;Data[[#This Row],[ Activity Code]]&amp;Data[[#This Row],[Environmental Objective]]</f>
        <v>South Africa410[021]Climate Change Adaptation</v>
      </c>
      <c r="B405" t="str">
        <f>Data[[#This Row],[Taxonomy]]&amp;Data[[#This Row],[ Activity Code]]&amp;Data[[#This Row],[Environmental Objective]]</f>
        <v>South Africa410[021]Climate Change Adaptation</v>
      </c>
      <c r="C405" t="s">
        <v>2</v>
      </c>
      <c r="D405" t="s">
        <v>992</v>
      </c>
      <c r="E405" t="s">
        <v>363</v>
      </c>
      <c r="F405" t="s">
        <v>364</v>
      </c>
      <c r="G405" s="12">
        <v>41</v>
      </c>
      <c r="H405" s="12" t="str">
        <f>_xlfn.XLOOKUP(Data[[#This Row],[ISIC Division]],'Combined ISIC Code '!$C$4:$C$422,'Combined ISIC Code '!$D$4:$D$422,"Not included under ISIC",0)</f>
        <v>Construction of buildings</v>
      </c>
      <c r="I405" s="13">
        <v>410</v>
      </c>
      <c r="J405" t="str">
        <f>_xlfn.XLOOKUP(Data[[#This Row],[ISIC Group]],'Combined ISIC Code '!$E$4:$E$422,'Combined ISIC Code '!$F$4:$F$422,"NOT INCLUDED UNDER ISIC",0)</f>
        <v>Construction of buildings</v>
      </c>
      <c r="K405">
        <v>4100</v>
      </c>
      <c r="L405" t="s">
        <v>905</v>
      </c>
      <c r="M405" t="s">
        <v>16</v>
      </c>
      <c r="N405" t="s">
        <v>715</v>
      </c>
      <c r="O405" t="s">
        <v>784</v>
      </c>
      <c r="P405" t="s">
        <v>724</v>
      </c>
      <c r="Q405" t="s">
        <v>724</v>
      </c>
      <c r="R405" t="s">
        <v>785</v>
      </c>
      <c r="S405" t="s">
        <v>724</v>
      </c>
    </row>
    <row r="406" spans="1:19" x14ac:dyDescent="0.3">
      <c r="A406" t="str">
        <f>Data[[#This Row],[Taxonomy]]&amp;Data[[#This Row],[ Activity Code]]&amp;Data[[#This Row],[Environmental Objective]]</f>
        <v>South Africa410[021]Climate Change Mitigation</v>
      </c>
      <c r="B406" t="str">
        <f>Data[[#This Row],[Taxonomy]]&amp;Data[[#This Row],[ Activity Code]]&amp;Data[[#This Row],[Environmental Objective]]</f>
        <v>South Africa410[021]Climate Change Mitigation</v>
      </c>
      <c r="C406" t="s">
        <v>2</v>
      </c>
      <c r="D406" t="s">
        <v>992</v>
      </c>
      <c r="E406" t="s">
        <v>363</v>
      </c>
      <c r="F406" t="s">
        <v>364</v>
      </c>
      <c r="G406" s="12">
        <v>41</v>
      </c>
      <c r="H406" s="12" t="str">
        <f>_xlfn.XLOOKUP(Data[[#This Row],[ISIC Division]],'Combined ISIC Code '!$C$4:$C$422,'Combined ISIC Code '!$D$4:$D$422,"Not included under ISIC",0)</f>
        <v>Construction of buildings</v>
      </c>
      <c r="I406" s="13">
        <v>410</v>
      </c>
      <c r="J406" t="str">
        <f>_xlfn.XLOOKUP(Data[[#This Row],[ISIC Group]],'Combined ISIC Code '!$E$4:$E$422,'Combined ISIC Code '!$F$4:$F$422,"NOT INCLUDED UNDER ISIC",0)</f>
        <v>Construction of buildings</v>
      </c>
      <c r="K406">
        <v>4100</v>
      </c>
      <c r="L406" t="s">
        <v>905</v>
      </c>
      <c r="M406" t="s">
        <v>16</v>
      </c>
      <c r="N406" t="s">
        <v>708</v>
      </c>
      <c r="O406" t="s">
        <v>993</v>
      </c>
      <c r="P406" t="s">
        <v>917</v>
      </c>
      <c r="Q406" t="s">
        <v>994</v>
      </c>
      <c r="R406" t="s">
        <v>994</v>
      </c>
    </row>
    <row r="407" spans="1:19" x14ac:dyDescent="0.3">
      <c r="A407" t="str">
        <f>Data[[#This Row],[Taxonomy]]&amp;Data[[#This Row],[ Activity Code]]&amp;Data[[#This Row],[Environmental Objective]]</f>
        <v>South Africa439[001]Climate Change Adaptation</v>
      </c>
      <c r="B407" t="str">
        <f>Data[[#This Row],[Taxonomy]]&amp;Data[[#This Row],[ Activity Code]]&amp;Data[[#This Row],[Environmental Objective]]</f>
        <v>South Africa439[001]Climate Change Adaptation</v>
      </c>
      <c r="C407" t="s">
        <v>2</v>
      </c>
      <c r="D407" t="s">
        <v>995</v>
      </c>
      <c r="E407" t="s">
        <v>363</v>
      </c>
      <c r="F407" t="s">
        <v>364</v>
      </c>
      <c r="G407" s="12">
        <v>43</v>
      </c>
      <c r="H407" s="12" t="str">
        <f>_xlfn.XLOOKUP(Data[[#This Row],[ISIC Division]],'Combined ISIC Code '!$C$4:$C$422,'Combined ISIC Code '!$D$4:$D$422,"Not included under ISIC",0)</f>
        <v>Specialized construction activities</v>
      </c>
      <c r="I407" s="13">
        <v>439</v>
      </c>
      <c r="J407" t="str">
        <f>_xlfn.XLOOKUP(Data[[#This Row],[ISIC Group]],'Combined ISIC Code '!$E$4:$E$422,'Combined ISIC Code '!$F$4:$F$422,"NOT INCLUDED UNDER ISIC",0)</f>
        <v>Other specialized construction activities</v>
      </c>
      <c r="K407">
        <v>4390</v>
      </c>
      <c r="L407" t="s">
        <v>996</v>
      </c>
      <c r="M407" t="s">
        <v>16</v>
      </c>
      <c r="N407" t="s">
        <v>715</v>
      </c>
      <c r="O407" t="s">
        <v>784</v>
      </c>
      <c r="P407" t="s">
        <v>724</v>
      </c>
      <c r="Q407" t="s">
        <v>724</v>
      </c>
      <c r="R407" t="s">
        <v>785</v>
      </c>
    </row>
    <row r="408" spans="1:19" x14ac:dyDescent="0.3">
      <c r="A408" t="str">
        <f>Data[[#This Row],[Taxonomy]]&amp;Data[[#This Row],[ Activity Code]]&amp;Data[[#This Row],[Environmental Objective]]</f>
        <v>South Africa439[001]Climate Change Mitigation</v>
      </c>
      <c r="B408" t="str">
        <f>Data[[#This Row],[Taxonomy]]&amp;Data[[#This Row],[ Activity Code]]&amp;Data[[#This Row],[Environmental Objective]]</f>
        <v>South Africa439[001]Climate Change Mitigation</v>
      </c>
      <c r="C408" t="s">
        <v>2</v>
      </c>
      <c r="D408" t="s">
        <v>995</v>
      </c>
      <c r="E408" t="s">
        <v>363</v>
      </c>
      <c r="F408" t="s">
        <v>364</v>
      </c>
      <c r="G408" s="12">
        <v>43</v>
      </c>
      <c r="H408" s="12" t="str">
        <f>_xlfn.XLOOKUP(Data[[#This Row],[ISIC Division]],'Combined ISIC Code '!$C$4:$C$422,'Combined ISIC Code '!$D$4:$D$422,"Not included under ISIC",0)</f>
        <v>Specialized construction activities</v>
      </c>
      <c r="I408" s="13">
        <v>439</v>
      </c>
      <c r="J408" t="str">
        <f>_xlfn.XLOOKUP(Data[[#This Row],[ISIC Group]],'Combined ISIC Code '!$E$4:$E$422,'Combined ISIC Code '!$F$4:$F$422,"NOT INCLUDED UNDER ISIC",0)</f>
        <v>Other specialized construction activities</v>
      </c>
      <c r="K408">
        <v>4390</v>
      </c>
      <c r="L408" t="s">
        <v>996</v>
      </c>
      <c r="M408" t="s">
        <v>16</v>
      </c>
      <c r="N408" t="s">
        <v>708</v>
      </c>
      <c r="O408" t="s">
        <v>997</v>
      </c>
      <c r="P408" t="s">
        <v>724</v>
      </c>
      <c r="Q408" t="s">
        <v>724</v>
      </c>
      <c r="R408" t="s">
        <v>998</v>
      </c>
      <c r="S408" t="s">
        <v>724</v>
      </c>
    </row>
    <row r="409" spans="1:19" x14ac:dyDescent="0.3">
      <c r="A409" t="str">
        <f>Data[[#This Row],[Taxonomy]]&amp;Data[[#This Row],[ Activity Code]]&amp;Data[[#This Row],[Environmental Objective]]</f>
        <v>South Africa492[301]Climate Change Adaptation</v>
      </c>
      <c r="B409" t="str">
        <f>Data[[#This Row],[Taxonomy]]&amp;Data[[#This Row],[ Activity Code]]&amp;Data[[#This Row],[Environmental Objective]]</f>
        <v>South Africa492[301]Climate Change Adaptation</v>
      </c>
      <c r="C409" t="s">
        <v>2</v>
      </c>
      <c r="D409" t="s">
        <v>1008</v>
      </c>
      <c r="E409" t="s">
        <v>439</v>
      </c>
      <c r="F409" t="s">
        <v>440</v>
      </c>
      <c r="G409" s="12">
        <v>49</v>
      </c>
      <c r="H409" s="12" t="str">
        <f>_xlfn.XLOOKUP(Data[[#This Row],[ISIC Division]],'Combined ISIC Code '!$C$4:$C$422,'Combined ISIC Code '!$D$4:$D$422,"Not included under ISIC",0)</f>
        <v>Land transport and transport via pipelines</v>
      </c>
      <c r="I409" s="13">
        <v>492</v>
      </c>
      <c r="J409" t="str">
        <f>_xlfn.XLOOKUP(Data[[#This Row],[ISIC Group]],'Combined ISIC Code '!$E$4:$E$422,'Combined ISIC Code '!$F$4:$F$422,"NOT INCLUDED UNDER ISIC",0)</f>
        <v>Other land transport</v>
      </c>
      <c r="K409">
        <v>49</v>
      </c>
      <c r="L409" t="s">
        <v>955</v>
      </c>
      <c r="M409" t="s">
        <v>16</v>
      </c>
      <c r="N409" t="s">
        <v>715</v>
      </c>
      <c r="O409" t="s">
        <v>1011</v>
      </c>
      <c r="P409" t="s">
        <v>724</v>
      </c>
      <c r="Q409" t="s">
        <v>724</v>
      </c>
      <c r="R409" t="s">
        <v>785</v>
      </c>
      <c r="S409" t="s">
        <v>724</v>
      </c>
    </row>
    <row r="410" spans="1:19" x14ac:dyDescent="0.3">
      <c r="A410" t="str">
        <f>Data[[#This Row],[Taxonomy]]&amp;Data[[#This Row],[ Activity Code]]&amp;Data[[#This Row],[Environmental Objective]]</f>
        <v>South Africa492[301]Climate Change Mitigation</v>
      </c>
      <c r="B410" t="str">
        <f>Data[[#This Row],[Taxonomy]]&amp;Data[[#This Row],[ Activity Code]]&amp;Data[[#This Row],[Environmental Objective]]</f>
        <v>South Africa492[301]Climate Change Mitigation</v>
      </c>
      <c r="C410" t="s">
        <v>2</v>
      </c>
      <c r="D410" t="s">
        <v>1008</v>
      </c>
      <c r="E410" t="s">
        <v>439</v>
      </c>
      <c r="F410" t="s">
        <v>440</v>
      </c>
      <c r="G410" s="12">
        <v>49</v>
      </c>
      <c r="H410" s="12" t="str">
        <f>_xlfn.XLOOKUP(Data[[#This Row],[ISIC Division]],'Combined ISIC Code '!$C$4:$C$422,'Combined ISIC Code '!$D$4:$D$422,"Not included under ISIC",0)</f>
        <v>Land transport and transport via pipelines</v>
      </c>
      <c r="I410" s="13">
        <v>492</v>
      </c>
      <c r="J410" t="str">
        <f>_xlfn.XLOOKUP(Data[[#This Row],[ISIC Group]],'Combined ISIC Code '!$E$4:$E$422,'Combined ISIC Code '!$F$4:$F$422,"NOT INCLUDED UNDER ISIC",0)</f>
        <v>Other land transport</v>
      </c>
      <c r="K410">
        <v>49</v>
      </c>
      <c r="L410" t="s">
        <v>955</v>
      </c>
      <c r="M410" t="s">
        <v>16</v>
      </c>
      <c r="N410" t="s">
        <v>708</v>
      </c>
      <c r="O410" t="s">
        <v>1009</v>
      </c>
      <c r="P410" t="s">
        <v>724</v>
      </c>
      <c r="Q410" t="s">
        <v>724</v>
      </c>
      <c r="R410" t="s">
        <v>1010</v>
      </c>
      <c r="S410" t="s">
        <v>724</v>
      </c>
    </row>
    <row r="411" spans="1:19" x14ac:dyDescent="0.3">
      <c r="A411" t="str">
        <f>Data[[#This Row],[Taxonomy]]&amp;Data[[#This Row],[ Activity Code]]&amp;Data[[#This Row],[Environmental Objective]]</f>
        <v>South Africa491[101]Climate Change Adaptation</v>
      </c>
      <c r="B411" t="str">
        <f>Data[[#This Row],[Taxonomy]]&amp;Data[[#This Row],[ Activity Code]]&amp;Data[[#This Row],[Environmental Objective]]</f>
        <v>South Africa491[101]Climate Change Adaptation</v>
      </c>
      <c r="C411" t="s">
        <v>2</v>
      </c>
      <c r="D411" t="s">
        <v>1002</v>
      </c>
      <c r="E411" t="s">
        <v>439</v>
      </c>
      <c r="F411" t="s">
        <v>440</v>
      </c>
      <c r="G411" s="12">
        <v>49</v>
      </c>
      <c r="H411" s="12" t="str">
        <f>_xlfn.XLOOKUP(Data[[#This Row],[ISIC Division]],'Combined ISIC Code '!$C$4:$C$422,'Combined ISIC Code '!$D$4:$D$422,"Not included under ISIC",0)</f>
        <v>Land transport and transport via pipelines</v>
      </c>
      <c r="I411" s="13">
        <v>491</v>
      </c>
      <c r="J411" t="str">
        <f>_xlfn.XLOOKUP(Data[[#This Row],[ISIC Group]],'Combined ISIC Code '!$E$4:$E$422,'Combined ISIC Code '!$F$4:$F$422,"NOT INCLUDED UNDER ISIC",0)</f>
        <v>Transport via railways</v>
      </c>
      <c r="K411">
        <v>4911</v>
      </c>
      <c r="L411" t="s">
        <v>937</v>
      </c>
      <c r="M411" t="s">
        <v>16</v>
      </c>
      <c r="N411" t="s">
        <v>715</v>
      </c>
      <c r="O411" t="s">
        <v>784</v>
      </c>
      <c r="P411" t="s">
        <v>724</v>
      </c>
      <c r="Q411" t="s">
        <v>724</v>
      </c>
      <c r="R411" t="s">
        <v>785</v>
      </c>
      <c r="S411" t="s">
        <v>724</v>
      </c>
    </row>
    <row r="412" spans="1:19" x14ac:dyDescent="0.3">
      <c r="A412" t="str">
        <f>Data[[#This Row],[Taxonomy]]&amp;Data[[#This Row],[ Activity Code]]&amp;Data[[#This Row],[Environmental Objective]]</f>
        <v>South Africa491[101]Climate Change Mitigation</v>
      </c>
      <c r="B412" t="str">
        <f>Data[[#This Row],[Taxonomy]]&amp;Data[[#This Row],[ Activity Code]]&amp;Data[[#This Row],[Environmental Objective]]</f>
        <v>South Africa491[101]Climate Change Mitigation</v>
      </c>
      <c r="C412" t="s">
        <v>2</v>
      </c>
      <c r="D412" t="s">
        <v>1002</v>
      </c>
      <c r="E412" t="s">
        <v>439</v>
      </c>
      <c r="F412" t="s">
        <v>440</v>
      </c>
      <c r="G412" s="12">
        <v>49</v>
      </c>
      <c r="H412" s="12" t="str">
        <f>_xlfn.XLOOKUP(Data[[#This Row],[ISIC Division]],'Combined ISIC Code '!$C$4:$C$422,'Combined ISIC Code '!$D$4:$D$422,"Not included under ISIC",0)</f>
        <v>Land transport and transport via pipelines</v>
      </c>
      <c r="I412" s="13">
        <v>491</v>
      </c>
      <c r="J412" t="str">
        <f>_xlfn.XLOOKUP(Data[[#This Row],[ISIC Group]],'Combined ISIC Code '!$E$4:$E$422,'Combined ISIC Code '!$F$4:$F$422,"NOT INCLUDED UNDER ISIC",0)</f>
        <v>Transport via railways</v>
      </c>
      <c r="K412">
        <v>4911</v>
      </c>
      <c r="L412" t="s">
        <v>937</v>
      </c>
      <c r="M412" t="s">
        <v>16</v>
      </c>
      <c r="N412" t="s">
        <v>708</v>
      </c>
      <c r="O412" t="s">
        <v>1003</v>
      </c>
      <c r="P412" t="s">
        <v>724</v>
      </c>
      <c r="Q412" t="s">
        <v>1004</v>
      </c>
      <c r="R412" t="s">
        <v>724</v>
      </c>
      <c r="S412" t="s">
        <v>724</v>
      </c>
    </row>
    <row r="413" spans="1:19" x14ac:dyDescent="0.3">
      <c r="A413" t="str">
        <f>Data[[#This Row],[Taxonomy]]&amp;Data[[#This Row],[ Activity Code]]&amp;Data[[#This Row],[Environmental Objective]]</f>
        <v>South Africa491[201]Climate Change Adaptation</v>
      </c>
      <c r="B413" t="str">
        <f>Data[[#This Row],[Taxonomy]]&amp;Data[[#This Row],[ Activity Code]]&amp;Data[[#This Row],[Environmental Objective]]</f>
        <v>South Africa491[201]Climate Change Adaptation</v>
      </c>
      <c r="C413" t="s">
        <v>2</v>
      </c>
      <c r="D413" t="s">
        <v>444</v>
      </c>
      <c r="E413" t="s">
        <v>439</v>
      </c>
      <c r="F413" t="s">
        <v>440</v>
      </c>
      <c r="G413" s="12">
        <v>49</v>
      </c>
      <c r="H413" s="12" t="str">
        <f>_xlfn.XLOOKUP(Data[[#This Row],[ISIC Division]],'Combined ISIC Code '!$C$4:$C$422,'Combined ISIC Code '!$D$4:$D$422,"Not included under ISIC",0)</f>
        <v>Land transport and transport via pipelines</v>
      </c>
      <c r="I413" s="13">
        <v>491</v>
      </c>
      <c r="J413" t="str">
        <f>_xlfn.XLOOKUP(Data[[#This Row],[ISIC Group]],'Combined ISIC Code '!$E$4:$E$422,'Combined ISIC Code '!$F$4:$F$422,"NOT INCLUDED UNDER ISIC",0)</f>
        <v>Transport via railways</v>
      </c>
      <c r="K413">
        <v>4912</v>
      </c>
      <c r="L413" t="s">
        <v>940</v>
      </c>
      <c r="M413" t="s">
        <v>16</v>
      </c>
      <c r="N413" t="s">
        <v>715</v>
      </c>
      <c r="O413" t="s">
        <v>784</v>
      </c>
      <c r="P413" t="s">
        <v>724</v>
      </c>
      <c r="Q413" t="s">
        <v>724</v>
      </c>
      <c r="R413" t="s">
        <v>785</v>
      </c>
      <c r="S413" t="s">
        <v>724</v>
      </c>
    </row>
    <row r="414" spans="1:19" x14ac:dyDescent="0.3">
      <c r="A414" t="str">
        <f>Data[[#This Row],[Taxonomy]]&amp;Data[[#This Row],[ Activity Code]]&amp;Data[[#This Row],[Environmental Objective]]</f>
        <v>South Africa491[201]Climate Change Mitigation</v>
      </c>
      <c r="B414" t="str">
        <f>Data[[#This Row],[Taxonomy]]&amp;Data[[#This Row],[ Activity Code]]&amp;Data[[#This Row],[Environmental Objective]]</f>
        <v>South Africa491[201]Climate Change Mitigation</v>
      </c>
      <c r="C414" t="s">
        <v>2</v>
      </c>
      <c r="D414" t="s">
        <v>444</v>
      </c>
      <c r="E414" t="s">
        <v>439</v>
      </c>
      <c r="F414" t="s">
        <v>440</v>
      </c>
      <c r="G414" s="12">
        <v>49</v>
      </c>
      <c r="H414" s="12" t="str">
        <f>_xlfn.XLOOKUP(Data[[#This Row],[ISIC Division]],'Combined ISIC Code '!$C$4:$C$422,'Combined ISIC Code '!$D$4:$D$422,"Not included under ISIC",0)</f>
        <v>Land transport and transport via pipelines</v>
      </c>
      <c r="I414" s="13">
        <v>491</v>
      </c>
      <c r="J414" t="str">
        <f>_xlfn.XLOOKUP(Data[[#This Row],[ISIC Group]],'Combined ISIC Code '!$E$4:$E$422,'Combined ISIC Code '!$F$4:$F$422,"NOT INCLUDED UNDER ISIC",0)</f>
        <v>Transport via railways</v>
      </c>
      <c r="K414">
        <v>4912</v>
      </c>
      <c r="L414" t="s">
        <v>940</v>
      </c>
      <c r="M414" t="s">
        <v>16</v>
      </c>
      <c r="N414" t="s">
        <v>708</v>
      </c>
      <c r="O414" t="s">
        <v>1003</v>
      </c>
      <c r="P414" t="s">
        <v>724</v>
      </c>
      <c r="Q414" t="s">
        <v>1005</v>
      </c>
      <c r="R414" t="s">
        <v>724</v>
      </c>
      <c r="S414" t="s">
        <v>724</v>
      </c>
    </row>
    <row r="415" spans="1:19" x14ac:dyDescent="0.3">
      <c r="A415" t="str">
        <f>Data[[#This Row],[Taxonomy]]&amp;Data[[#This Row],[ Activity Code]]&amp;Data[[#This Row],[Environmental Objective]]</f>
        <v>South Africa492[002]Climate Change Adaptation</v>
      </c>
      <c r="B415" t="str">
        <f>Data[[#This Row],[Taxonomy]]&amp;Data[[#This Row],[ Activity Code]]&amp;Data[[#This Row],[Environmental Objective]]</f>
        <v>South Africa492[002]Climate Change Adaptation</v>
      </c>
      <c r="C415" t="s">
        <v>2</v>
      </c>
      <c r="D415" t="s">
        <v>1014</v>
      </c>
      <c r="E415" t="s">
        <v>439</v>
      </c>
      <c r="F415" t="s">
        <v>440</v>
      </c>
      <c r="G415" s="12">
        <v>49</v>
      </c>
      <c r="H415" s="12" t="str">
        <f>_xlfn.XLOOKUP(Data[[#This Row],[ISIC Division]],'Combined ISIC Code '!$C$4:$C$422,'Combined ISIC Code '!$D$4:$D$422,"Not included under ISIC",0)</f>
        <v>Land transport and transport via pipelines</v>
      </c>
      <c r="I415" s="13">
        <v>492</v>
      </c>
      <c r="J415" t="str">
        <f>_xlfn.XLOOKUP(Data[[#This Row],[ISIC Group]],'Combined ISIC Code '!$E$4:$E$422,'Combined ISIC Code '!$F$4:$F$422,"NOT INCLUDED UNDER ISIC",0)</f>
        <v>Other land transport</v>
      </c>
      <c r="K415">
        <v>4920</v>
      </c>
      <c r="L415" t="s">
        <v>933</v>
      </c>
      <c r="M415" t="s">
        <v>16</v>
      </c>
      <c r="N415" t="s">
        <v>715</v>
      </c>
      <c r="O415" t="s">
        <v>784</v>
      </c>
      <c r="P415" t="s">
        <v>724</v>
      </c>
      <c r="Q415" t="s">
        <v>724</v>
      </c>
      <c r="R415" t="s">
        <v>785</v>
      </c>
      <c r="S415" t="s">
        <v>724</v>
      </c>
    </row>
    <row r="416" spans="1:19" x14ac:dyDescent="0.3">
      <c r="A416" t="str">
        <f>Data[[#This Row],[Taxonomy]]&amp;Data[[#This Row],[ Activity Code]]&amp;Data[[#This Row],[Environmental Objective]]</f>
        <v>South Africa492[002]Climate Change Mitigation</v>
      </c>
      <c r="B416" t="str">
        <f>Data[[#This Row],[Taxonomy]]&amp;Data[[#This Row],[ Activity Code]]&amp;Data[[#This Row],[Environmental Objective]]</f>
        <v>South Africa492[002]Climate Change Mitigation</v>
      </c>
      <c r="C416" t="s">
        <v>2</v>
      </c>
      <c r="D416" t="s">
        <v>1014</v>
      </c>
      <c r="E416" t="s">
        <v>439</v>
      </c>
      <c r="F416" t="s">
        <v>440</v>
      </c>
      <c r="G416" s="12">
        <v>49</v>
      </c>
      <c r="H416" s="12" t="str">
        <f>_xlfn.XLOOKUP(Data[[#This Row],[ISIC Division]],'Combined ISIC Code '!$C$4:$C$422,'Combined ISIC Code '!$D$4:$D$422,"Not included under ISIC",0)</f>
        <v>Land transport and transport via pipelines</v>
      </c>
      <c r="I416" s="13">
        <v>492</v>
      </c>
      <c r="J416" t="str">
        <f>_xlfn.XLOOKUP(Data[[#This Row],[ISIC Group]],'Combined ISIC Code '!$E$4:$E$422,'Combined ISIC Code '!$F$4:$F$422,"NOT INCLUDED UNDER ISIC",0)</f>
        <v>Other land transport</v>
      </c>
      <c r="K416">
        <v>4920</v>
      </c>
      <c r="L416" t="s">
        <v>933</v>
      </c>
      <c r="M416" t="s">
        <v>16</v>
      </c>
      <c r="N416" t="s">
        <v>708</v>
      </c>
      <c r="O416" t="s">
        <v>1015</v>
      </c>
      <c r="P416" t="s">
        <v>1016</v>
      </c>
      <c r="Q416" t="s">
        <v>1017</v>
      </c>
      <c r="R416" t="s">
        <v>1018</v>
      </c>
      <c r="S416" t="s">
        <v>724</v>
      </c>
    </row>
    <row r="417" spans="1:19" x14ac:dyDescent="0.3">
      <c r="A417" t="str">
        <f>Data[[#This Row],[Taxonomy]]&amp;Data[[#This Row],[ Activity Code]]&amp;Data[[#This Row],[Environmental Objective]]</f>
        <v>South Africa492[101]Climate Change Adaptation</v>
      </c>
      <c r="B417" t="str">
        <f>Data[[#This Row],[Taxonomy]]&amp;Data[[#This Row],[ Activity Code]]&amp;Data[[#This Row],[Environmental Objective]]</f>
        <v>South Africa492[101]Climate Change Adaptation</v>
      </c>
      <c r="C417" t="s">
        <v>2</v>
      </c>
      <c r="D417" t="s">
        <v>1006</v>
      </c>
      <c r="E417" t="s">
        <v>439</v>
      </c>
      <c r="F417" t="s">
        <v>440</v>
      </c>
      <c r="G417" s="12">
        <v>49</v>
      </c>
      <c r="H417" s="12" t="str">
        <f>_xlfn.XLOOKUP(Data[[#This Row],[ISIC Division]],'Combined ISIC Code '!$C$4:$C$422,'Combined ISIC Code '!$D$4:$D$422,"Not included under ISIC",0)</f>
        <v>Land transport and transport via pipelines</v>
      </c>
      <c r="I417" s="13">
        <v>492</v>
      </c>
      <c r="J417" t="str">
        <f>_xlfn.XLOOKUP(Data[[#This Row],[ISIC Group]],'Combined ISIC Code '!$E$4:$E$422,'Combined ISIC Code '!$F$4:$F$422,"NOT INCLUDED UNDER ISIC",0)</f>
        <v>Other land transport</v>
      </c>
      <c r="K417">
        <v>492</v>
      </c>
      <c r="L417" t="s">
        <v>926</v>
      </c>
      <c r="M417" t="s">
        <v>16</v>
      </c>
      <c r="N417" t="s">
        <v>715</v>
      </c>
      <c r="O417" t="s">
        <v>784</v>
      </c>
      <c r="P417" t="s">
        <v>724</v>
      </c>
      <c r="Q417" t="s">
        <v>724</v>
      </c>
      <c r="R417" t="s">
        <v>785</v>
      </c>
      <c r="S417" t="s">
        <v>724</v>
      </c>
    </row>
    <row r="418" spans="1:19" x14ac:dyDescent="0.3">
      <c r="A418" t="str">
        <f>Data[[#This Row],[Taxonomy]]&amp;Data[[#This Row],[ Activity Code]]&amp;Data[[#This Row],[Environmental Objective]]</f>
        <v>South Africa492[101]Climate Change Mitigation</v>
      </c>
      <c r="B418" t="str">
        <f>Data[[#This Row],[Taxonomy]]&amp;Data[[#This Row],[ Activity Code]]&amp;Data[[#This Row],[Environmental Objective]]</f>
        <v>South Africa492[101]Climate Change Mitigation</v>
      </c>
      <c r="C418" t="s">
        <v>2</v>
      </c>
      <c r="D418" t="s">
        <v>1006</v>
      </c>
      <c r="E418" t="s">
        <v>439</v>
      </c>
      <c r="F418" t="s">
        <v>440</v>
      </c>
      <c r="G418" s="12">
        <v>49</v>
      </c>
      <c r="H418" s="12" t="str">
        <f>_xlfn.XLOOKUP(Data[[#This Row],[ISIC Division]],'Combined ISIC Code '!$C$4:$C$422,'Combined ISIC Code '!$D$4:$D$422,"Not included under ISIC",0)</f>
        <v>Land transport and transport via pipelines</v>
      </c>
      <c r="I418" s="13">
        <v>492</v>
      </c>
      <c r="J418" t="str">
        <f>_xlfn.XLOOKUP(Data[[#This Row],[ISIC Group]],'Combined ISIC Code '!$E$4:$E$422,'Combined ISIC Code '!$F$4:$F$422,"NOT INCLUDED UNDER ISIC",0)</f>
        <v>Other land transport</v>
      </c>
      <c r="K418">
        <v>4920</v>
      </c>
      <c r="L418" t="s">
        <v>926</v>
      </c>
      <c r="M418" t="s">
        <v>16</v>
      </c>
      <c r="N418" t="s">
        <v>708</v>
      </c>
      <c r="O418" t="s">
        <v>1003</v>
      </c>
      <c r="P418" t="s">
        <v>724</v>
      </c>
      <c r="Q418" t="s">
        <v>1007</v>
      </c>
      <c r="R418" t="s">
        <v>724</v>
      </c>
      <c r="S418" t="s">
        <v>724</v>
      </c>
    </row>
    <row r="419" spans="1:19" x14ac:dyDescent="0.3">
      <c r="A419" t="str">
        <f>Data[[#This Row],[Taxonomy]]&amp;Data[[#This Row],[ Activity Code]]&amp;Data[[#This Row],[Environmental Objective]]</f>
        <v>South Africa492[301]Climate Change Adaptation</v>
      </c>
      <c r="B419" t="str">
        <f>Data[[#This Row],[Taxonomy]]&amp;Data[[#This Row],[ Activity Code]]&amp;Data[[#This Row],[Environmental Objective]]</f>
        <v>South Africa492[301]Climate Change Adaptation</v>
      </c>
      <c r="C419" t="s">
        <v>2</v>
      </c>
      <c r="D419" t="s">
        <v>954</v>
      </c>
      <c r="E419" t="s">
        <v>439</v>
      </c>
      <c r="F419" t="s">
        <v>440</v>
      </c>
      <c r="G419" s="12">
        <v>49</v>
      </c>
      <c r="H419" s="12" t="str">
        <f>_xlfn.XLOOKUP(Data[[#This Row],[ISIC Division]],'Combined ISIC Code '!$C$4:$C$422,'Combined ISIC Code '!$D$4:$D$422,"Not included under ISIC",0)</f>
        <v>Land transport and transport via pipelines</v>
      </c>
      <c r="I419" s="13">
        <v>492</v>
      </c>
      <c r="J419" t="str">
        <f>_xlfn.XLOOKUP(Data[[#This Row],[ISIC Group]],'Combined ISIC Code '!$E$4:$E$422,'Combined ISIC Code '!$F$4:$F$422,"NOT INCLUDED UNDER ISIC",0)</f>
        <v>Other land transport</v>
      </c>
      <c r="K419">
        <v>4923</v>
      </c>
      <c r="L419" t="s">
        <v>955</v>
      </c>
      <c r="M419" t="s">
        <v>16</v>
      </c>
      <c r="N419" t="s">
        <v>715</v>
      </c>
      <c r="O419" t="s">
        <v>784</v>
      </c>
      <c r="P419" t="s">
        <v>724</v>
      </c>
      <c r="Q419" t="s">
        <v>724</v>
      </c>
      <c r="R419" t="s">
        <v>785</v>
      </c>
      <c r="S419" t="s">
        <v>724</v>
      </c>
    </row>
    <row r="420" spans="1:19" x14ac:dyDescent="0.3">
      <c r="A420" t="str">
        <f>Data[[#This Row],[Taxonomy]]&amp;Data[[#This Row],[ Activity Code]]&amp;Data[[#This Row],[Environmental Objective]]</f>
        <v>South Africa492[301]Climate Change Mitigation</v>
      </c>
      <c r="B420" t="str">
        <f>Data[[#This Row],[Taxonomy]]&amp;Data[[#This Row],[ Activity Code]]&amp;Data[[#This Row],[Environmental Objective]]</f>
        <v>South Africa492[301]Climate Change Mitigation</v>
      </c>
      <c r="C420" t="s">
        <v>2</v>
      </c>
      <c r="D420" t="s">
        <v>954</v>
      </c>
      <c r="E420" t="s">
        <v>439</v>
      </c>
      <c r="F420" t="s">
        <v>440</v>
      </c>
      <c r="G420" s="12">
        <v>49</v>
      </c>
      <c r="H420" s="12" t="str">
        <f>_xlfn.XLOOKUP(Data[[#This Row],[ISIC Division]],'Combined ISIC Code '!$C$4:$C$422,'Combined ISIC Code '!$D$4:$D$422,"Not included under ISIC",0)</f>
        <v>Land transport and transport via pipelines</v>
      </c>
      <c r="I420" s="13">
        <v>492</v>
      </c>
      <c r="J420" t="str">
        <f>_xlfn.XLOOKUP(Data[[#This Row],[ISIC Group]],'Combined ISIC Code '!$E$4:$E$422,'Combined ISIC Code '!$F$4:$F$422,"NOT INCLUDED UNDER ISIC",0)</f>
        <v>Other land transport</v>
      </c>
      <c r="K420">
        <v>4923</v>
      </c>
      <c r="L420" t="s">
        <v>955</v>
      </c>
      <c r="M420" t="s">
        <v>16</v>
      </c>
      <c r="N420" t="s">
        <v>708</v>
      </c>
      <c r="O420" t="s">
        <v>1015</v>
      </c>
      <c r="P420" t="s">
        <v>1016</v>
      </c>
      <c r="Q420" t="s">
        <v>1017</v>
      </c>
      <c r="R420" t="s">
        <v>1018</v>
      </c>
      <c r="S420" t="s">
        <v>724</v>
      </c>
    </row>
    <row r="421" spans="1:19" x14ac:dyDescent="0.3">
      <c r="A421" t="str">
        <f>Data[[#This Row],[Taxonomy]]&amp;Data[[#This Row],[ Activity Code]]&amp;Data[[#This Row],[Environmental Objective]]</f>
        <v>South Africa501[201]Climate Change Adaptation</v>
      </c>
      <c r="B421" t="str">
        <f>Data[[#This Row],[Taxonomy]]&amp;Data[[#This Row],[ Activity Code]]&amp;Data[[#This Row],[Environmental Objective]]</f>
        <v>South Africa501[201]Climate Change Adaptation</v>
      </c>
      <c r="C421" t="s">
        <v>2</v>
      </c>
      <c r="D421" t="s">
        <v>1012</v>
      </c>
      <c r="E421" t="s">
        <v>439</v>
      </c>
      <c r="F421" t="s">
        <v>440</v>
      </c>
      <c r="G421" s="12">
        <v>50</v>
      </c>
      <c r="H421" s="12" t="str">
        <f>_xlfn.XLOOKUP(Data[[#This Row],[ISIC Division]],'Combined ISIC Code '!$C$4:$C$422,'Combined ISIC Code '!$D$4:$D$422,"Not included under ISIC",0)</f>
        <v>Water transport</v>
      </c>
      <c r="I421" s="13">
        <v>501</v>
      </c>
      <c r="J421" t="str">
        <f>_xlfn.XLOOKUP(Data[[#This Row],[ISIC Group]],'Combined ISIC Code '!$E$4:$E$422,'Combined ISIC Code '!$F$4:$F$422,"Not included under ISIC",0)</f>
        <v>Sea and coastal water transport</v>
      </c>
      <c r="K421">
        <v>50</v>
      </c>
      <c r="L421" t="s">
        <v>960</v>
      </c>
      <c r="M421" t="s">
        <v>16</v>
      </c>
      <c r="N421" t="s">
        <v>715</v>
      </c>
      <c r="O421" t="s">
        <v>784</v>
      </c>
      <c r="P421" t="s">
        <v>724</v>
      </c>
      <c r="Q421" t="s">
        <v>724</v>
      </c>
      <c r="R421" t="s">
        <v>785</v>
      </c>
      <c r="S421" t="s">
        <v>724</v>
      </c>
    </row>
    <row r="422" spans="1:19" x14ac:dyDescent="0.3">
      <c r="A422" t="str">
        <f>Data[[#This Row],[Taxonomy]]&amp;Data[[#This Row],[ Activity Code]]&amp;Data[[#This Row],[Environmental Objective]]</f>
        <v>South Africa501[201]Climate Change Mitigation</v>
      </c>
      <c r="B422" t="str">
        <f>Data[[#This Row],[Taxonomy]]&amp;Data[[#This Row],[ Activity Code]]&amp;Data[[#This Row],[Environmental Objective]]</f>
        <v>South Africa501[201]Climate Change Mitigation</v>
      </c>
      <c r="C422" t="s">
        <v>2</v>
      </c>
      <c r="D422" t="s">
        <v>1012</v>
      </c>
      <c r="E422" t="s">
        <v>439</v>
      </c>
      <c r="F422" t="s">
        <v>440</v>
      </c>
      <c r="G422" s="12">
        <v>50</v>
      </c>
      <c r="H422" s="12" t="str">
        <f>_xlfn.XLOOKUP(Data[[#This Row],[ISIC Division]],'Combined ISIC Code '!$C$4:$C$422,'Combined ISIC Code '!$D$4:$D$422,"Not included under ISIC",0)</f>
        <v>Water transport</v>
      </c>
      <c r="I422" s="13">
        <v>501</v>
      </c>
      <c r="J422" t="str">
        <f>_xlfn.XLOOKUP(Data[[#This Row],[ISIC Group]],'Combined ISIC Code '!$E$4:$E$422,'Combined ISIC Code '!$F$4:$F$422,"Not included under ISIC",0)</f>
        <v>Sea and coastal water transport</v>
      </c>
      <c r="K422">
        <v>50</v>
      </c>
      <c r="L422" t="s">
        <v>960</v>
      </c>
      <c r="M422" t="s">
        <v>16</v>
      </c>
      <c r="N422" t="s">
        <v>708</v>
      </c>
      <c r="O422" t="s">
        <v>1009</v>
      </c>
      <c r="P422" t="s">
        <v>724</v>
      </c>
      <c r="Q422" t="s">
        <v>724</v>
      </c>
      <c r="R422" t="s">
        <v>1013</v>
      </c>
      <c r="S422" t="s">
        <v>724</v>
      </c>
    </row>
    <row r="423" spans="1:19" x14ac:dyDescent="0.3">
      <c r="A423" t="str">
        <f>Data[[#This Row],[Taxonomy]]&amp;Data[[#This Row],[ Activity Code]]&amp;Data[[#This Row],[Environmental Objective]]</f>
        <v>South Africa502[101]Climate Change Adaptation</v>
      </c>
      <c r="B423" t="str">
        <f>Data[[#This Row],[Taxonomy]]&amp;Data[[#This Row],[ Activity Code]]&amp;Data[[#This Row],[Environmental Objective]]</f>
        <v>South Africa502[101]Climate Change Adaptation</v>
      </c>
      <c r="C423" t="s">
        <v>2</v>
      </c>
      <c r="D423" t="s">
        <v>455</v>
      </c>
      <c r="E423" t="s">
        <v>439</v>
      </c>
      <c r="F423" t="s">
        <v>440</v>
      </c>
      <c r="G423" s="12">
        <v>50</v>
      </c>
      <c r="H423" s="12" t="str">
        <f>_xlfn.XLOOKUP(Data[[#This Row],[ISIC Division]],'Combined ISIC Code '!$C$4:$C$422,'Combined ISIC Code '!$D$4:$D$422,"Not included under ISIC",0)</f>
        <v>Water transport</v>
      </c>
      <c r="I423" s="13">
        <v>502</v>
      </c>
      <c r="J423" t="str">
        <f>_xlfn.XLOOKUP(Data[[#This Row],[ISIC Group]],'Combined ISIC Code '!$E$4:$E$422,'Combined ISIC Code '!$F$4:$F$422,"NOT INCLUDED UNDER ISIC",0)</f>
        <v>Inland water transport</v>
      </c>
      <c r="K423">
        <v>5021</v>
      </c>
      <c r="L423" t="s">
        <v>967</v>
      </c>
      <c r="M423" t="s">
        <v>16</v>
      </c>
      <c r="N423" t="s">
        <v>715</v>
      </c>
      <c r="O423" t="s">
        <v>784</v>
      </c>
      <c r="P423" t="s">
        <v>724</v>
      </c>
      <c r="Q423" t="s">
        <v>724</v>
      </c>
      <c r="R423" t="s">
        <v>785</v>
      </c>
      <c r="S423" t="s">
        <v>724</v>
      </c>
    </row>
    <row r="424" spans="1:19" x14ac:dyDescent="0.3">
      <c r="A424" t="str">
        <f>Data[[#This Row],[Taxonomy]]&amp;Data[[#This Row],[ Activity Code]]&amp;Data[[#This Row],[Environmental Objective]]</f>
        <v>South Africa502[101]Climate Change Mitigation</v>
      </c>
      <c r="B424" t="str">
        <f>Data[[#This Row],[Taxonomy]]&amp;Data[[#This Row],[ Activity Code]]&amp;Data[[#This Row],[Environmental Objective]]</f>
        <v>South Africa502[101]Climate Change Mitigation</v>
      </c>
      <c r="C424" t="s">
        <v>2</v>
      </c>
      <c r="D424" t="s">
        <v>455</v>
      </c>
      <c r="E424" t="s">
        <v>439</v>
      </c>
      <c r="F424" t="s">
        <v>440</v>
      </c>
      <c r="G424" s="12">
        <v>50</v>
      </c>
      <c r="H424" s="12" t="str">
        <f>_xlfn.XLOOKUP(Data[[#This Row],[ISIC Division]],'Combined ISIC Code '!$C$4:$C$422,'Combined ISIC Code '!$D$4:$D$422,"Not included under ISIC",0)</f>
        <v>Water transport</v>
      </c>
      <c r="I424" s="13">
        <v>502</v>
      </c>
      <c r="J424" t="str">
        <f>_xlfn.XLOOKUP(Data[[#This Row],[ISIC Group]],'Combined ISIC Code '!$E$4:$E$422,'Combined ISIC Code '!$F$4:$F$422,"NOT INCLUDED UNDER ISIC",0)</f>
        <v>Inland water transport</v>
      </c>
      <c r="K424">
        <v>5021</v>
      </c>
      <c r="L424" t="s">
        <v>967</v>
      </c>
      <c r="M424" t="s">
        <v>16</v>
      </c>
      <c r="N424" t="s">
        <v>708</v>
      </c>
      <c r="O424" t="s">
        <v>1019</v>
      </c>
      <c r="P424" t="s">
        <v>1020</v>
      </c>
      <c r="Q424" t="s">
        <v>1021</v>
      </c>
      <c r="R424" t="s">
        <v>1022</v>
      </c>
      <c r="S424" t="s">
        <v>724</v>
      </c>
    </row>
    <row r="425" spans="1:19" x14ac:dyDescent="0.3">
      <c r="A425" t="str">
        <f>Data[[#This Row],[Taxonomy]]&amp;Data[[#This Row],[ Activity Code]]&amp;Data[[#This Row],[Environmental Objective]]</f>
        <v>South Africa502[201]Climate Change Adaptation</v>
      </c>
      <c r="B425" t="str">
        <f>Data[[#This Row],[Taxonomy]]&amp;Data[[#This Row],[ Activity Code]]&amp;Data[[#This Row],[Environmental Objective]]</f>
        <v>South Africa502[201]Climate Change Adaptation</v>
      </c>
      <c r="C425" t="s">
        <v>2</v>
      </c>
      <c r="D425" t="s">
        <v>456</v>
      </c>
      <c r="E425" t="s">
        <v>439</v>
      </c>
      <c r="F425" t="s">
        <v>440</v>
      </c>
      <c r="G425" s="12">
        <v>50</v>
      </c>
      <c r="H425" s="12" t="str">
        <f>_xlfn.XLOOKUP(Data[[#This Row],[ISIC Division]],'Combined ISIC Code '!$C$4:$C$422,'Combined ISIC Code '!$D$4:$D$422,"Not included under ISIC",0)</f>
        <v>Water transport</v>
      </c>
      <c r="I425" s="13">
        <v>502</v>
      </c>
      <c r="J425" t="str">
        <f>_xlfn.XLOOKUP(Data[[#This Row],[ISIC Group]],'Combined ISIC Code '!$E$4:$E$422,'Combined ISIC Code '!$F$4:$F$422,"NOT INCLUDED UNDER ISIC",0)</f>
        <v>Inland water transport</v>
      </c>
      <c r="K425">
        <v>5022</v>
      </c>
      <c r="L425" t="s">
        <v>973</v>
      </c>
      <c r="M425" t="s">
        <v>16</v>
      </c>
      <c r="N425" t="s">
        <v>715</v>
      </c>
      <c r="O425" t="s">
        <v>784</v>
      </c>
      <c r="P425" t="s">
        <v>724</v>
      </c>
      <c r="Q425" t="s">
        <v>724</v>
      </c>
      <c r="R425" t="s">
        <v>785</v>
      </c>
      <c r="S425" t="s">
        <v>724</v>
      </c>
    </row>
    <row r="426" spans="1:19" x14ac:dyDescent="0.3">
      <c r="A426" t="str">
        <f>Data[[#This Row],[Taxonomy]]&amp;Data[[#This Row],[ Activity Code]]&amp;Data[[#This Row],[Environmental Objective]]</f>
        <v>South Africa502[201]Climate Change Mitigation</v>
      </c>
      <c r="B426" t="str">
        <f>Data[[#This Row],[Taxonomy]]&amp;Data[[#This Row],[ Activity Code]]&amp;Data[[#This Row],[Environmental Objective]]</f>
        <v>South Africa502[201]Climate Change Mitigation</v>
      </c>
      <c r="C426" t="s">
        <v>2</v>
      </c>
      <c r="D426" t="s">
        <v>456</v>
      </c>
      <c r="E426" t="s">
        <v>439</v>
      </c>
      <c r="F426" t="s">
        <v>440</v>
      </c>
      <c r="G426" s="12">
        <v>50</v>
      </c>
      <c r="H426" s="12" t="str">
        <f>_xlfn.XLOOKUP(Data[[#This Row],[ISIC Division]],'Combined ISIC Code '!$C$4:$C$422,'Combined ISIC Code '!$D$4:$D$422,"Not included under ISIC",0)</f>
        <v>Water transport</v>
      </c>
      <c r="I426" s="13">
        <v>502</v>
      </c>
      <c r="J426" t="str">
        <f>_xlfn.XLOOKUP(Data[[#This Row],[ISIC Group]],'Combined ISIC Code '!$E$4:$E$422,'Combined ISIC Code '!$F$4:$F$422,"NOT INCLUDED UNDER ISIC",0)</f>
        <v>Inland water transport</v>
      </c>
      <c r="K426">
        <v>5022</v>
      </c>
      <c r="L426" t="s">
        <v>973</v>
      </c>
      <c r="M426" t="s">
        <v>16</v>
      </c>
      <c r="N426" t="s">
        <v>708</v>
      </c>
      <c r="O426" t="s">
        <v>1019</v>
      </c>
      <c r="P426" t="s">
        <v>1020</v>
      </c>
      <c r="Q426" t="s">
        <v>1021</v>
      </c>
      <c r="R426" t="s">
        <v>1022</v>
      </c>
      <c r="S426" t="s">
        <v>724</v>
      </c>
    </row>
    <row r="427" spans="1:19" x14ac:dyDescent="0.3">
      <c r="A427" t="str">
        <f>Data[[#This Row],[Taxonomy]]&amp;Data[[#This Row],[ Activity Code]]&amp;Data[[#This Row],[Environmental Objective]]</f>
        <v>South Africa620[111]Climate Change Adaptation</v>
      </c>
      <c r="B427" t="str">
        <f>Data[[#This Row],[Taxonomy]]&amp;Data[[#This Row],[ Activity Code]]&amp;Data[[#This Row],[Environmental Objective]]</f>
        <v>South Africa620[111]Climate Change Adaptation</v>
      </c>
      <c r="C427" t="s">
        <v>2</v>
      </c>
      <c r="D427" t="s">
        <v>1453</v>
      </c>
      <c r="E427" t="s">
        <v>483</v>
      </c>
      <c r="F427" t="s">
        <v>484</v>
      </c>
      <c r="G427" s="12">
        <v>62</v>
      </c>
      <c r="H427" s="12" t="str">
        <f>_xlfn.XLOOKUP(Data[[#This Row],[ISIC Division]],'Combined ISIC Code '!$C$4:$C$422,'Combined ISIC Code '!$D$4:$D$422,"Not included under ISIC",0)</f>
        <v>Computer programming, consultancy and related activities</v>
      </c>
      <c r="I427" s="13">
        <v>620</v>
      </c>
      <c r="J427" t="str">
        <f>_xlfn.XLOOKUP(Data[[#This Row],[ISIC Group]],'Combined ISIC Code '!$E$4:$E$422,'Combined ISIC Code '!$F$4:$F$422,"NOT INCLUDED UNDER ISIC",0)</f>
        <v>Computer programming, consultancy and related activities</v>
      </c>
      <c r="K427">
        <v>6201</v>
      </c>
      <c r="L427" t="s">
        <v>1350</v>
      </c>
      <c r="M427" t="s">
        <v>16</v>
      </c>
      <c r="N427" t="s">
        <v>715</v>
      </c>
      <c r="O427" t="s">
        <v>784</v>
      </c>
      <c r="P427" t="s">
        <v>724</v>
      </c>
      <c r="Q427" t="s">
        <v>724</v>
      </c>
      <c r="R427" t="s">
        <v>785</v>
      </c>
      <c r="S427" t="s">
        <v>724</v>
      </c>
    </row>
    <row r="428" spans="1:19" x14ac:dyDescent="0.3">
      <c r="A428" t="str">
        <f>Data[[#This Row],[Taxonomy]]&amp;Data[[#This Row],[ Activity Code]]&amp;Data[[#This Row],[Environmental Objective]]</f>
        <v>South Africa620[111]Climate Change Mitigation</v>
      </c>
      <c r="B428" t="str">
        <f>Data[[#This Row],[Taxonomy]]&amp;Data[[#This Row],[ Activity Code]]&amp;Data[[#This Row],[Environmental Objective]]</f>
        <v>South Africa620[111]Climate Change Mitigation</v>
      </c>
      <c r="C428" t="s">
        <v>2</v>
      </c>
      <c r="D428" t="s">
        <v>1453</v>
      </c>
      <c r="E428" t="s">
        <v>483</v>
      </c>
      <c r="F428" t="s">
        <v>484</v>
      </c>
      <c r="G428" s="12">
        <v>62</v>
      </c>
      <c r="H428" s="12" t="str">
        <f>_xlfn.XLOOKUP(Data[[#This Row],[ISIC Division]],'Combined ISIC Code '!$C$4:$C$422,'Combined ISIC Code '!$D$4:$D$422,"Not included under ISIC",0)</f>
        <v>Computer programming, consultancy and related activities</v>
      </c>
      <c r="I428" s="13">
        <v>620</v>
      </c>
      <c r="J428" t="str">
        <f>_xlfn.XLOOKUP(Data[[#This Row],[ISIC Group]],'Combined ISIC Code '!$E$4:$E$422,'Combined ISIC Code '!$F$4:$F$422,"NOT INCLUDED UNDER ISIC",0)</f>
        <v>Computer programming, consultancy and related activities</v>
      </c>
      <c r="K428">
        <v>6201</v>
      </c>
      <c r="L428" t="s">
        <v>1350</v>
      </c>
      <c r="M428" t="s">
        <v>16</v>
      </c>
      <c r="N428" t="s">
        <v>708</v>
      </c>
      <c r="O428" t="s">
        <v>1454</v>
      </c>
      <c r="P428" t="s">
        <v>1455</v>
      </c>
      <c r="Q428" t="s">
        <v>1455</v>
      </c>
      <c r="R428" t="s">
        <v>1455</v>
      </c>
      <c r="S428" t="s">
        <v>1455</v>
      </c>
    </row>
    <row r="429" spans="1:19" x14ac:dyDescent="0.3">
      <c r="A429" t="str">
        <f>Data[[#This Row],[Taxonomy]]&amp;Data[[#This Row],[ Activity Code]]&amp;Data[[#This Row],[Environmental Objective]]</f>
        <v>South Africa631[110]Climate Change Adaptation</v>
      </c>
      <c r="B429" t="str">
        <f>Data[[#This Row],[Taxonomy]]&amp;Data[[#This Row],[ Activity Code]]&amp;Data[[#This Row],[Environmental Objective]]</f>
        <v>South Africa631[110]Climate Change Adaptation</v>
      </c>
      <c r="C429" t="s">
        <v>2</v>
      </c>
      <c r="D429" t="s">
        <v>513</v>
      </c>
      <c r="E429" t="s">
        <v>483</v>
      </c>
      <c r="F429" t="s">
        <v>484</v>
      </c>
      <c r="G429" s="12">
        <v>63</v>
      </c>
      <c r="H429" s="12" t="str">
        <f>_xlfn.XLOOKUP(Data[[#This Row],[ISIC Division]],'Combined ISIC Code '!$C$4:$C$422,'Combined ISIC Code '!$D$4:$D$422,"Not included under ISIC",0)</f>
        <v>Information service activities</v>
      </c>
      <c r="I429" s="13">
        <v>631</v>
      </c>
      <c r="J429" t="str">
        <f>_xlfn.XLOOKUP(Data[[#This Row],[ISIC Group]],'Combined ISIC Code '!$E$4:$E$422,'Combined ISIC Code '!$F$4:$F$422,"NOT INCLUDED UNDER ISIC",0)</f>
        <v>Data processing, hosting and related activities; web portals</v>
      </c>
      <c r="K429">
        <v>6311</v>
      </c>
      <c r="L429" t="s">
        <v>1347</v>
      </c>
      <c r="M429" t="s">
        <v>16</v>
      </c>
      <c r="N429" t="s">
        <v>715</v>
      </c>
      <c r="O429" t="s">
        <v>784</v>
      </c>
      <c r="P429" t="s">
        <v>724</v>
      </c>
      <c r="Q429" t="s">
        <v>724</v>
      </c>
      <c r="R429" t="s">
        <v>785</v>
      </c>
      <c r="S429" t="s">
        <v>724</v>
      </c>
    </row>
    <row r="430" spans="1:19" x14ac:dyDescent="0.3">
      <c r="A430" t="str">
        <f>Data[[#This Row],[Taxonomy]]&amp;Data[[#This Row],[ Activity Code]]&amp;Data[[#This Row],[Environmental Objective]]</f>
        <v>South Africa631[110]Climate Change Mitigation</v>
      </c>
      <c r="B430" t="str">
        <f>Data[[#This Row],[Taxonomy]]&amp;Data[[#This Row],[ Activity Code]]&amp;Data[[#This Row],[Environmental Objective]]</f>
        <v>South Africa631[110]Climate Change Mitigation</v>
      </c>
      <c r="C430" t="s">
        <v>2</v>
      </c>
      <c r="D430" t="s">
        <v>513</v>
      </c>
      <c r="E430" t="s">
        <v>483</v>
      </c>
      <c r="F430" t="s">
        <v>484</v>
      </c>
      <c r="G430" s="12">
        <v>63</v>
      </c>
      <c r="H430" s="12" t="str">
        <f>_xlfn.XLOOKUP(Data[[#This Row],[ISIC Division]],'Combined ISIC Code '!$C$4:$C$422,'Combined ISIC Code '!$D$4:$D$422,"Not included under ISIC",0)</f>
        <v>Information service activities</v>
      </c>
      <c r="I430" s="13">
        <v>631</v>
      </c>
      <c r="J430" t="str">
        <f>_xlfn.XLOOKUP(Data[[#This Row],[ISIC Group]],'Combined ISIC Code '!$E$4:$E$422,'Combined ISIC Code '!$F$4:$F$422,"NOT INCLUDED UNDER ISIC",0)</f>
        <v>Data processing, hosting and related activities; web portals</v>
      </c>
      <c r="K430">
        <v>6311</v>
      </c>
      <c r="L430" t="s">
        <v>1347</v>
      </c>
      <c r="M430" t="s">
        <v>16</v>
      </c>
      <c r="N430" t="s">
        <v>708</v>
      </c>
      <c r="O430" t="s">
        <v>1451</v>
      </c>
      <c r="P430" t="s">
        <v>724</v>
      </c>
      <c r="Q430" t="s">
        <v>724</v>
      </c>
      <c r="R430" t="s">
        <v>1452</v>
      </c>
      <c r="S430" t="s">
        <v>1452</v>
      </c>
    </row>
    <row r="431" spans="1:19" x14ac:dyDescent="0.3">
      <c r="A431" t="str">
        <f>Data[[#This Row],[Taxonomy]]&amp;Data[[#This Row],[ Activity Code]]&amp;Data[[#This Row],[Environmental Objective]]</f>
        <v>South Africa651[200]Climate Change Adaptation</v>
      </c>
      <c r="B431" t="str">
        <f>Data[[#This Row],[Taxonomy]]&amp;Data[[#This Row],[ Activity Code]]&amp;Data[[#This Row],[Environmental Objective]]</f>
        <v>South Africa651[200]Climate Change Adaptation</v>
      </c>
      <c r="C431" t="s">
        <v>2</v>
      </c>
      <c r="D431" t="s">
        <v>533</v>
      </c>
      <c r="E431" t="s">
        <v>518</v>
      </c>
      <c r="F431" t="s">
        <v>519</v>
      </c>
      <c r="G431" s="12">
        <v>65</v>
      </c>
      <c r="H431" s="12" t="str">
        <f>_xlfn.XLOOKUP(Data[[#This Row],[ISIC Division]],'Combined ISIC Code '!$C$4:$C$422,'Combined ISIC Code '!$D$4:$D$422,"Not included under ISIC",0)</f>
        <v>Insurance, reinsurance and pension funding, except compulsory social security</v>
      </c>
      <c r="I431" s="13">
        <v>651</v>
      </c>
      <c r="J431" t="str">
        <f>_xlfn.XLOOKUP(Data[[#This Row],[ISIC Group]],'Combined ISIC Code '!$E$4:$E$422,'Combined ISIC Code '!$F$4:$F$422,"NOT INCLUDED UNDER ISIC",0)</f>
        <v>Insurance</v>
      </c>
      <c r="K431">
        <v>6512</v>
      </c>
      <c r="L431" t="s">
        <v>1456</v>
      </c>
      <c r="M431" t="s">
        <v>16</v>
      </c>
      <c r="N431" t="s">
        <v>715</v>
      </c>
      <c r="O431" t="s">
        <v>784</v>
      </c>
      <c r="P431" t="s">
        <v>724</v>
      </c>
      <c r="Q431" t="s">
        <v>724</v>
      </c>
      <c r="R431" t="s">
        <v>785</v>
      </c>
      <c r="S431" t="s">
        <v>724</v>
      </c>
    </row>
    <row r="432" spans="1:19" x14ac:dyDescent="0.3">
      <c r="A432" t="str">
        <f>Data[[#This Row],[Taxonomy]]&amp;Data[[#This Row],[ Activity Code]]&amp;Data[[#This Row],[Environmental Objective]]</f>
        <v>South Africa651[200]Climate Change Mitigation</v>
      </c>
      <c r="B432" t="str">
        <f>Data[[#This Row],[Taxonomy]]&amp;Data[[#This Row],[ Activity Code]]&amp;Data[[#This Row],[Environmental Objective]]</f>
        <v>South Africa651[200]Climate Change Mitigation</v>
      </c>
      <c r="C432" t="s">
        <v>2</v>
      </c>
      <c r="D432" t="s">
        <v>533</v>
      </c>
      <c r="E432" t="s">
        <v>518</v>
      </c>
      <c r="F432" t="s">
        <v>519</v>
      </c>
      <c r="G432" s="12">
        <v>65</v>
      </c>
      <c r="H432" s="12" t="str">
        <f>_xlfn.XLOOKUP(Data[[#This Row],[ISIC Division]],'Combined ISIC Code '!$C$4:$C$422,'Combined ISIC Code '!$D$4:$D$422,"Not included under ISIC",0)</f>
        <v>Insurance, reinsurance and pension funding, except compulsory social security</v>
      </c>
      <c r="I432" s="13">
        <v>651</v>
      </c>
      <c r="J432" t="str">
        <f>_xlfn.XLOOKUP(Data[[#This Row],[ISIC Group]],'Combined ISIC Code '!$E$4:$E$422,'Combined ISIC Code '!$F$4:$F$422,"NOT INCLUDED UNDER ISIC",0)</f>
        <v>Insurance</v>
      </c>
      <c r="K432">
        <v>6512</v>
      </c>
      <c r="L432" t="s">
        <v>1456</v>
      </c>
      <c r="M432" t="s">
        <v>16</v>
      </c>
      <c r="N432" t="s">
        <v>708</v>
      </c>
      <c r="O432" t="s">
        <v>1457</v>
      </c>
      <c r="P432" t="s">
        <v>724</v>
      </c>
      <c r="Q432" t="s">
        <v>724</v>
      </c>
      <c r="R432" t="s">
        <v>724</v>
      </c>
      <c r="S432" t="s">
        <v>724</v>
      </c>
    </row>
    <row r="433" spans="1:19" x14ac:dyDescent="0.3">
      <c r="A433" t="str">
        <f>Data[[#This Row],[Taxonomy]]&amp;Data[[#This Row],[ Activity Code]]&amp;Data[[#This Row],[Environmental Objective]]</f>
        <v>South Africa681[001]Climate Change Adaptation</v>
      </c>
      <c r="B433" t="str">
        <f>Data[[#This Row],[Taxonomy]]&amp;Data[[#This Row],[ Activity Code]]&amp;Data[[#This Row],[Environmental Objective]]</f>
        <v>South Africa681[001]Climate Change Adaptation</v>
      </c>
      <c r="C433" t="s">
        <v>2</v>
      </c>
      <c r="D433" t="s">
        <v>999</v>
      </c>
      <c r="E433" t="s">
        <v>363</v>
      </c>
      <c r="F433" t="s">
        <v>364</v>
      </c>
      <c r="G433" s="12">
        <v>68</v>
      </c>
      <c r="H433" s="12" t="str">
        <f>_xlfn.XLOOKUP(Data[[#This Row],[ISIC Division]],'Combined ISIC Code '!$C$4:$C$422,'Combined ISIC Code '!$D$4:$D$422,"Not included under ISIC",0)</f>
        <v>Real estate activities</v>
      </c>
      <c r="I433" s="13">
        <v>681</v>
      </c>
      <c r="J433" t="str">
        <f>_xlfn.XLOOKUP(Data[[#This Row],[ISIC Group]],'Combined ISIC Code '!$E$4:$E$422,'Combined ISIC Code '!$F$4:$F$422,"NOT INCLUDED UNDER ISIC",0)</f>
        <v>Real estate activities with own or leased property</v>
      </c>
      <c r="K433">
        <v>6810</v>
      </c>
      <c r="L433" t="s">
        <v>912</v>
      </c>
      <c r="M433" t="s">
        <v>16</v>
      </c>
      <c r="N433" t="s">
        <v>715</v>
      </c>
      <c r="O433" t="s">
        <v>784</v>
      </c>
      <c r="P433" t="s">
        <v>724</v>
      </c>
      <c r="Q433" t="s">
        <v>724</v>
      </c>
      <c r="R433" t="s">
        <v>785</v>
      </c>
    </row>
    <row r="434" spans="1:19" x14ac:dyDescent="0.3">
      <c r="A434" t="str">
        <f>Data[[#This Row],[Taxonomy]]&amp;Data[[#This Row],[ Activity Code]]&amp;Data[[#This Row],[Environmental Objective]]</f>
        <v>South Africa681[001]Climate Change Mitigation</v>
      </c>
      <c r="B434" t="str">
        <f>Data[[#This Row],[Taxonomy]]&amp;Data[[#This Row],[ Activity Code]]&amp;Data[[#This Row],[Environmental Objective]]</f>
        <v>South Africa681[001]Climate Change Mitigation</v>
      </c>
      <c r="C434" t="s">
        <v>2</v>
      </c>
      <c r="D434" t="s">
        <v>999</v>
      </c>
      <c r="E434" t="s">
        <v>363</v>
      </c>
      <c r="F434" t="s">
        <v>364</v>
      </c>
      <c r="G434" s="12">
        <v>68</v>
      </c>
      <c r="H434" s="12" t="str">
        <f>_xlfn.XLOOKUP(Data[[#This Row],[ISIC Division]],'Combined ISIC Code '!$C$4:$C$422,'Combined ISIC Code '!$D$4:$D$422,"Not included under ISIC",0)</f>
        <v>Real estate activities</v>
      </c>
      <c r="I434" s="13">
        <v>681</v>
      </c>
      <c r="J434" t="str">
        <f>_xlfn.XLOOKUP(Data[[#This Row],[ISIC Group]],'Combined ISIC Code '!$E$4:$E$422,'Combined ISIC Code '!$F$4:$F$422,"NOT INCLUDED UNDER ISIC",0)</f>
        <v>Real estate activities with own or leased property</v>
      </c>
      <c r="K434">
        <v>6810</v>
      </c>
      <c r="L434" t="s">
        <v>912</v>
      </c>
      <c r="M434" t="s">
        <v>16</v>
      </c>
      <c r="N434" t="s">
        <v>708</v>
      </c>
      <c r="O434" t="s">
        <v>1000</v>
      </c>
      <c r="P434" t="s">
        <v>724</v>
      </c>
      <c r="Q434" t="s">
        <v>724</v>
      </c>
      <c r="R434" t="s">
        <v>1001</v>
      </c>
      <c r="S434" t="s">
        <v>724</v>
      </c>
    </row>
    <row r="435" spans="1:19" x14ac:dyDescent="0.3">
      <c r="A435" t="str">
        <f>Data[[#This Row],[Taxonomy]]&amp;Data[[#This Row],[ Activity Code]]&amp;Data[[#This Row],[Environmental Objective]]</f>
        <v>EU351[021]Climate Change Mitigation</v>
      </c>
      <c r="B435" t="str">
        <f>Data[[#This Row],[Taxonomy]]&amp;Data[[#This Row],[ Activity Code]]&amp;Data[[#This Row],[Environmental Objective]]</f>
        <v>EU351[021]Climate Change Mitigation</v>
      </c>
      <c r="C435" t="s">
        <v>1471</v>
      </c>
      <c r="D435" t="s">
        <v>22</v>
      </c>
      <c r="E435" t="s">
        <v>15</v>
      </c>
      <c r="F435" t="s">
        <v>346</v>
      </c>
      <c r="G435" s="12">
        <v>35</v>
      </c>
      <c r="H435" s="12" t="str">
        <f>_xlfn.XLOOKUP(Data[[#This Row],[ISIC Division]],'Combined ISIC Code '!$C$4:$C$422,'Combined ISIC Code '!$D$4:$D$422,"Not included under ISIC",0)</f>
        <v>Electricity, gas, steam and air conditioning supply</v>
      </c>
      <c r="I435" s="13">
        <v>351</v>
      </c>
      <c r="J435" t="str">
        <f>_xlfn.XLOOKUP(Data[[#This Row],[ISIC Group]],'Combined ISIC Code '!$E$4:$E$422,'Combined ISIC Code '!$F$4:$F$422,"NOT INCLUDED UNDER ISIC",0)</f>
        <v>Electric power generation, transmission and distribution</v>
      </c>
      <c r="K435">
        <f t="shared" ref="K435:K459" si="1">VALUE(LEFT(SUBSTITUTE(L435,"[",""),4))</f>
        <v>3510</v>
      </c>
      <c r="L435" t="s">
        <v>727</v>
      </c>
      <c r="M435" t="s">
        <v>16</v>
      </c>
      <c r="N435" t="s">
        <v>708</v>
      </c>
      <c r="O435" t="s">
        <v>799</v>
      </c>
      <c r="P435" t="s">
        <v>724</v>
      </c>
      <c r="Q435" t="s">
        <v>724</v>
      </c>
      <c r="R435" t="s">
        <v>799</v>
      </c>
      <c r="S435" t="s">
        <v>724</v>
      </c>
    </row>
    <row r="436" spans="1:19" x14ac:dyDescent="0.3">
      <c r="A436" t="str">
        <f>Data[[#This Row],[Taxonomy]]&amp;Data[[#This Row],[ Activity Code]]&amp;Data[[#This Row],[Environmental Objective]]</f>
        <v>EU351[022]Climate Change Mitigation</v>
      </c>
      <c r="B436" t="str">
        <f>Data[[#This Row],[Taxonomy]]&amp;Data[[#This Row],[ Activity Code]]&amp;Data[[#This Row],[Environmental Objective]]</f>
        <v>EU351[022]Climate Change Mitigation</v>
      </c>
      <c r="C436" t="s">
        <v>1471</v>
      </c>
      <c r="D436" t="s">
        <v>1472</v>
      </c>
      <c r="E436" t="s">
        <v>15</v>
      </c>
      <c r="F436" t="s">
        <v>346</v>
      </c>
      <c r="G436" s="12">
        <v>35</v>
      </c>
      <c r="H436" s="12" t="str">
        <f>_xlfn.XLOOKUP(Data[[#This Row],[ISIC Division]],'Combined ISIC Code '!$C$4:$C$422,'Combined ISIC Code '!$D$4:$D$422,"Not included under ISIC",0)</f>
        <v>Electricity, gas, steam and air conditioning supply</v>
      </c>
      <c r="I436" s="13">
        <v>351</v>
      </c>
      <c r="J436" t="str">
        <f>_xlfn.XLOOKUP(Data[[#This Row],[ISIC Group]],'Combined ISIC Code '!$E$4:$E$422,'Combined ISIC Code '!$F$4:$F$422,"NOT INCLUDED UNDER ISIC",0)</f>
        <v>Electric power generation, transmission and distribution</v>
      </c>
      <c r="K436">
        <f t="shared" si="1"/>
        <v>3510</v>
      </c>
      <c r="L436" t="s">
        <v>730</v>
      </c>
      <c r="M436" t="s">
        <v>16</v>
      </c>
      <c r="N436" t="s">
        <v>708</v>
      </c>
      <c r="O436" t="s">
        <v>1473</v>
      </c>
      <c r="P436" t="s">
        <v>724</v>
      </c>
      <c r="Q436" t="s">
        <v>724</v>
      </c>
      <c r="R436" t="s">
        <v>1473</v>
      </c>
      <c r="S436" t="s">
        <v>724</v>
      </c>
    </row>
    <row r="437" spans="1:19" x14ac:dyDescent="0.3">
      <c r="A437" t="str">
        <f>Data[[#This Row],[Taxonomy]]&amp;Data[[#This Row],[ Activity Code]]&amp;Data[[#This Row],[Environmental Objective]]</f>
        <v>EU351[030]Climate Change Mitigation</v>
      </c>
      <c r="B437" t="str">
        <f>Data[[#This Row],[Taxonomy]]&amp;Data[[#This Row],[ Activity Code]]&amp;Data[[#This Row],[Environmental Objective]]</f>
        <v>EU351[030]Climate Change Mitigation</v>
      </c>
      <c r="C437" t="s">
        <v>1471</v>
      </c>
      <c r="D437" t="s">
        <v>25</v>
      </c>
      <c r="E437" t="s">
        <v>15</v>
      </c>
      <c r="F437" t="s">
        <v>346</v>
      </c>
      <c r="G437" s="12">
        <v>35</v>
      </c>
      <c r="H437" s="12" t="str">
        <f>_xlfn.XLOOKUP(Data[[#This Row],[ISIC Division]],'Combined ISIC Code '!$C$4:$C$422,'Combined ISIC Code '!$D$4:$D$422,"Not included under ISIC",0)</f>
        <v>Electricity, gas, steam and air conditioning supply</v>
      </c>
      <c r="I437" s="13">
        <v>351</v>
      </c>
      <c r="J437" t="str">
        <f>_xlfn.XLOOKUP(Data[[#This Row],[ISIC Group]],'Combined ISIC Code '!$E$4:$E$422,'Combined ISIC Code '!$F$4:$F$422,"NOT INCLUDED UNDER ISIC",0)</f>
        <v>Electric power generation, transmission and distribution</v>
      </c>
      <c r="K437">
        <f t="shared" si="1"/>
        <v>3510</v>
      </c>
      <c r="L437" s="20" t="s">
        <v>732</v>
      </c>
      <c r="M437" t="s">
        <v>16</v>
      </c>
      <c r="N437" t="s">
        <v>708</v>
      </c>
      <c r="O437" t="s">
        <v>1474</v>
      </c>
      <c r="P437" t="s">
        <v>724</v>
      </c>
      <c r="Q437" t="s">
        <v>724</v>
      </c>
      <c r="R437" t="s">
        <v>1474</v>
      </c>
      <c r="S437" t="s">
        <v>724</v>
      </c>
    </row>
    <row r="438" spans="1:19" x14ac:dyDescent="0.3">
      <c r="A438" t="str">
        <f>Data[[#This Row],[Taxonomy]]&amp;Data[[#This Row],[ Activity Code]]&amp;Data[[#This Row],[Environmental Objective]]</f>
        <v>EU351[060]Climate Change Mitigation</v>
      </c>
      <c r="B438" t="str">
        <f>Data[[#This Row],[Taxonomy]]&amp;Data[[#This Row],[ Activity Code]]&amp;Data[[#This Row],[Environmental Objective]]</f>
        <v>EU351[060]Climate Change Mitigation</v>
      </c>
      <c r="C438" t="s">
        <v>1471</v>
      </c>
      <c r="D438" t="s">
        <v>1475</v>
      </c>
      <c r="E438" t="s">
        <v>15</v>
      </c>
      <c r="F438" t="s">
        <v>346</v>
      </c>
      <c r="G438" s="12">
        <v>35</v>
      </c>
      <c r="H438" s="12" t="str">
        <f>_xlfn.XLOOKUP(Data[[#This Row],[ISIC Division]],'Combined ISIC Code '!$C$4:$C$422,'Combined ISIC Code '!$D$4:$D$422,"Not included under ISIC",0)</f>
        <v>Electricity, gas, steam and air conditioning supply</v>
      </c>
      <c r="I438" s="13">
        <v>351</v>
      </c>
      <c r="J438" t="str">
        <f>_xlfn.XLOOKUP(Data[[#This Row],[ISIC Group]],'Combined ISIC Code '!$E$4:$E$422,'Combined ISIC Code '!$F$4:$F$422,"NOT INCLUDED UNDER ISIC",0)</f>
        <v>Electric power generation, transmission and distribution</v>
      </c>
      <c r="K438">
        <f t="shared" si="1"/>
        <v>3510</v>
      </c>
      <c r="L438" s="20" t="s">
        <v>738</v>
      </c>
      <c r="M438" t="s">
        <v>16</v>
      </c>
      <c r="N438" t="s">
        <v>708</v>
      </c>
      <c r="O438" t="s">
        <v>813</v>
      </c>
      <c r="P438" t="s">
        <v>724</v>
      </c>
      <c r="Q438" t="s">
        <v>724</v>
      </c>
      <c r="R438" t="s">
        <v>813</v>
      </c>
      <c r="S438" t="s">
        <v>724</v>
      </c>
    </row>
    <row r="439" spans="1:19" x14ac:dyDescent="0.3">
      <c r="A439" t="str">
        <f>Data[[#This Row],[Taxonomy]]&amp;Data[[#This Row],[ Activity Code]]&amp;Data[[#This Row],[Environmental Objective]]</f>
        <v>EU351[040]Climate Change Mitigation</v>
      </c>
      <c r="B439" t="str">
        <f>Data[[#This Row],[Taxonomy]]&amp;Data[[#This Row],[ Activity Code]]&amp;Data[[#This Row],[Environmental Objective]]</f>
        <v>EU351[040]Climate Change Mitigation</v>
      </c>
      <c r="C439" t="s">
        <v>1471</v>
      </c>
      <c r="D439" t="s">
        <v>27</v>
      </c>
      <c r="E439" t="s">
        <v>15</v>
      </c>
      <c r="F439" t="s">
        <v>346</v>
      </c>
      <c r="G439" s="12">
        <v>35</v>
      </c>
      <c r="H439" s="12" t="str">
        <f>_xlfn.XLOOKUP(Data[[#This Row],[ISIC Division]],'Combined ISIC Code '!$C$4:$C$422,'Combined ISIC Code '!$D$4:$D$422,"Not included under ISIC",0)</f>
        <v>Electricity, gas, steam and air conditioning supply</v>
      </c>
      <c r="I439" s="13">
        <v>351</v>
      </c>
      <c r="J439" t="str">
        <f>_xlfn.XLOOKUP(Data[[#This Row],[ISIC Group]],'Combined ISIC Code '!$E$4:$E$422,'Combined ISIC Code '!$F$4:$F$422,"NOT INCLUDED UNDER ISIC",0)</f>
        <v>Electric power generation, transmission and distribution</v>
      </c>
      <c r="K439">
        <f t="shared" si="1"/>
        <v>3510</v>
      </c>
      <c r="L439" s="20" t="s">
        <v>733</v>
      </c>
      <c r="M439" t="s">
        <v>16</v>
      </c>
      <c r="N439" t="s">
        <v>708</v>
      </c>
      <c r="O439" t="s">
        <v>1476</v>
      </c>
      <c r="P439" t="s">
        <v>817</v>
      </c>
      <c r="Q439" t="s">
        <v>1477</v>
      </c>
      <c r="R439" t="s">
        <v>1478</v>
      </c>
      <c r="S439" t="s">
        <v>1479</v>
      </c>
    </row>
    <row r="440" spans="1:19" x14ac:dyDescent="0.3">
      <c r="A440" t="str">
        <f>Data[[#This Row],[Taxonomy]]&amp;Data[[#This Row],[ Activity Code]]&amp;Data[[#This Row],[Environmental Objective]]</f>
        <v>EU351[050]Climate Change Mitigation</v>
      </c>
      <c r="B440" t="str">
        <f>Data[[#This Row],[Taxonomy]]&amp;Data[[#This Row],[ Activity Code]]&amp;Data[[#This Row],[Environmental Objective]]</f>
        <v>EU351[050]Climate Change Mitigation</v>
      </c>
      <c r="C440" t="s">
        <v>1471</v>
      </c>
      <c r="D440" t="s">
        <v>1480</v>
      </c>
      <c r="E440" t="s">
        <v>15</v>
      </c>
      <c r="F440" t="s">
        <v>346</v>
      </c>
      <c r="G440" s="12">
        <v>35</v>
      </c>
      <c r="H440" s="12" t="str">
        <f>_xlfn.XLOOKUP(Data[[#This Row],[ISIC Division]],'Combined ISIC Code '!$C$4:$C$422,'Combined ISIC Code '!$D$4:$D$422,"Not included under ISIC",0)</f>
        <v>Electricity, gas, steam and air conditioning supply</v>
      </c>
      <c r="I440" s="13">
        <v>351</v>
      </c>
      <c r="J440" t="str">
        <f>_xlfn.XLOOKUP(Data[[#This Row],[ISIC Group]],'Combined ISIC Code '!$E$4:$E$422,'Combined ISIC Code '!$F$4:$F$422,"NOT INCLUDED UNDER ISIC",0)</f>
        <v>Electric power generation, transmission and distribution</v>
      </c>
      <c r="K440">
        <f t="shared" si="1"/>
        <v>3510</v>
      </c>
      <c r="L440" s="20" t="s">
        <v>737</v>
      </c>
      <c r="M440" t="s">
        <v>16</v>
      </c>
      <c r="N440" t="s">
        <v>708</v>
      </c>
      <c r="O440" t="s">
        <v>1481</v>
      </c>
      <c r="P440" t="s">
        <v>1482</v>
      </c>
      <c r="Q440" t="s">
        <v>1483</v>
      </c>
      <c r="R440" t="s">
        <v>1484</v>
      </c>
      <c r="S440" t="s">
        <v>1485</v>
      </c>
    </row>
    <row r="441" spans="1:19" x14ac:dyDescent="0.3">
      <c r="A441" t="str">
        <f>Data[[#This Row],[Taxonomy]]&amp;Data[[#This Row],[ Activity Code]]&amp;Data[[#This Row],[Environmental Objective]]</f>
        <v>EU351[012]Climate Change Mitigation</v>
      </c>
      <c r="B441" t="str">
        <f>Data[[#This Row],[Taxonomy]]&amp;Data[[#This Row],[ Activity Code]]&amp;Data[[#This Row],[Environmental Objective]]</f>
        <v>EU351[012]Climate Change Mitigation</v>
      </c>
      <c r="C441" t="s">
        <v>1471</v>
      </c>
      <c r="D441" t="s">
        <v>1486</v>
      </c>
      <c r="E441" t="s">
        <v>15</v>
      </c>
      <c r="F441" t="s">
        <v>346</v>
      </c>
      <c r="G441" s="12">
        <v>35</v>
      </c>
      <c r="H441" s="12" t="str">
        <f>_xlfn.XLOOKUP(Data[[#This Row],[ISIC Division]],'Combined ISIC Code '!$C$4:$C$422,'Combined ISIC Code '!$D$4:$D$422,"Not included under ISIC",0)</f>
        <v>Electricity, gas, steam and air conditioning supply</v>
      </c>
      <c r="I441" s="13">
        <v>351</v>
      </c>
      <c r="J441" t="str">
        <f>_xlfn.XLOOKUP(Data[[#This Row],[ISIC Group]],'Combined ISIC Code '!$E$4:$E$422,'Combined ISIC Code '!$F$4:$F$422,"NOT INCLUDED UNDER ISIC",0)</f>
        <v>Electric power generation, transmission and distribution</v>
      </c>
      <c r="K441">
        <f t="shared" si="1"/>
        <v>3510</v>
      </c>
      <c r="L441" s="20" t="s">
        <v>718</v>
      </c>
      <c r="M441" t="s">
        <v>16</v>
      </c>
      <c r="N441" t="s">
        <v>708</v>
      </c>
      <c r="O441" t="s">
        <v>1487</v>
      </c>
      <c r="P441" t="s">
        <v>1482</v>
      </c>
      <c r="Q441" t="s">
        <v>1488</v>
      </c>
      <c r="R441" t="s">
        <v>1489</v>
      </c>
      <c r="S441" t="s">
        <v>1490</v>
      </c>
    </row>
    <row r="442" spans="1:19" x14ac:dyDescent="0.3">
      <c r="A442" t="str">
        <f>Data[[#This Row],[Taxonomy]]&amp;Data[[#This Row],[ Activity Code]]&amp;Data[[#This Row],[Environmental Objective]]</f>
        <v>EU351[014]Climate Change Mitigation</v>
      </c>
      <c r="B442" t="str">
        <f>Data[[#This Row],[Taxonomy]]&amp;Data[[#This Row],[ Activity Code]]&amp;Data[[#This Row],[Environmental Objective]]</f>
        <v>EU351[014]Climate Change Mitigation</v>
      </c>
      <c r="C442" t="s">
        <v>1471</v>
      </c>
      <c r="D442" t="s">
        <v>1491</v>
      </c>
      <c r="E442" t="s">
        <v>15</v>
      </c>
      <c r="F442" t="s">
        <v>346</v>
      </c>
      <c r="G442" s="12">
        <v>35</v>
      </c>
      <c r="H442" s="12" t="str">
        <f>_xlfn.XLOOKUP(Data[[#This Row],[ISIC Division]],'Combined ISIC Code '!$C$4:$C$422,'Combined ISIC Code '!$D$4:$D$422,"Not included under ISIC",0)</f>
        <v>Electricity, gas, steam and air conditioning supply</v>
      </c>
      <c r="I442" s="13">
        <v>351</v>
      </c>
      <c r="J442" t="str">
        <f>_xlfn.XLOOKUP(Data[[#This Row],[ISIC Group]],'Combined ISIC Code '!$E$4:$E$422,'Combined ISIC Code '!$F$4:$F$422,"NOT INCLUDED UNDER ISIC",0)</f>
        <v>Electric power generation, transmission and distribution</v>
      </c>
      <c r="K442">
        <f t="shared" si="1"/>
        <v>3510</v>
      </c>
      <c r="L442" s="20" t="s">
        <v>725</v>
      </c>
      <c r="M442" t="s">
        <v>16</v>
      </c>
      <c r="N442" t="s">
        <v>708</v>
      </c>
      <c r="O442" t="s">
        <v>1492</v>
      </c>
      <c r="P442" t="s">
        <v>772</v>
      </c>
      <c r="Q442" t="s">
        <v>1493</v>
      </c>
      <c r="R442" t="s">
        <v>1494</v>
      </c>
      <c r="S442" t="s">
        <v>1495</v>
      </c>
    </row>
    <row r="443" spans="1:19" x14ac:dyDescent="0.3">
      <c r="A443" t="str">
        <f>Data[[#This Row],[Taxonomy]]&amp;Data[[#This Row],[ Activity Code]]&amp;Data[[#This Row],[Environmental Objective]]</f>
        <v>EU351[071]Climate Change Mitigation</v>
      </c>
      <c r="B443" t="str">
        <f>Data[[#This Row],[Taxonomy]]&amp;Data[[#This Row],[ Activity Code]]&amp;Data[[#This Row],[Environmental Objective]]</f>
        <v>EU351[071]Climate Change Mitigation</v>
      </c>
      <c r="C443" t="s">
        <v>1471</v>
      </c>
      <c r="D443" t="s">
        <v>1243</v>
      </c>
      <c r="E443" t="s">
        <v>15</v>
      </c>
      <c r="F443" t="s">
        <v>346</v>
      </c>
      <c r="G443" s="12">
        <v>35</v>
      </c>
      <c r="H443" s="12" t="str">
        <f>_xlfn.XLOOKUP(Data[[#This Row],[ISIC Division]],'Combined ISIC Code '!$C$4:$C$422,'Combined ISIC Code '!$D$4:$D$422,"Not included under ISIC",0)</f>
        <v>Electricity, gas, steam and air conditioning supply</v>
      </c>
      <c r="I443" s="13">
        <v>351</v>
      </c>
      <c r="J443" t="str">
        <f>_xlfn.XLOOKUP(Data[[#This Row],[ISIC Group]],'Combined ISIC Code '!$E$4:$E$422,'Combined ISIC Code '!$F$4:$F$422,"NOT INCLUDED UNDER ISIC",0)</f>
        <v>Electric power generation, transmission and distribution</v>
      </c>
      <c r="K443">
        <f t="shared" si="1"/>
        <v>3510</v>
      </c>
      <c r="L443" s="20" t="s">
        <v>740</v>
      </c>
      <c r="M443" t="s">
        <v>16</v>
      </c>
      <c r="N443" t="s">
        <v>708</v>
      </c>
      <c r="O443" t="s">
        <v>1496</v>
      </c>
      <c r="P443" t="s">
        <v>1497</v>
      </c>
      <c r="Q443" t="s">
        <v>1498</v>
      </c>
      <c r="R443" t="s">
        <v>1499</v>
      </c>
      <c r="S443" t="s">
        <v>724</v>
      </c>
    </row>
    <row r="444" spans="1:19" x14ac:dyDescent="0.3">
      <c r="A444" t="str">
        <f>Data[[#This Row],[Taxonomy]]&amp;Data[[#This Row],[ Activity Code]]&amp;Data[[#This Row],[Environmental Objective]]</f>
        <v>EU353[013]Climate Change Mitigation</v>
      </c>
      <c r="B444" t="str">
        <f>Data[[#This Row],[Taxonomy]]&amp;Data[[#This Row],[ Activity Code]]&amp;Data[[#This Row],[Environmental Objective]]</f>
        <v>EU353[013]Climate Change Mitigation</v>
      </c>
      <c r="C444" t="s">
        <v>1471</v>
      </c>
      <c r="D444" t="s">
        <v>1500</v>
      </c>
      <c r="E444" t="s">
        <v>15</v>
      </c>
      <c r="F444" t="s">
        <v>346</v>
      </c>
      <c r="G444" s="12">
        <v>35</v>
      </c>
      <c r="H444" s="12" t="str">
        <f>_xlfn.XLOOKUP(Data[[#This Row],[ISIC Division]],'Combined ISIC Code '!$C$4:$C$422,'Combined ISIC Code '!$D$4:$D$422,"Not included under ISIC",0)</f>
        <v>Electricity, gas, steam and air conditioning supply</v>
      </c>
      <c r="I444" s="13">
        <v>353</v>
      </c>
      <c r="J444" t="str">
        <f>_xlfn.XLOOKUP(Data[[#This Row],[ISIC Group]],'Combined ISIC Code '!$E$4:$E$422,'Combined ISIC Code '!$F$4:$F$422,"NOT INCLUDED UNDER ISIC",0)</f>
        <v>Steam and air conditioning supply</v>
      </c>
      <c r="K444">
        <f t="shared" si="1"/>
        <v>3530</v>
      </c>
      <c r="L444" s="21" t="s">
        <v>764</v>
      </c>
      <c r="M444" t="s">
        <v>16</v>
      </c>
      <c r="N444" t="s">
        <v>708</v>
      </c>
      <c r="O444" t="s">
        <v>1501</v>
      </c>
      <c r="P444" t="s">
        <v>1482</v>
      </c>
      <c r="Q444" t="s">
        <v>1502</v>
      </c>
      <c r="R444" t="s">
        <v>1503</v>
      </c>
      <c r="S444" t="s">
        <v>1504</v>
      </c>
    </row>
    <row r="445" spans="1:19" x14ac:dyDescent="0.3">
      <c r="A445" t="str">
        <f>Data[[#This Row],[Taxonomy]]&amp;Data[[#This Row],[ Activity Code]]&amp;Data[[#This Row],[Environmental Objective]]</f>
        <v>EU353[080]Climate Change Mitigation</v>
      </c>
      <c r="B445" t="str">
        <f>Data[[#This Row],[Taxonomy]]&amp;Data[[#This Row],[ Activity Code]]&amp;Data[[#This Row],[Environmental Objective]]</f>
        <v>EU353[080]Climate Change Mitigation</v>
      </c>
      <c r="C445" t="s">
        <v>1471</v>
      </c>
      <c r="D445" t="s">
        <v>1505</v>
      </c>
      <c r="E445" t="s">
        <v>15</v>
      </c>
      <c r="F445" t="s">
        <v>346</v>
      </c>
      <c r="G445" s="12">
        <v>35</v>
      </c>
      <c r="H445" s="12" t="str">
        <f>_xlfn.XLOOKUP(Data[[#This Row],[ISIC Division]],'Combined ISIC Code '!$C$4:$C$422,'Combined ISIC Code '!$D$4:$D$422,"Not included under ISIC",0)</f>
        <v>Electricity, gas, steam and air conditioning supply</v>
      </c>
      <c r="I445" s="13">
        <v>353</v>
      </c>
      <c r="J445" t="str">
        <f>_xlfn.XLOOKUP(Data[[#This Row],[ISIC Group]],'Combined ISIC Code '!$E$4:$E$422,'Combined ISIC Code '!$F$4:$F$422,"NOT INCLUDED UNDER ISIC",0)</f>
        <v>Steam and air conditioning supply</v>
      </c>
      <c r="K445">
        <f t="shared" si="1"/>
        <v>3530</v>
      </c>
      <c r="L445" s="22" t="s">
        <v>828</v>
      </c>
      <c r="M445" t="s">
        <v>16</v>
      </c>
      <c r="N445" t="s">
        <v>708</v>
      </c>
      <c r="O445" t="s">
        <v>1506</v>
      </c>
      <c r="Q445" t="s">
        <v>1507</v>
      </c>
      <c r="R445" t="s">
        <v>1508</v>
      </c>
      <c r="S445" t="s">
        <v>724</v>
      </c>
    </row>
    <row r="446" spans="1:19" x14ac:dyDescent="0.3">
      <c r="A446" t="str">
        <f>Data[[#This Row],[Taxonomy]]&amp;Data[[#This Row],[ Activity Code]]&amp;Data[[#This Row],[Environmental Objective]]</f>
        <v>EU353[015]Climate Change Mitigation</v>
      </c>
      <c r="B446" t="str">
        <f>Data[[#This Row],[Taxonomy]]&amp;Data[[#This Row],[ Activity Code]]&amp;Data[[#This Row],[Environmental Objective]]</f>
        <v>EU353[015]Climate Change Mitigation</v>
      </c>
      <c r="C446" t="s">
        <v>1471</v>
      </c>
      <c r="D446" t="s">
        <v>1509</v>
      </c>
      <c r="E446" t="s">
        <v>15</v>
      </c>
      <c r="F446" t="s">
        <v>346</v>
      </c>
      <c r="G446" s="12">
        <v>35</v>
      </c>
      <c r="H446" s="12" t="str">
        <f>_xlfn.XLOOKUP(Data[[#This Row],[ISIC Division]],'Combined ISIC Code '!$C$4:$C$422,'Combined ISIC Code '!$D$4:$D$422,"Not included under ISIC",0)</f>
        <v>Electricity, gas, steam and air conditioning supply</v>
      </c>
      <c r="I446" s="13">
        <v>353</v>
      </c>
      <c r="J446" t="str">
        <f>_xlfn.XLOOKUP(Data[[#This Row],[ISIC Group]],'Combined ISIC Code '!$E$4:$E$422,'Combined ISIC Code '!$F$4:$F$422,"NOT INCLUDED UNDER ISIC",0)</f>
        <v>Steam and air conditioning supply</v>
      </c>
      <c r="K446">
        <f t="shared" si="1"/>
        <v>3530</v>
      </c>
      <c r="L446" s="21" t="s">
        <v>768</v>
      </c>
      <c r="M446" t="s">
        <v>16</v>
      </c>
      <c r="N446" t="s">
        <v>708</v>
      </c>
      <c r="O446" t="s">
        <v>1510</v>
      </c>
      <c r="P446" t="s">
        <v>23</v>
      </c>
      <c r="Q446" t="s">
        <v>724</v>
      </c>
      <c r="R446" t="s">
        <v>1511</v>
      </c>
      <c r="S446" t="s">
        <v>724</v>
      </c>
    </row>
    <row r="447" spans="1:19" x14ac:dyDescent="0.3">
      <c r="A447" t="str">
        <f>Data[[#This Row],[Taxonomy]]&amp;Data[[#This Row],[ Activity Code]]&amp;Data[[#This Row],[Environmental Objective]]</f>
        <v>EU351[070]Climate Change Mitigation</v>
      </c>
      <c r="B447" t="str">
        <f>Data[[#This Row],[Taxonomy]]&amp;Data[[#This Row],[ Activity Code]]&amp;Data[[#This Row],[Environmental Objective]]</f>
        <v>EU351[070]Climate Change Mitigation</v>
      </c>
      <c r="C447" t="s">
        <v>1471</v>
      </c>
      <c r="D447" t="s">
        <v>1512</v>
      </c>
      <c r="E447" t="s">
        <v>15</v>
      </c>
      <c r="F447" t="s">
        <v>346</v>
      </c>
      <c r="G447" s="12">
        <v>35</v>
      </c>
      <c r="H447" s="12" t="str">
        <f>_xlfn.XLOOKUP(Data[[#This Row],[ISIC Division]],'Combined ISIC Code '!$C$4:$C$422,'Combined ISIC Code '!$D$4:$D$422,"Not included under ISIC",0)</f>
        <v>Electricity, gas, steam and air conditioning supply</v>
      </c>
      <c r="I447" s="13">
        <v>351</v>
      </c>
      <c r="J447" t="str">
        <f>_xlfn.XLOOKUP(Data[[#This Row],[ISIC Group]],'Combined ISIC Code '!$E$4:$E$422,'Combined ISIC Code '!$F$4:$F$422,"NOT INCLUDED UNDER ISIC",0)</f>
        <v>Electric power generation, transmission and distribution</v>
      </c>
      <c r="K447">
        <f t="shared" si="1"/>
        <v>3510</v>
      </c>
      <c r="L447" s="22" t="s">
        <v>865</v>
      </c>
      <c r="M447" t="s">
        <v>16</v>
      </c>
      <c r="N447" t="s">
        <v>708</v>
      </c>
      <c r="O447" t="s">
        <v>1513</v>
      </c>
      <c r="P447" t="s">
        <v>724</v>
      </c>
      <c r="Q447" t="s">
        <v>724</v>
      </c>
      <c r="R447" t="s">
        <v>1514</v>
      </c>
      <c r="S447" t="s">
        <v>724</v>
      </c>
    </row>
    <row r="448" spans="1:19" x14ac:dyDescent="0.3">
      <c r="A448" t="str">
        <f>Data[[#This Row],[Taxonomy]]&amp;Data[[#This Row],[ Activity Code]]&amp;Data[[#This Row],[Environmental Objective]]</f>
        <v>EU352[010]Climate Change Mitigation</v>
      </c>
      <c r="B448" t="str">
        <f>Data[[#This Row],[Taxonomy]]&amp;Data[[#This Row],[ Activity Code]]&amp;Data[[#This Row],[Environmental Objective]]</f>
        <v>EU352[010]Climate Change Mitigation</v>
      </c>
      <c r="C448" t="s">
        <v>1471</v>
      </c>
      <c r="D448" t="s">
        <v>789</v>
      </c>
      <c r="E448" t="s">
        <v>15</v>
      </c>
      <c r="F448" t="s">
        <v>346</v>
      </c>
      <c r="G448" s="12">
        <v>35</v>
      </c>
      <c r="H448" s="12" t="str">
        <f>_xlfn.XLOOKUP(Data[[#This Row],[ISIC Division]],'Combined ISIC Code '!$C$4:$C$422,'Combined ISIC Code '!$D$4:$D$422,"Not included under ISIC",0)</f>
        <v>Electricity, gas, steam and air conditioning supply</v>
      </c>
      <c r="I448" s="13">
        <v>352</v>
      </c>
      <c r="J448" t="str">
        <f>_xlfn.XLOOKUP(Data[[#This Row],[ISIC Group]],'Combined ISIC Code '!$E$4:$E$422,'Combined ISIC Code '!$F$4:$F$422,"NOT INCLUDED UNDER ISIC",0)</f>
        <v>Manufacture of gas; distribution of gaseous fuels through mains</v>
      </c>
      <c r="K448">
        <f t="shared" si="1"/>
        <v>3520</v>
      </c>
      <c r="L448" s="20" t="s">
        <v>751</v>
      </c>
      <c r="M448" t="s">
        <v>16</v>
      </c>
      <c r="N448" t="s">
        <v>708</v>
      </c>
      <c r="O448" t="s">
        <v>1515</v>
      </c>
      <c r="P448" t="s">
        <v>724</v>
      </c>
      <c r="Q448" t="s">
        <v>724</v>
      </c>
      <c r="R448" t="s">
        <v>1516</v>
      </c>
      <c r="S448" t="s">
        <v>724</v>
      </c>
    </row>
    <row r="449" spans="1:19" x14ac:dyDescent="0.3">
      <c r="A449" t="str">
        <f>Data[[#This Row],[Taxonomy]]&amp;Data[[#This Row],[ Activity Code]]&amp;Data[[#This Row],[Environmental Objective]]</f>
        <v>EU353[020]Climate Change Mitigation</v>
      </c>
      <c r="B449" t="str">
        <f>Data[[#This Row],[Taxonomy]]&amp;Data[[#This Row],[ Activity Code]]&amp;Data[[#This Row],[Environmental Objective]]</f>
        <v>EU353[020]Climate Change Mitigation</v>
      </c>
      <c r="C449" t="s">
        <v>1471</v>
      </c>
      <c r="D449" t="s">
        <v>38</v>
      </c>
      <c r="E449" t="s">
        <v>15</v>
      </c>
      <c r="F449" t="s">
        <v>346</v>
      </c>
      <c r="G449" s="12">
        <v>35</v>
      </c>
      <c r="H449" s="12" t="str">
        <f>_xlfn.XLOOKUP(Data[[#This Row],[ISIC Division]],'Combined ISIC Code '!$C$4:$C$422,'Combined ISIC Code '!$D$4:$D$422,"Not included under ISIC",0)</f>
        <v>Electricity, gas, steam and air conditioning supply</v>
      </c>
      <c r="I449" s="13">
        <v>353</v>
      </c>
      <c r="J449" t="str">
        <f>_xlfn.XLOOKUP(Data[[#This Row],[ISIC Group]],'Combined ISIC Code '!$E$4:$E$422,'Combined ISIC Code '!$F$4:$F$422,"NOT INCLUDED UNDER ISIC",0)</f>
        <v>Steam and air conditioning supply</v>
      </c>
      <c r="K449">
        <f t="shared" si="1"/>
        <v>3530</v>
      </c>
      <c r="L449" s="21" t="s">
        <v>771</v>
      </c>
      <c r="M449" t="s">
        <v>16</v>
      </c>
      <c r="N449" t="s">
        <v>708</v>
      </c>
      <c r="O449" t="s">
        <v>1517</v>
      </c>
      <c r="P449" t="s">
        <v>724</v>
      </c>
      <c r="Q449" t="s">
        <v>724</v>
      </c>
      <c r="R449" t="s">
        <v>1518</v>
      </c>
      <c r="S449" t="s">
        <v>724</v>
      </c>
    </row>
    <row r="450" spans="1:19" x14ac:dyDescent="0.3">
      <c r="A450" t="str">
        <f>Data[[#This Row],[Taxonomy]]&amp;Data[[#This Row],[ Activity Code]]&amp;Data[[#This Row],[Environmental Objective]]</f>
        <v>EU353[040]Climate Change Mitigation</v>
      </c>
      <c r="B450" t="str">
        <f>Data[[#This Row],[Taxonomy]]&amp;Data[[#This Row],[ Activity Code]]&amp;Data[[#This Row],[Environmental Objective]]</f>
        <v>EU353[040]Climate Change Mitigation</v>
      </c>
      <c r="C450" t="s">
        <v>1471</v>
      </c>
      <c r="D450" t="s">
        <v>1519</v>
      </c>
      <c r="E450" t="s">
        <v>15</v>
      </c>
      <c r="F450" t="s">
        <v>346</v>
      </c>
      <c r="G450" s="12">
        <v>35</v>
      </c>
      <c r="H450" s="12" t="str">
        <f>_xlfn.XLOOKUP(Data[[#This Row],[ISIC Division]],'Combined ISIC Code '!$C$4:$C$422,'Combined ISIC Code '!$D$4:$D$422,"Not included under ISIC",0)</f>
        <v>Electricity, gas, steam and air conditioning supply</v>
      </c>
      <c r="I450" s="13">
        <v>353</v>
      </c>
      <c r="J450" t="str">
        <f>_xlfn.XLOOKUP(Data[[#This Row],[ISIC Group]],'Combined ISIC Code '!$E$4:$E$422,'Combined ISIC Code '!$F$4:$F$422,"NOT INCLUDED UNDER ISIC",0)</f>
        <v>Steam and air conditioning supply</v>
      </c>
      <c r="K450">
        <f t="shared" si="1"/>
        <v>3530</v>
      </c>
      <c r="L450" s="21" t="s">
        <v>777</v>
      </c>
      <c r="M450" t="s">
        <v>16</v>
      </c>
      <c r="N450" t="s">
        <v>708</v>
      </c>
      <c r="O450" t="s">
        <v>1520</v>
      </c>
      <c r="P450" t="s">
        <v>724</v>
      </c>
      <c r="Q450" t="s">
        <v>1521</v>
      </c>
      <c r="R450" t="s">
        <v>1522</v>
      </c>
      <c r="S450" t="s">
        <v>724</v>
      </c>
    </row>
    <row r="451" spans="1:19" x14ac:dyDescent="0.3">
      <c r="A451" t="str">
        <f>Data[[#This Row],[Taxonomy]]&amp;Data[[#This Row],[ Activity Code]]&amp;Data[[#This Row],[Environmental Objective]]</f>
        <v>EU353[090]Climate Change Mitigation</v>
      </c>
      <c r="B451" t="str">
        <f>Data[[#This Row],[Taxonomy]]&amp;Data[[#This Row],[ Activity Code]]&amp;Data[[#This Row],[Environmental Objective]]</f>
        <v>EU353[090]Climate Change Mitigation</v>
      </c>
      <c r="C451" t="s">
        <v>1471</v>
      </c>
      <c r="D451" t="s">
        <v>1523</v>
      </c>
      <c r="E451" t="s">
        <v>15</v>
      </c>
      <c r="F451" t="s">
        <v>346</v>
      </c>
      <c r="G451" s="12">
        <v>35</v>
      </c>
      <c r="H451" s="12" t="str">
        <f>_xlfn.XLOOKUP(Data[[#This Row],[ISIC Division]],'Combined ISIC Code '!$C$4:$C$422,'Combined ISIC Code '!$D$4:$D$422,"Not included under ISIC",0)</f>
        <v>Electricity, gas, steam and air conditioning supply</v>
      </c>
      <c r="I451" s="13">
        <v>353</v>
      </c>
      <c r="J451" t="str">
        <f>_xlfn.XLOOKUP(Data[[#This Row],[ISIC Group]],'Combined ISIC Code '!$E$4:$E$422,'Combined ISIC Code '!$F$4:$F$422,"NOT INCLUDED UNDER ISIC",0)</f>
        <v>Steam and air conditioning supply</v>
      </c>
      <c r="K451">
        <f t="shared" si="1"/>
        <v>3530</v>
      </c>
      <c r="L451" s="21" t="s">
        <v>1524</v>
      </c>
      <c r="M451" t="s">
        <v>16</v>
      </c>
      <c r="N451" t="s">
        <v>708</v>
      </c>
      <c r="O451" t="s">
        <v>1525</v>
      </c>
      <c r="P451" t="s">
        <v>724</v>
      </c>
      <c r="Q451" t="s">
        <v>1521</v>
      </c>
      <c r="R451" t="s">
        <v>1526</v>
      </c>
      <c r="S451" t="s">
        <v>724</v>
      </c>
    </row>
    <row r="452" spans="1:19" x14ac:dyDescent="0.3">
      <c r="A452" t="str">
        <f>Data[[#This Row],[Taxonomy]]&amp;Data[[#This Row],[ Activity Code]]&amp;Data[[#This Row],[Environmental Objective]]</f>
        <v>EU353[091]Climate Change Mitigation</v>
      </c>
      <c r="B452" t="str">
        <f>Data[[#This Row],[Taxonomy]]&amp;Data[[#This Row],[ Activity Code]]&amp;Data[[#This Row],[Environmental Objective]]</f>
        <v>EU353[091]Climate Change Mitigation</v>
      </c>
      <c r="C452" t="s">
        <v>1471</v>
      </c>
      <c r="D452" t="s">
        <v>1527</v>
      </c>
      <c r="E452" t="s">
        <v>15</v>
      </c>
      <c r="F452" t="s">
        <v>346</v>
      </c>
      <c r="G452" s="12">
        <v>35</v>
      </c>
      <c r="H452" s="12" t="str">
        <f>_xlfn.XLOOKUP(Data[[#This Row],[ISIC Division]],'Combined ISIC Code '!$C$4:$C$422,'Combined ISIC Code '!$D$4:$D$422,"Not included under ISIC",0)</f>
        <v>Electricity, gas, steam and air conditioning supply</v>
      </c>
      <c r="I452" s="13">
        <v>353</v>
      </c>
      <c r="J452" t="str">
        <f>_xlfn.XLOOKUP(Data[[#This Row],[ISIC Group]],'Combined ISIC Code '!$E$4:$E$422,'Combined ISIC Code '!$F$4:$F$422,"NOT INCLUDED UNDER ISIC",0)</f>
        <v>Steam and air conditioning supply</v>
      </c>
      <c r="K452">
        <f t="shared" si="1"/>
        <v>3530</v>
      </c>
      <c r="L452" s="21" t="s">
        <v>1528</v>
      </c>
      <c r="M452" t="s">
        <v>16</v>
      </c>
      <c r="N452" t="s">
        <v>708</v>
      </c>
      <c r="O452" t="s">
        <v>1529</v>
      </c>
      <c r="P452" t="s">
        <v>1530</v>
      </c>
      <c r="Q452" t="s">
        <v>1531</v>
      </c>
      <c r="R452" t="s">
        <v>1532</v>
      </c>
      <c r="S452" t="s">
        <v>1533</v>
      </c>
    </row>
    <row r="453" spans="1:19" x14ac:dyDescent="0.3">
      <c r="A453" t="str">
        <f>Data[[#This Row],[Taxonomy]]&amp;Data[[#This Row],[ Activity Code]]&amp;Data[[#This Row],[Environmental Objective]]</f>
        <v>EU353[092]Climate Change Mitigation</v>
      </c>
      <c r="B453" t="str">
        <f>Data[[#This Row],[Taxonomy]]&amp;Data[[#This Row],[ Activity Code]]&amp;Data[[#This Row],[Environmental Objective]]</f>
        <v>EU353[092]Climate Change Mitigation</v>
      </c>
      <c r="C453" t="s">
        <v>1471</v>
      </c>
      <c r="D453" t="s">
        <v>1534</v>
      </c>
      <c r="E453" t="s">
        <v>15</v>
      </c>
      <c r="F453" t="s">
        <v>346</v>
      </c>
      <c r="G453" s="12">
        <v>35</v>
      </c>
      <c r="H453" s="12" t="str">
        <f>_xlfn.XLOOKUP(Data[[#This Row],[ISIC Division]],'Combined ISIC Code '!$C$4:$C$422,'Combined ISIC Code '!$D$4:$D$422,"Not included under ISIC",0)</f>
        <v>Electricity, gas, steam and air conditioning supply</v>
      </c>
      <c r="I453" s="13">
        <v>353</v>
      </c>
      <c r="J453" t="str">
        <f>_xlfn.XLOOKUP(Data[[#This Row],[ISIC Group]],'Combined ISIC Code '!$E$4:$E$422,'Combined ISIC Code '!$F$4:$F$422,"NOT INCLUDED UNDER ISIC",0)</f>
        <v>Steam and air conditioning supply</v>
      </c>
      <c r="K453">
        <f t="shared" si="1"/>
        <v>3530</v>
      </c>
      <c r="L453" s="21" t="s">
        <v>1535</v>
      </c>
      <c r="M453" t="s">
        <v>16</v>
      </c>
      <c r="N453" t="s">
        <v>708</v>
      </c>
      <c r="O453" t="s">
        <v>1536</v>
      </c>
      <c r="P453" t="s">
        <v>1530</v>
      </c>
      <c r="Q453" t="s">
        <v>1537</v>
      </c>
      <c r="R453" t="s">
        <v>1538</v>
      </c>
      <c r="S453" t="s">
        <v>1539</v>
      </c>
    </row>
    <row r="454" spans="1:19" x14ac:dyDescent="0.3">
      <c r="A454" t="str">
        <f>Data[[#This Row],[Taxonomy]]&amp;Data[[#This Row],[ Activity Code]]&amp;Data[[#This Row],[Environmental Objective]]</f>
        <v>EU353[093]Climate Change Mitigation</v>
      </c>
      <c r="B454" t="str">
        <f>Data[[#This Row],[Taxonomy]]&amp;Data[[#This Row],[ Activity Code]]&amp;Data[[#This Row],[Environmental Objective]]</f>
        <v>EU353[093]Climate Change Mitigation</v>
      </c>
      <c r="C454" t="s">
        <v>1471</v>
      </c>
      <c r="D454" t="s">
        <v>1540</v>
      </c>
      <c r="E454" t="s">
        <v>15</v>
      </c>
      <c r="F454" t="s">
        <v>346</v>
      </c>
      <c r="G454" s="12">
        <v>35</v>
      </c>
      <c r="H454" s="12" t="str">
        <f>_xlfn.XLOOKUP(Data[[#This Row],[ISIC Division]],'Combined ISIC Code '!$C$4:$C$422,'Combined ISIC Code '!$D$4:$D$422,"Not included under ISIC",0)</f>
        <v>Electricity, gas, steam and air conditioning supply</v>
      </c>
      <c r="I454" s="13">
        <v>353</v>
      </c>
      <c r="J454" t="str">
        <f>_xlfn.XLOOKUP(Data[[#This Row],[ISIC Group]],'Combined ISIC Code '!$E$4:$E$422,'Combined ISIC Code '!$F$4:$F$422,"NOT INCLUDED UNDER ISIC",0)</f>
        <v>Steam and air conditioning supply</v>
      </c>
      <c r="K454">
        <f t="shared" si="1"/>
        <v>3530</v>
      </c>
      <c r="L454" s="22" t="s">
        <v>1541</v>
      </c>
      <c r="M454" t="s">
        <v>16</v>
      </c>
      <c r="N454" t="s">
        <v>708</v>
      </c>
      <c r="O454" t="s">
        <v>1542</v>
      </c>
      <c r="P454" t="s">
        <v>772</v>
      </c>
      <c r="Q454" t="s">
        <v>1543</v>
      </c>
      <c r="R454" t="s">
        <v>1544</v>
      </c>
      <c r="S454" t="s">
        <v>724</v>
      </c>
    </row>
    <row r="455" spans="1:19" x14ac:dyDescent="0.3">
      <c r="A455" t="str">
        <f>Data[[#This Row],[Taxonomy]]&amp;Data[[#This Row],[ Activity Code]]&amp;Data[[#This Row],[Environmental Objective]]</f>
        <v>EU353[011]Climate Change Mitigation</v>
      </c>
      <c r="B455" t="str">
        <f>Data[[#This Row],[Taxonomy]]&amp;Data[[#This Row],[ Activity Code]]&amp;Data[[#This Row],[Environmental Objective]]</f>
        <v>EU353[011]Climate Change Mitigation</v>
      </c>
      <c r="C455" t="s">
        <v>1471</v>
      </c>
      <c r="D455" t="s">
        <v>1545</v>
      </c>
      <c r="E455" t="s">
        <v>15</v>
      </c>
      <c r="F455" t="s">
        <v>346</v>
      </c>
      <c r="G455" s="12">
        <v>35</v>
      </c>
      <c r="H455" s="12" t="str">
        <f>_xlfn.XLOOKUP(Data[[#This Row],[ISIC Division]],'Combined ISIC Code '!$C$4:$C$422,'Combined ISIC Code '!$D$4:$D$422,"Not included under ISIC",0)</f>
        <v>Electricity, gas, steam and air conditioning supply</v>
      </c>
      <c r="I455" s="13">
        <v>353</v>
      </c>
      <c r="J455" t="str">
        <f>_xlfn.XLOOKUP(Data[[#This Row],[ISIC Group]],'Combined ISIC Code '!$E$4:$E$422,'Combined ISIC Code '!$F$4:$F$422,"NOT INCLUDED UNDER ISIC",0)</f>
        <v>Steam and air conditioning supply</v>
      </c>
      <c r="K455">
        <f t="shared" si="1"/>
        <v>3530</v>
      </c>
      <c r="L455" s="21" t="s">
        <v>760</v>
      </c>
      <c r="M455" t="s">
        <v>16</v>
      </c>
      <c r="N455" t="s">
        <v>708</v>
      </c>
      <c r="O455" t="s">
        <v>1546</v>
      </c>
      <c r="P455" t="s">
        <v>724</v>
      </c>
      <c r="Q455" t="s">
        <v>724</v>
      </c>
      <c r="R455" t="s">
        <v>1547</v>
      </c>
      <c r="S455" t="s">
        <v>724</v>
      </c>
    </row>
    <row r="456" spans="1:19" x14ac:dyDescent="0.3">
      <c r="A456" t="str">
        <f>Data[[#This Row],[Taxonomy]]&amp;Data[[#This Row],[ Activity Code]]&amp;Data[[#This Row],[Environmental Objective]]</f>
        <v>EU353[010]Climate Change Mitigation</v>
      </c>
      <c r="B456" t="str">
        <f>Data[[#This Row],[Taxonomy]]&amp;Data[[#This Row],[ Activity Code]]&amp;Data[[#This Row],[Environmental Objective]]</f>
        <v>EU353[010]Climate Change Mitigation</v>
      </c>
      <c r="C456" t="s">
        <v>1471</v>
      </c>
      <c r="D456" t="s">
        <v>1548</v>
      </c>
      <c r="E456" t="s">
        <v>15</v>
      </c>
      <c r="F456" t="s">
        <v>346</v>
      </c>
      <c r="G456" s="12">
        <v>35</v>
      </c>
      <c r="H456" s="12" t="str">
        <f>_xlfn.XLOOKUP(Data[[#This Row],[ISIC Division]],'Combined ISIC Code '!$C$4:$C$422,'Combined ISIC Code '!$D$4:$D$422,"Not included under ISIC",0)</f>
        <v>Electricity, gas, steam and air conditioning supply</v>
      </c>
      <c r="I456" s="13">
        <v>353</v>
      </c>
      <c r="J456" t="str">
        <f>_xlfn.XLOOKUP(Data[[#This Row],[ISIC Group]],'Combined ISIC Code '!$E$4:$E$422,'Combined ISIC Code '!$F$4:$F$422,"NOT INCLUDED UNDER ISIC",0)</f>
        <v>Steam and air conditioning supply</v>
      </c>
      <c r="K456">
        <f t="shared" si="1"/>
        <v>3530</v>
      </c>
      <c r="L456" s="21" t="s">
        <v>763</v>
      </c>
      <c r="M456" t="s">
        <v>16</v>
      </c>
      <c r="N456" t="s">
        <v>708</v>
      </c>
      <c r="O456" t="s">
        <v>1549</v>
      </c>
      <c r="P456" t="s">
        <v>1550</v>
      </c>
      <c r="Q456" t="s">
        <v>1551</v>
      </c>
      <c r="R456" t="s">
        <v>724</v>
      </c>
      <c r="S456" t="s">
        <v>1552</v>
      </c>
    </row>
    <row r="457" spans="1:19" x14ac:dyDescent="0.3">
      <c r="A457" t="str">
        <f>Data[[#This Row],[Taxonomy]]&amp;Data[[#This Row],[ Activity Code]]&amp;Data[[#This Row],[Environmental Objective]]</f>
        <v>EU351[011]Climate Change Mitigation</v>
      </c>
      <c r="B457" t="str">
        <f>Data[[#This Row],[Taxonomy]]&amp;Data[[#This Row],[ Activity Code]]&amp;Data[[#This Row],[Environmental Objective]]</f>
        <v>EU351[011]Climate Change Mitigation</v>
      </c>
      <c r="C457" t="s">
        <v>1471</v>
      </c>
      <c r="D457" t="s">
        <v>1258</v>
      </c>
      <c r="E457" t="s">
        <v>15</v>
      </c>
      <c r="F457" t="s">
        <v>346</v>
      </c>
      <c r="G457" s="12">
        <v>35</v>
      </c>
      <c r="H457" s="12" t="str">
        <f>_xlfn.XLOOKUP(Data[[#This Row],[ISIC Division]],'Combined ISIC Code '!$C$4:$C$422,'Combined ISIC Code '!$D$4:$D$422,"Not included under ISIC",0)</f>
        <v>Electricity, gas, steam and air conditioning supply</v>
      </c>
      <c r="I457" s="13">
        <v>351</v>
      </c>
      <c r="J457" t="str">
        <f>_xlfn.XLOOKUP(Data[[#This Row],[ISIC Group]],'Combined ISIC Code '!$E$4:$E$422,'Combined ISIC Code '!$F$4:$F$422,"NOT INCLUDED UNDER ISIC",0)</f>
        <v>Electric power generation, transmission and distribution</v>
      </c>
      <c r="K457">
        <f t="shared" si="1"/>
        <v>3510</v>
      </c>
      <c r="L457" s="20" t="s">
        <v>711</v>
      </c>
      <c r="M457" t="s">
        <v>16</v>
      </c>
      <c r="N457" t="s">
        <v>708</v>
      </c>
      <c r="O457" t="s">
        <v>1553</v>
      </c>
      <c r="P457" t="s">
        <v>1554</v>
      </c>
      <c r="Q457" t="s">
        <v>1555</v>
      </c>
      <c r="R457" t="s">
        <v>1556</v>
      </c>
      <c r="S457" t="s">
        <v>1557</v>
      </c>
    </row>
    <row r="458" spans="1:19" ht="15" thickBot="1" x14ac:dyDescent="0.35">
      <c r="A458" t="str">
        <f>Data[[#This Row],[Taxonomy]]&amp;Data[[#This Row],[ Activity Code]]&amp;Data[[#This Row],[Environmental Objective]]</f>
        <v>EU353[094]Climate Change Mitigation</v>
      </c>
      <c r="B458" t="str">
        <f>Data[[#This Row],[Taxonomy]]&amp;Data[[#This Row],[ Activity Code]]&amp;Data[[#This Row],[Environmental Objective]]</f>
        <v>EU353[094]Climate Change Mitigation</v>
      </c>
      <c r="C458" t="s">
        <v>1471</v>
      </c>
      <c r="D458" t="s">
        <v>1558</v>
      </c>
      <c r="E458" t="s">
        <v>15</v>
      </c>
      <c r="F458" t="s">
        <v>346</v>
      </c>
      <c r="G458" s="12">
        <v>35</v>
      </c>
      <c r="H458" s="12" t="str">
        <f>_xlfn.XLOOKUP(Data[[#This Row],[ISIC Division]],'Combined ISIC Code '!$C$4:$C$422,'Combined ISIC Code '!$D$4:$D$422,"Not included under ISIC",0)</f>
        <v>Electricity, gas, steam and air conditioning supply</v>
      </c>
      <c r="I458" s="13">
        <v>353</v>
      </c>
      <c r="J458" t="str">
        <f>_xlfn.XLOOKUP(Data[[#This Row],[ISIC Group]],'Combined ISIC Code '!$E$4:$E$422,'Combined ISIC Code '!$F$4:$F$422,"NOT INCLUDED UNDER ISIC",0)</f>
        <v>Steam and air conditioning supply</v>
      </c>
      <c r="K458">
        <f t="shared" si="1"/>
        <v>3530</v>
      </c>
      <c r="L458" s="22" t="s">
        <v>1559</v>
      </c>
      <c r="M458" t="s">
        <v>16</v>
      </c>
      <c r="N458" t="s">
        <v>708</v>
      </c>
      <c r="O458" t="s">
        <v>1560</v>
      </c>
      <c r="P458" t="s">
        <v>1561</v>
      </c>
      <c r="Q458" t="s">
        <v>1562</v>
      </c>
      <c r="R458" t="s">
        <v>1563</v>
      </c>
      <c r="S458" t="s">
        <v>1563</v>
      </c>
    </row>
    <row r="459" spans="1:19" ht="15" thickBot="1" x14ac:dyDescent="0.35">
      <c r="A459" t="str">
        <f>Data[[#This Row],[Taxonomy]]&amp;Data[[#This Row],[ Activity Code]]&amp;Data[[#This Row],[Environmental Objective]]</f>
        <v>EU353[016]Climate Change Mitigation</v>
      </c>
      <c r="B459" t="str">
        <f>Data[[#This Row],[Taxonomy]]&amp;Data[[#This Row],[ Activity Code]]&amp;Data[[#This Row],[Environmental Objective]]</f>
        <v>EU353[016]Climate Change Mitigation</v>
      </c>
      <c r="C459" t="s">
        <v>1471</v>
      </c>
      <c r="D459" t="s">
        <v>1564</v>
      </c>
      <c r="E459" t="s">
        <v>15</v>
      </c>
      <c r="F459" t="s">
        <v>346</v>
      </c>
      <c r="G459" s="12">
        <v>35</v>
      </c>
      <c r="H459" s="12" t="str">
        <f>_xlfn.XLOOKUP(Data[[#This Row],[ISIC Division]],'Combined ISIC Code '!$C$4:$C$422,'Combined ISIC Code '!$D$4:$D$422,"Not included under ISIC",0)</f>
        <v>Electricity, gas, steam and air conditioning supply</v>
      </c>
      <c r="I459" s="13">
        <v>353</v>
      </c>
      <c r="J459" t="str">
        <f>_xlfn.XLOOKUP(Data[[#This Row],[ISIC Group]],'Combined ISIC Code '!$E$4:$E$422,'Combined ISIC Code '!$F$4:$F$422,"NOT INCLUDED UNDER ISIC",0)</f>
        <v>Steam and air conditioning supply</v>
      </c>
      <c r="K459">
        <f t="shared" si="1"/>
        <v>3530</v>
      </c>
      <c r="L459" s="23" t="s">
        <v>1565</v>
      </c>
      <c r="M459" t="s">
        <v>16</v>
      </c>
      <c r="N459" t="s">
        <v>708</v>
      </c>
      <c r="O459" t="s">
        <v>1566</v>
      </c>
      <c r="Q459" t="s">
        <v>1562</v>
      </c>
      <c r="R459" t="s">
        <v>1567</v>
      </c>
      <c r="S459" t="s">
        <v>1563</v>
      </c>
    </row>
    <row r="460" spans="1:19" x14ac:dyDescent="0.3">
      <c r="A460" t="str">
        <f>Data[[#This Row],[Taxonomy]]&amp;Data[[#This Row],[ Activity Code]]&amp;Data[[#This Row],[Environmental Objective]]</f>
        <v>EU243[111]Climate Change Mitigation</v>
      </c>
      <c r="B460" t="str">
        <f>Data[[#This Row],[Taxonomy]]&amp;Data[[#This Row],[ Activity Code]]&amp;Data[[#This Row],[Environmental Objective]]</f>
        <v>EU243[111]Climate Change Mitigation</v>
      </c>
      <c r="C460" t="s">
        <v>1471</v>
      </c>
      <c r="D460" t="s">
        <v>1315</v>
      </c>
      <c r="E460" t="s">
        <v>74</v>
      </c>
      <c r="F460" t="s">
        <v>163</v>
      </c>
      <c r="G460" s="12">
        <v>24</v>
      </c>
      <c r="H460" s="12" t="str">
        <f>_xlfn.XLOOKUP(Data[[#This Row],[ISIC Division]],'Combined ISIC Code '!$C$4:$C$422,'Combined ISIC Code '!$D$4:$D$422,"Not included under ISIC",0)</f>
        <v>Manufacture of basic metals</v>
      </c>
      <c r="I460" s="13">
        <v>243</v>
      </c>
      <c r="J460" t="str">
        <f>_xlfn.XLOOKUP(Data[[#This Row],[ISIC Group]],'Combined ISIC Code '!$E$4:$E$422,'Combined ISIC Code '!$F$4:$F$422,"NOT INCLUDED UNDER ISIC",0)</f>
        <v>Casting of metals</v>
      </c>
      <c r="K460">
        <f t="shared" ref="K460:K521" si="2">VALUE(LEFT(SUBSTITUTE(SUBSTITUTE(L460,"[",""),"]",""),4))</f>
        <v>2431</v>
      </c>
      <c r="L460" s="21" t="s">
        <v>1123</v>
      </c>
      <c r="M460" t="s">
        <v>16</v>
      </c>
      <c r="N460" t="s">
        <v>708</v>
      </c>
      <c r="O460" t="s">
        <v>1568</v>
      </c>
      <c r="P460" t="s">
        <v>724</v>
      </c>
      <c r="Q460" t="s">
        <v>724</v>
      </c>
      <c r="R460" t="s">
        <v>1569</v>
      </c>
      <c r="S460" t="s">
        <v>724</v>
      </c>
    </row>
    <row r="461" spans="1:19" x14ac:dyDescent="0.3">
      <c r="A461" t="str">
        <f>Data[[#This Row],[Taxonomy]]&amp;Data[[#This Row],[ Activity Code]]&amp;Data[[#This Row],[Environmental Objective]]</f>
        <v>EU000[000]Climate Change Mitigation</v>
      </c>
      <c r="B461" t="str">
        <f>Data[[#This Row],[Taxonomy]]&amp;Data[[#This Row],[ Activity Code]]&amp;Data[[#This Row],[Environmental Objective]]</f>
        <v>EU000[000]Climate Change Mitigation</v>
      </c>
      <c r="C461" t="s">
        <v>1471</v>
      </c>
      <c r="D461" t="s">
        <v>1317</v>
      </c>
      <c r="E461" t="s">
        <v>74</v>
      </c>
      <c r="F461" t="s">
        <v>163</v>
      </c>
      <c r="G461" s="12">
        <v>0</v>
      </c>
      <c r="H461" s="12" t="str">
        <f>_xlfn.XLOOKUP(Data[[#This Row],[ISIC Division]],'Combined ISIC Code '!$C$4:$C$422,'Combined ISIC Code '!$D$4:$D$422,"Not included under ISIC",0)</f>
        <v>Not included under ISIC</v>
      </c>
      <c r="I461" s="13">
        <v>0</v>
      </c>
      <c r="J461" t="str">
        <f>_xlfn.XLOOKUP(Data[[#This Row],[ISIC Group]],'Combined ISIC Code '!$E$4:$E$422,'Combined ISIC Code '!$F$4:$F$422,"Not included under ISIC",0)</f>
        <v>Not included under ISIC</v>
      </c>
      <c r="K461">
        <f t="shared" si="2"/>
        <v>0</v>
      </c>
      <c r="L461" t="s">
        <v>1273</v>
      </c>
      <c r="M461" t="s">
        <v>16</v>
      </c>
      <c r="N461" t="s">
        <v>708</v>
      </c>
      <c r="O461" t="s">
        <v>1570</v>
      </c>
      <c r="P461" t="s">
        <v>724</v>
      </c>
      <c r="Q461" t="s">
        <v>724</v>
      </c>
      <c r="R461" t="s">
        <v>1571</v>
      </c>
      <c r="S461" t="s">
        <v>724</v>
      </c>
    </row>
    <row r="462" spans="1:19" x14ac:dyDescent="0.3">
      <c r="A462" t="str">
        <f>Data[[#This Row],[Taxonomy]]&amp;Data[[#This Row],[ Activity Code]]&amp;Data[[#This Row],[Environmental Objective]]</f>
        <v>EU000[000]Climate Change Mitigation</v>
      </c>
      <c r="B462" t="str">
        <f>Data[[#This Row],[Taxonomy]]&amp;Data[[#This Row],[ Activity Code]]&amp;Data[[#This Row],[Environmental Objective]]</f>
        <v>EU000[000]Climate Change Mitigation</v>
      </c>
      <c r="C462" t="s">
        <v>1471</v>
      </c>
      <c r="D462" t="s">
        <v>1572</v>
      </c>
      <c r="E462" t="s">
        <v>74</v>
      </c>
      <c r="F462" t="s">
        <v>163</v>
      </c>
      <c r="G462" s="12">
        <v>0</v>
      </c>
      <c r="H462" s="12" t="str">
        <f>_xlfn.XLOOKUP(Data[[#This Row],[ISIC Division]],'Combined ISIC Code '!$C$4:$C$422,'Combined ISIC Code '!$D$4:$D$422,"Not included under ISIC",0)</f>
        <v>Not included under ISIC</v>
      </c>
      <c r="I462" s="13">
        <v>0</v>
      </c>
      <c r="J462" t="str">
        <f>_xlfn.XLOOKUP(Data[[#This Row],[ISIC Group]],'Combined ISIC Code '!$E$4:$E$422,'Combined ISIC Code '!$F$4:$F$422,"Not included under ISIC",0)</f>
        <v>Not included under ISIC</v>
      </c>
      <c r="K462">
        <f t="shared" si="2"/>
        <v>0</v>
      </c>
      <c r="L462" t="s">
        <v>1273</v>
      </c>
      <c r="M462" t="s">
        <v>16</v>
      </c>
      <c r="N462" t="s">
        <v>708</v>
      </c>
      <c r="O462" t="s">
        <v>1573</v>
      </c>
      <c r="P462" t="s">
        <v>724</v>
      </c>
      <c r="Q462" t="s">
        <v>724</v>
      </c>
      <c r="R462" t="s">
        <v>1574</v>
      </c>
      <c r="S462" t="s">
        <v>724</v>
      </c>
    </row>
    <row r="463" spans="1:19" x14ac:dyDescent="0.3">
      <c r="A463" t="str">
        <f>Data[[#This Row],[Taxonomy]]&amp;Data[[#This Row],[ Activity Code]]&amp;Data[[#This Row],[Environmental Objective]]</f>
        <v>EU272[011]Climate Change Mitigation</v>
      </c>
      <c r="B463" t="str">
        <f>Data[[#This Row],[Taxonomy]]&amp;Data[[#This Row],[ Activity Code]]&amp;Data[[#This Row],[Environmental Objective]]</f>
        <v>EU272[011]Climate Change Mitigation</v>
      </c>
      <c r="C463" t="s">
        <v>1471</v>
      </c>
      <c r="D463" t="s">
        <v>1313</v>
      </c>
      <c r="E463" t="s">
        <v>74</v>
      </c>
      <c r="F463" t="s">
        <v>163</v>
      </c>
      <c r="G463" s="12">
        <v>27</v>
      </c>
      <c r="H463" s="12" t="str">
        <f>_xlfn.XLOOKUP(Data[[#This Row],[ISIC Division]],'Combined ISIC Code '!$C$4:$C$422,'Combined ISIC Code '!$D$4:$D$422,"Not included under ISIC",0)</f>
        <v>Manufacture of electrical equipment</v>
      </c>
      <c r="I463" s="13">
        <v>272</v>
      </c>
      <c r="J463" t="str">
        <f>_xlfn.XLOOKUP(Data[[#This Row],[ISIC Group]],'Combined ISIC Code '!$E$4:$E$422,'Combined ISIC Code '!$F$4:$F$422,"NOT INCLUDED UNDER ISIC",0)</f>
        <v>Manufacture of batteries and accumulators</v>
      </c>
      <c r="K463">
        <f t="shared" si="2"/>
        <v>2720</v>
      </c>
      <c r="L463" t="s">
        <v>1575</v>
      </c>
      <c r="M463" t="s">
        <v>16</v>
      </c>
      <c r="N463" t="s">
        <v>708</v>
      </c>
      <c r="O463" t="s">
        <v>1576</v>
      </c>
      <c r="P463" t="s">
        <v>724</v>
      </c>
      <c r="Q463" t="s">
        <v>724</v>
      </c>
      <c r="R463" t="s">
        <v>1577</v>
      </c>
      <c r="S463" t="s">
        <v>724</v>
      </c>
    </row>
    <row r="464" spans="1:19" x14ac:dyDescent="0.3">
      <c r="A464" t="str">
        <f>Data[[#This Row],[Taxonomy]]&amp;Data[[#This Row],[ Activity Code]]&amp;Data[[#This Row],[Environmental Objective]]</f>
        <v>EU242[010]Climate Change Mitigation</v>
      </c>
      <c r="B464" t="str">
        <f>Data[[#This Row],[Taxonomy]]&amp;Data[[#This Row],[ Activity Code]]&amp;Data[[#This Row],[Environmental Objective]]</f>
        <v>EU242[010]Climate Change Mitigation</v>
      </c>
      <c r="C464" t="s">
        <v>1471</v>
      </c>
      <c r="D464" t="s">
        <v>1309</v>
      </c>
      <c r="E464" t="s">
        <v>74</v>
      </c>
      <c r="F464" t="s">
        <v>163</v>
      </c>
      <c r="G464" s="12">
        <v>24</v>
      </c>
      <c r="H464" s="12" t="str">
        <f>_xlfn.XLOOKUP(Data[[#This Row],[ISIC Division]],'Combined ISIC Code '!$C$4:$C$422,'Combined ISIC Code '!$D$4:$D$422,"Not included under ISIC",0)</f>
        <v>Manufacture of basic metals</v>
      </c>
      <c r="I464" s="13">
        <v>242</v>
      </c>
      <c r="J464" t="str">
        <f>_xlfn.XLOOKUP(Data[[#This Row],[ISIC Group]],'Combined ISIC Code '!$E$4:$E$422,'Combined ISIC Code '!$F$4:$F$422,"NOT INCLUDED UNDER ISIC",0)</f>
        <v>Manufacture of basic precious and other non-ferrous metals</v>
      </c>
      <c r="K464">
        <f t="shared" si="2"/>
        <v>2420</v>
      </c>
      <c r="L464" s="21" t="s">
        <v>1090</v>
      </c>
      <c r="M464" t="s">
        <v>16</v>
      </c>
      <c r="N464" t="s">
        <v>708</v>
      </c>
      <c r="O464" t="s">
        <v>1578</v>
      </c>
      <c r="P464" t="s">
        <v>1482</v>
      </c>
      <c r="Q464" t="s">
        <v>1579</v>
      </c>
      <c r="R464" t="s">
        <v>1580</v>
      </c>
      <c r="S464" t="s">
        <v>724</v>
      </c>
    </row>
    <row r="465" spans="1:19" x14ac:dyDescent="0.3">
      <c r="A465" t="str">
        <f>Data[[#This Row],[Taxonomy]]&amp;Data[[#This Row],[ Activity Code]]&amp;Data[[#This Row],[Environmental Objective]]</f>
        <v>EU241[011]Climate Change Mitigation</v>
      </c>
      <c r="B465" t="str">
        <f>Data[[#This Row],[Taxonomy]]&amp;Data[[#This Row],[ Activity Code]]&amp;Data[[#This Row],[Environmental Objective]]</f>
        <v>EU241[011]Climate Change Mitigation</v>
      </c>
      <c r="C465" t="s">
        <v>1471</v>
      </c>
      <c r="D465" t="s">
        <v>1548</v>
      </c>
      <c r="E465" t="s">
        <v>74</v>
      </c>
      <c r="F465" t="s">
        <v>163</v>
      </c>
      <c r="G465" s="12">
        <v>24</v>
      </c>
      <c r="H465" s="12" t="str">
        <f>_xlfn.XLOOKUP(Data[[#This Row],[ISIC Division]],'Combined ISIC Code '!$C$4:$C$422,'Combined ISIC Code '!$D$4:$D$422,"Not included under ISIC",0)</f>
        <v>Manufacture of basic metals</v>
      </c>
      <c r="I465" s="13">
        <v>241</v>
      </c>
      <c r="J465" t="str">
        <f>_xlfn.XLOOKUP(Data[[#This Row],[ISIC Group]],'Combined ISIC Code '!$E$4:$E$422,'Combined ISIC Code '!$F$4:$F$422,"NOT INCLUDED UNDER ISIC",0)</f>
        <v>Manufacture of basic iron and steel</v>
      </c>
      <c r="K465">
        <f t="shared" si="2"/>
        <v>2410</v>
      </c>
      <c r="L465" s="21" t="s">
        <v>1087</v>
      </c>
      <c r="M465" t="s">
        <v>16</v>
      </c>
      <c r="N465" t="s">
        <v>708</v>
      </c>
      <c r="O465" t="s">
        <v>1581</v>
      </c>
      <c r="P465" t="s">
        <v>917</v>
      </c>
      <c r="Q465" t="s">
        <v>1582</v>
      </c>
      <c r="R465" t="s">
        <v>1580</v>
      </c>
      <c r="S465" t="s">
        <v>724</v>
      </c>
    </row>
    <row r="466" spans="1:19" x14ac:dyDescent="0.3">
      <c r="A466" t="str">
        <f>Data[[#This Row],[Taxonomy]]&amp;Data[[#This Row],[ Activity Code]]&amp;Data[[#This Row],[Environmental Objective]]</f>
        <v>EU201[120]Climate Change Mitigation</v>
      </c>
      <c r="B466" t="str">
        <f>Data[[#This Row],[Taxonomy]]&amp;Data[[#This Row],[ Activity Code]]&amp;Data[[#This Row],[Environmental Objective]]</f>
        <v>EU201[120]Climate Change Mitigation</v>
      </c>
      <c r="C466" t="s">
        <v>1471</v>
      </c>
      <c r="D466" t="s">
        <v>1583</v>
      </c>
      <c r="E466" t="s">
        <v>74</v>
      </c>
      <c r="F466" t="s">
        <v>163</v>
      </c>
      <c r="G466" s="12">
        <v>20</v>
      </c>
      <c r="H466" s="12" t="str">
        <f>_xlfn.XLOOKUP(Data[[#This Row],[ISIC Division]],'Combined ISIC Code '!$C$4:$C$422,'Combined ISIC Code '!$D$4:$D$422,"Not included under ISIC",0)</f>
        <v>Manufacture of chemicals and chemical products</v>
      </c>
      <c r="I466" s="13">
        <v>201</v>
      </c>
      <c r="J466" t="str">
        <f>_xlfn.XLOOKUP(Data[[#This Row],[ISIC Group]],'Combined ISIC Code '!$E$4:$E$422,'Combined ISIC Code '!$F$4:$F$422,"NOT INCLUDED UNDER ISIC",0)</f>
        <v>Manufacture of basic chemicals, fertilizers and nitrogen compounds, plastics and</v>
      </c>
      <c r="K466">
        <f t="shared" si="2"/>
        <v>2011</v>
      </c>
      <c r="L466" t="s">
        <v>1094</v>
      </c>
      <c r="M466" t="s">
        <v>16</v>
      </c>
      <c r="N466" t="s">
        <v>708</v>
      </c>
      <c r="O466" t="s">
        <v>1584</v>
      </c>
      <c r="P466" t="s">
        <v>917</v>
      </c>
      <c r="Q466" t="s">
        <v>1585</v>
      </c>
      <c r="R466" t="s">
        <v>1532</v>
      </c>
      <c r="S466" t="s">
        <v>1586</v>
      </c>
    </row>
    <row r="467" spans="1:19" x14ac:dyDescent="0.3">
      <c r="A467" t="str">
        <f>Data[[#This Row],[Taxonomy]]&amp;Data[[#This Row],[ Activity Code]]&amp;Data[[#This Row],[Environmental Objective]]</f>
        <v>EU201[111]Climate Change Mitigation</v>
      </c>
      <c r="B467" t="str">
        <f>Data[[#This Row],[Taxonomy]]&amp;Data[[#This Row],[ Activity Code]]&amp;Data[[#This Row],[Environmental Objective]]</f>
        <v>EU201[111]Climate Change Mitigation</v>
      </c>
      <c r="C467" t="s">
        <v>1471</v>
      </c>
      <c r="D467" t="s">
        <v>1129</v>
      </c>
      <c r="E467" t="s">
        <v>74</v>
      </c>
      <c r="F467" t="s">
        <v>163</v>
      </c>
      <c r="G467" s="12">
        <v>20</v>
      </c>
      <c r="H467" s="12" t="str">
        <f>_xlfn.XLOOKUP(Data[[#This Row],[ISIC Division]],'Combined ISIC Code '!$C$4:$C$422,'Combined ISIC Code '!$D$4:$D$422,"Not included under ISIC",0)</f>
        <v>Manufacture of chemicals and chemical products</v>
      </c>
      <c r="I467" s="13">
        <v>201</v>
      </c>
      <c r="J467" t="str">
        <f>_xlfn.XLOOKUP(Data[[#This Row],[ISIC Group]],'Combined ISIC Code '!$E$4:$E$422,'Combined ISIC Code '!$F$4:$F$422,"NOT INCLUDED UNDER ISIC",0)</f>
        <v>Manufacture of basic chemicals, fertilizers and nitrogen compounds, plastics and</v>
      </c>
      <c r="K467">
        <f t="shared" si="2"/>
        <v>2011</v>
      </c>
      <c r="L467" t="s">
        <v>1130</v>
      </c>
      <c r="M467" t="s">
        <v>16</v>
      </c>
      <c r="N467" t="s">
        <v>708</v>
      </c>
      <c r="O467" t="s">
        <v>1587</v>
      </c>
      <c r="P467" t="s">
        <v>1588</v>
      </c>
      <c r="Q467" t="s">
        <v>1589</v>
      </c>
      <c r="R467" t="s">
        <v>1580</v>
      </c>
      <c r="S467" t="s">
        <v>724</v>
      </c>
    </row>
    <row r="468" spans="1:19" x14ac:dyDescent="0.3">
      <c r="A468" t="str">
        <f>Data[[#This Row],[Taxonomy]]&amp;Data[[#This Row],[ Activity Code]]&amp;Data[[#This Row],[Environmental Objective]]</f>
        <v>EU000[000]Climate Change Mitigation</v>
      </c>
      <c r="B468" t="str">
        <f>Data[[#This Row],[Taxonomy]]&amp;Data[[#This Row],[ Activity Code]]&amp;Data[[#This Row],[Environmental Objective]]</f>
        <v>EU000[000]Climate Change Mitigation</v>
      </c>
      <c r="C468" t="s">
        <v>1471</v>
      </c>
      <c r="D468" t="s">
        <v>1321</v>
      </c>
      <c r="E468" t="s">
        <v>74</v>
      </c>
      <c r="F468" t="s">
        <v>163</v>
      </c>
      <c r="G468" s="12">
        <v>0</v>
      </c>
      <c r="H468" s="12" t="str">
        <f>_xlfn.XLOOKUP(Data[[#This Row],[ISIC Division]],'Combined ISIC Code '!$C$4:$C$422,'Combined ISIC Code '!$D$4:$D$422,"Not included under ISIC",0)</f>
        <v>Not included under ISIC</v>
      </c>
      <c r="I468" s="13">
        <v>0</v>
      </c>
      <c r="J468" t="str">
        <f>_xlfn.XLOOKUP(Data[[#This Row],[ISIC Group]],'Combined ISIC Code '!$E$4:$E$422,'Combined ISIC Code '!$F$4:$F$422,"Not included under ISIC",0)</f>
        <v>Not included under ISIC</v>
      </c>
      <c r="K468">
        <f t="shared" si="2"/>
        <v>0</v>
      </c>
      <c r="L468" t="s">
        <v>1273</v>
      </c>
      <c r="M468" t="s">
        <v>16</v>
      </c>
      <c r="N468" t="s">
        <v>708</v>
      </c>
      <c r="O468" t="s">
        <v>1590</v>
      </c>
      <c r="P468" t="s">
        <v>724</v>
      </c>
      <c r="Q468" t="s">
        <v>724</v>
      </c>
      <c r="R468" t="s">
        <v>1591</v>
      </c>
      <c r="S468" t="s">
        <v>1592</v>
      </c>
    </row>
    <row r="469" spans="1:19" x14ac:dyDescent="0.3">
      <c r="A469" t="str">
        <f>Data[[#This Row],[Taxonomy]]&amp;Data[[#This Row],[ Activity Code]]&amp;Data[[#This Row],[Environmental Objective]]</f>
        <v>EU239[900]Climate Change Mitigation</v>
      </c>
      <c r="B469" t="str">
        <f>Data[[#This Row],[Taxonomy]]&amp;Data[[#This Row],[ Activity Code]]&amp;Data[[#This Row],[Environmental Objective]]</f>
        <v>EU239[900]Climate Change Mitigation</v>
      </c>
      <c r="C469" t="s">
        <v>1471</v>
      </c>
      <c r="D469" t="s">
        <v>1593</v>
      </c>
      <c r="E469" t="s">
        <v>74</v>
      </c>
      <c r="F469" t="s">
        <v>163</v>
      </c>
      <c r="G469" s="12">
        <v>23</v>
      </c>
      <c r="H469" s="12" t="str">
        <f>_xlfn.XLOOKUP(Data[[#This Row],[ISIC Division]],'Combined ISIC Code '!$C$4:$C$422,'Combined ISIC Code '!$D$4:$D$422,"Not included under ISIC",0)</f>
        <v>Manufacture of other non-metallic mineral products</v>
      </c>
      <c r="I469" s="13">
        <v>239</v>
      </c>
      <c r="J469" t="str">
        <f>_xlfn.XLOOKUP(Data[[#This Row],[ISIC Group]],'Combined ISIC Code '!$E$4:$E$422,'Combined ISIC Code '!$F$4:$F$422,"Not included under ISIC",0)</f>
        <v>Manufacture of non-metallic mineral products n.e.c.</v>
      </c>
      <c r="K469">
        <f t="shared" si="2"/>
        <v>2399</v>
      </c>
      <c r="L469" t="s">
        <v>2505</v>
      </c>
      <c r="M469" t="s">
        <v>16</v>
      </c>
      <c r="N469" t="s">
        <v>708</v>
      </c>
      <c r="O469" t="s">
        <v>1594</v>
      </c>
      <c r="P469" t="s">
        <v>724</v>
      </c>
      <c r="Q469" t="s">
        <v>724</v>
      </c>
      <c r="R469" t="s">
        <v>1595</v>
      </c>
      <c r="S469" t="s">
        <v>1596</v>
      </c>
    </row>
    <row r="470" spans="1:19" x14ac:dyDescent="0.3">
      <c r="A470" t="str">
        <f>Data[[#This Row],[Taxonomy]]&amp;Data[[#This Row],[ Activity Code]]&amp;Data[[#This Row],[Environmental Objective]]</f>
        <v>EU201[280]Climate Change Mitigation</v>
      </c>
      <c r="B470" t="str">
        <f>Data[[#This Row],[Taxonomy]]&amp;Data[[#This Row],[ Activity Code]]&amp;Data[[#This Row],[Environmental Objective]]</f>
        <v>EU201[280]Climate Change Mitigation</v>
      </c>
      <c r="C470" t="s">
        <v>1471</v>
      </c>
      <c r="D470" t="s">
        <v>1597</v>
      </c>
      <c r="E470" t="s">
        <v>74</v>
      </c>
      <c r="F470" t="s">
        <v>163</v>
      </c>
      <c r="G470" s="12">
        <v>20</v>
      </c>
      <c r="H470" s="12" t="str">
        <f>_xlfn.XLOOKUP(Data[[#This Row],[ISIC Division]],'Combined ISIC Code '!$C$4:$C$422,'Combined ISIC Code '!$D$4:$D$422,"Not included under ISIC",0)</f>
        <v>Manufacture of chemicals and chemical products</v>
      </c>
      <c r="I470" s="13">
        <v>201</v>
      </c>
      <c r="J470" t="str">
        <f>_xlfn.XLOOKUP(Data[[#This Row],[ISIC Group]],'Combined ISIC Code '!$E$4:$E$422,'Combined ISIC Code '!$F$4:$F$422,"NOT INCLUDED UNDER ISIC",0)</f>
        <v>Manufacture of basic chemicals, fertilizers and nitrogen compounds, plastics and</v>
      </c>
      <c r="K470">
        <f t="shared" si="2"/>
        <v>2012</v>
      </c>
      <c r="L470" t="s">
        <v>1135</v>
      </c>
      <c r="M470" t="s">
        <v>16</v>
      </c>
      <c r="N470" t="s">
        <v>708</v>
      </c>
      <c r="O470" t="s">
        <v>1598</v>
      </c>
      <c r="P470" t="s">
        <v>1588</v>
      </c>
      <c r="Q470" t="s">
        <v>1599</v>
      </c>
      <c r="S470" t="s">
        <v>724</v>
      </c>
    </row>
    <row r="471" spans="1:19" x14ac:dyDescent="0.3">
      <c r="A471" t="str">
        <f>Data[[#This Row],[Taxonomy]]&amp;Data[[#This Row],[ Activity Code]]&amp;Data[[#This Row],[Environmental Objective]]</f>
        <v>EU201[180]Climate Change Mitigation</v>
      </c>
      <c r="B471" t="str">
        <f>Data[[#This Row],[Taxonomy]]&amp;Data[[#This Row],[ Activity Code]]&amp;Data[[#This Row],[Environmental Objective]]</f>
        <v>EU201[180]Climate Change Mitigation</v>
      </c>
      <c r="C471" t="s">
        <v>1471</v>
      </c>
      <c r="D471" t="s">
        <v>1137</v>
      </c>
      <c r="E471" t="s">
        <v>74</v>
      </c>
      <c r="F471" t="s">
        <v>163</v>
      </c>
      <c r="G471" s="12">
        <v>20</v>
      </c>
      <c r="H471" s="12" t="str">
        <f>_xlfn.XLOOKUP(Data[[#This Row],[ISIC Division]],'Combined ISIC Code '!$C$4:$C$422,'Combined ISIC Code '!$D$4:$D$422,"Not included under ISIC",0)</f>
        <v>Manufacture of chemicals and chemical products</v>
      </c>
      <c r="I471" s="13">
        <v>201</v>
      </c>
      <c r="J471" t="str">
        <f>_xlfn.XLOOKUP(Data[[#This Row],[ISIC Group]],'Combined ISIC Code '!$E$4:$E$422,'Combined ISIC Code '!$F$4:$F$422,"NOT INCLUDED UNDER ISIC",0)</f>
        <v>Manufacture of basic chemicals, fertilizers and nitrogen compounds, plastics and</v>
      </c>
      <c r="K471">
        <f t="shared" si="2"/>
        <v>2011</v>
      </c>
      <c r="L471" t="s">
        <v>1098</v>
      </c>
      <c r="M471" t="s">
        <v>16</v>
      </c>
      <c r="N471" t="s">
        <v>708</v>
      </c>
      <c r="O471" t="s">
        <v>1600</v>
      </c>
      <c r="P471" t="s">
        <v>917</v>
      </c>
      <c r="Q471" t="s">
        <v>1601</v>
      </c>
      <c r="R471" t="s">
        <v>1484</v>
      </c>
      <c r="S471" t="s">
        <v>1602</v>
      </c>
    </row>
    <row r="472" spans="1:19" x14ac:dyDescent="0.3">
      <c r="A472" t="str">
        <f>Data[[#This Row],[Taxonomy]]&amp;Data[[#This Row],[ Activity Code]]&amp;Data[[#This Row],[Environmental Objective]]</f>
        <v>EU201[112]Climate Change Mitigation</v>
      </c>
      <c r="B472" t="str">
        <f>Data[[#This Row],[Taxonomy]]&amp;Data[[#This Row],[ Activity Code]]&amp;Data[[#This Row],[Environmental Objective]]</f>
        <v>EU201[112]Climate Change Mitigation</v>
      </c>
      <c r="C472" t="s">
        <v>1471</v>
      </c>
      <c r="D472" t="s">
        <v>1603</v>
      </c>
      <c r="E472" t="s">
        <v>74</v>
      </c>
      <c r="F472" t="s">
        <v>163</v>
      </c>
      <c r="G472" s="12">
        <v>20</v>
      </c>
      <c r="H472" s="12" t="str">
        <f>_xlfn.XLOOKUP(Data[[#This Row],[ISIC Division]],'Combined ISIC Code '!$C$4:$C$422,'Combined ISIC Code '!$D$4:$D$422,"Not included under ISIC",0)</f>
        <v>Manufacture of chemicals and chemical products</v>
      </c>
      <c r="I472" s="13">
        <v>201</v>
      </c>
      <c r="J472" t="str">
        <f>_xlfn.XLOOKUP(Data[[#This Row],[ISIC Group]],'Combined ISIC Code '!$E$4:$E$422,'Combined ISIC Code '!$F$4:$F$422,"NOT INCLUDED UNDER ISIC",0)</f>
        <v>Manufacture of basic chemicals, fertilizers and nitrogen compounds, plastics and</v>
      </c>
      <c r="K472">
        <f t="shared" si="2"/>
        <v>2011</v>
      </c>
      <c r="L472" t="s">
        <v>1141</v>
      </c>
      <c r="M472" t="s">
        <v>16</v>
      </c>
      <c r="N472" t="s">
        <v>708</v>
      </c>
      <c r="O472" t="s">
        <v>1604</v>
      </c>
      <c r="P472" t="s">
        <v>917</v>
      </c>
      <c r="Q472" t="s">
        <v>1605</v>
      </c>
      <c r="R472" t="s">
        <v>1580</v>
      </c>
      <c r="S472" t="s">
        <v>724</v>
      </c>
    </row>
    <row r="473" spans="1:19" x14ac:dyDescent="0.3">
      <c r="A473" t="str">
        <f>Data[[#This Row],[Taxonomy]]&amp;Data[[#This Row],[ Activity Code]]&amp;Data[[#This Row],[Environmental Objective]]</f>
        <v>EU201[211]Climate Change Mitigation</v>
      </c>
      <c r="B473" t="str">
        <f>Data[[#This Row],[Taxonomy]]&amp;Data[[#This Row],[ Activity Code]]&amp;Data[[#This Row],[Environmental Objective]]</f>
        <v>EU201[211]Climate Change Mitigation</v>
      </c>
      <c r="C473" t="s">
        <v>1471</v>
      </c>
      <c r="D473" t="s">
        <v>1606</v>
      </c>
      <c r="E473" t="s">
        <v>74</v>
      </c>
      <c r="F473" t="s">
        <v>163</v>
      </c>
      <c r="G473" s="12">
        <v>20</v>
      </c>
      <c r="H473" s="12" t="str">
        <f>_xlfn.XLOOKUP(Data[[#This Row],[ISIC Division]],'Combined ISIC Code '!$C$4:$C$422,'Combined ISIC Code '!$D$4:$D$422,"Not included under ISIC",0)</f>
        <v>Manufacture of chemicals and chemical products</v>
      </c>
      <c r="I473" s="13">
        <v>201</v>
      </c>
      <c r="J473" t="str">
        <f>_xlfn.XLOOKUP(Data[[#This Row],[ISIC Group]],'Combined ISIC Code '!$E$4:$E$422,'Combined ISIC Code '!$F$4:$F$422,"NOT INCLUDED UNDER ISIC",0)</f>
        <v>Manufacture of basic chemicals, fertilizers and nitrogen compounds, plastics and</v>
      </c>
      <c r="K473">
        <f t="shared" si="2"/>
        <v>2012</v>
      </c>
      <c r="L473" t="s">
        <v>1164</v>
      </c>
      <c r="M473" t="s">
        <v>16</v>
      </c>
      <c r="N473" t="s">
        <v>708</v>
      </c>
      <c r="O473" t="s">
        <v>1607</v>
      </c>
      <c r="P473" t="s">
        <v>917</v>
      </c>
      <c r="Q473" t="s">
        <v>724</v>
      </c>
      <c r="R473" t="s">
        <v>1608</v>
      </c>
      <c r="S473" t="s">
        <v>724</v>
      </c>
    </row>
    <row r="474" spans="1:19" x14ac:dyDescent="0.3">
      <c r="A474" t="str">
        <f>Data[[#This Row],[Taxonomy]]&amp;Data[[#This Row],[ Activity Code]]&amp;Data[[#This Row],[Environmental Objective]]</f>
        <v>EU201[212]Climate Change Mitigation</v>
      </c>
      <c r="B474" t="str">
        <f>Data[[#This Row],[Taxonomy]]&amp;Data[[#This Row],[ Activity Code]]&amp;Data[[#This Row],[Environmental Objective]]</f>
        <v>EU201[212]Climate Change Mitigation</v>
      </c>
      <c r="C474" t="s">
        <v>1471</v>
      </c>
      <c r="D474" t="s">
        <v>1609</v>
      </c>
      <c r="E474" t="s">
        <v>74</v>
      </c>
      <c r="F474" t="s">
        <v>163</v>
      </c>
      <c r="G474" s="12">
        <v>20</v>
      </c>
      <c r="H474" s="12" t="str">
        <f>_xlfn.XLOOKUP(Data[[#This Row],[ISIC Division]],'Combined ISIC Code '!$C$4:$C$422,'Combined ISIC Code '!$D$4:$D$422,"Not included under ISIC",0)</f>
        <v>Manufacture of chemicals and chemical products</v>
      </c>
      <c r="I474" s="13">
        <v>201</v>
      </c>
      <c r="J474" t="str">
        <f>_xlfn.XLOOKUP(Data[[#This Row],[ISIC Group]],'Combined ISIC Code '!$E$4:$E$422,'Combined ISIC Code '!$F$4:$F$422,"NOT INCLUDED UNDER ISIC",0)</f>
        <v>Manufacture of basic chemicals, fertilizers and nitrogen compounds, plastics and</v>
      </c>
      <c r="K474">
        <f t="shared" si="2"/>
        <v>2012</v>
      </c>
      <c r="L474" t="s">
        <v>1168</v>
      </c>
      <c r="M474" t="s">
        <v>16</v>
      </c>
      <c r="N474" t="s">
        <v>708</v>
      </c>
      <c r="O474" t="s">
        <v>1610</v>
      </c>
      <c r="P474" t="s">
        <v>917</v>
      </c>
      <c r="Q474" t="s">
        <v>1611</v>
      </c>
      <c r="R474" t="s">
        <v>1580</v>
      </c>
      <c r="S474" t="s">
        <v>724</v>
      </c>
    </row>
    <row r="475" spans="1:19" x14ac:dyDescent="0.3">
      <c r="A475" t="str">
        <f>Data[[#This Row],[Taxonomy]]&amp;Data[[#This Row],[ Activity Code]]&amp;Data[[#This Row],[Environmental Objective]]</f>
        <v>EU201[311]Climate Change Mitigation</v>
      </c>
      <c r="B475" t="str">
        <f>Data[[#This Row],[Taxonomy]]&amp;Data[[#This Row],[ Activity Code]]&amp;Data[[#This Row],[Environmental Objective]]</f>
        <v>EU201[311]Climate Change Mitigation</v>
      </c>
      <c r="C475" t="s">
        <v>1471</v>
      </c>
      <c r="D475" t="s">
        <v>1171</v>
      </c>
      <c r="E475" t="s">
        <v>74</v>
      </c>
      <c r="F475" t="s">
        <v>163</v>
      </c>
      <c r="G475" s="12">
        <v>20</v>
      </c>
      <c r="H475" s="12" t="str">
        <f>_xlfn.XLOOKUP(Data[[#This Row],[ISIC Division]],'Combined ISIC Code '!$C$4:$C$422,'Combined ISIC Code '!$D$4:$D$422,"Not included under ISIC",0)</f>
        <v>Manufacture of chemicals and chemical products</v>
      </c>
      <c r="I475" s="13">
        <v>201</v>
      </c>
      <c r="J475" t="str">
        <f>_xlfn.XLOOKUP(Data[[#This Row],[ISIC Group]],'Combined ISIC Code '!$E$4:$E$422,'Combined ISIC Code '!$F$4:$F$422,"NOT INCLUDED UNDER ISIC",0)</f>
        <v>Manufacture of basic chemicals, fertilizers and nitrogen compounds, plastics and</v>
      </c>
      <c r="K475">
        <f t="shared" si="2"/>
        <v>2013</v>
      </c>
      <c r="L475" t="s">
        <v>1172</v>
      </c>
      <c r="M475" t="s">
        <v>16</v>
      </c>
      <c r="N475" t="s">
        <v>708</v>
      </c>
      <c r="O475" t="s">
        <v>1612</v>
      </c>
      <c r="Q475" t="s">
        <v>724</v>
      </c>
      <c r="R475" t="s">
        <v>1613</v>
      </c>
      <c r="S475" t="s">
        <v>1614</v>
      </c>
    </row>
    <row r="476" spans="1:19" x14ac:dyDescent="0.3">
      <c r="A476" t="str">
        <f>Data[[#This Row],[Taxonomy]]&amp;Data[[#This Row],[ Activity Code]]&amp;Data[[#This Row],[Environmental Objective]]</f>
        <v>EU309[910]Climate Change Mitigation</v>
      </c>
      <c r="B476" t="str">
        <f>Data[[#This Row],[Taxonomy]]&amp;Data[[#This Row],[ Activity Code]]&amp;Data[[#This Row],[Environmental Objective]]</f>
        <v>EU309[910]Climate Change Mitigation</v>
      </c>
      <c r="C476" t="s">
        <v>1471</v>
      </c>
      <c r="D476" t="s">
        <v>1615</v>
      </c>
      <c r="E476" t="s">
        <v>74</v>
      </c>
      <c r="F476" t="s">
        <v>163</v>
      </c>
      <c r="G476" s="12">
        <v>30</v>
      </c>
      <c r="H476" s="12" t="str">
        <f>_xlfn.XLOOKUP(Data[[#This Row],[ISIC Division]],'Combined ISIC Code '!$C$4:$C$422,'Combined ISIC Code '!$D$4:$D$422,"Not included under ISIC",0)</f>
        <v>Manufacture of other transport equipment</v>
      </c>
      <c r="I476" s="13">
        <v>309</v>
      </c>
      <c r="J476" t="str">
        <f>_xlfn.XLOOKUP(Data[[#This Row],[ISIC Group]],'Combined ISIC Code '!$E$4:$E$422,'Combined ISIC Code '!$F$4:$F$422,"NOT INCLUDED UNDER ISIC",0)</f>
        <v>Manufacture of transport equipment n.e.c.</v>
      </c>
      <c r="K476">
        <f t="shared" si="2"/>
        <v>3099</v>
      </c>
      <c r="L476" t="s">
        <v>1616</v>
      </c>
      <c r="M476" t="s">
        <v>16</v>
      </c>
      <c r="N476" t="s">
        <v>708</v>
      </c>
      <c r="O476" t="s">
        <v>1617</v>
      </c>
      <c r="Q476" t="s">
        <v>724</v>
      </c>
      <c r="R476" t="s">
        <v>1618</v>
      </c>
      <c r="S476" t="s">
        <v>724</v>
      </c>
    </row>
    <row r="477" spans="1:19" x14ac:dyDescent="0.3">
      <c r="A477" t="str">
        <f>Data[[#This Row],[Taxonomy]]&amp;Data[[#This Row],[ Activity Code]]&amp;Data[[#This Row],[Environmental Objective]]</f>
        <v>EU309[911]Climate Change Mitigation</v>
      </c>
      <c r="B477" t="str">
        <f>Data[[#This Row],[Taxonomy]]&amp;Data[[#This Row],[ Activity Code]]&amp;Data[[#This Row],[Environmental Objective]]</f>
        <v>EU309[911]Climate Change Mitigation</v>
      </c>
      <c r="C477" t="s">
        <v>1471</v>
      </c>
      <c r="D477" t="s">
        <v>1619</v>
      </c>
      <c r="E477" t="s">
        <v>74</v>
      </c>
      <c r="F477" t="s">
        <v>163</v>
      </c>
      <c r="G477" s="12">
        <v>30</v>
      </c>
      <c r="H477" s="12" t="str">
        <f>_xlfn.XLOOKUP(Data[[#This Row],[ISIC Division]],'Combined ISIC Code '!$C$4:$C$422,'Combined ISIC Code '!$D$4:$D$422,"Not included under ISIC",0)</f>
        <v>Manufacture of other transport equipment</v>
      </c>
      <c r="I477" s="13">
        <v>309</v>
      </c>
      <c r="J477" t="str">
        <f>_xlfn.XLOOKUP(Data[[#This Row],[ISIC Group]],'Combined ISIC Code '!$E$4:$E$422,'Combined ISIC Code '!$F$4:$F$422,"NOT INCLUDED UNDER ISIC",0)</f>
        <v>Manufacture of transport equipment n.e.c.</v>
      </c>
      <c r="K477">
        <f t="shared" si="2"/>
        <v>3099</v>
      </c>
      <c r="L477" t="s">
        <v>1620</v>
      </c>
      <c r="M477" t="s">
        <v>16</v>
      </c>
      <c r="N477" t="s">
        <v>708</v>
      </c>
      <c r="O477" t="s">
        <v>1621</v>
      </c>
      <c r="Q477" t="s">
        <v>724</v>
      </c>
      <c r="R477" t="s">
        <v>1622</v>
      </c>
      <c r="S477" t="s">
        <v>724</v>
      </c>
    </row>
    <row r="478" spans="1:19" x14ac:dyDescent="0.3">
      <c r="A478" t="str">
        <f>Data[[#This Row],[Taxonomy]]&amp;Data[[#This Row],[ Activity Code]]&amp;Data[[#This Row],[Environmental Objective]]</f>
        <v>EU000[000]Climate Change Mitigation</v>
      </c>
      <c r="B478" t="str">
        <f>Data[[#This Row],[Taxonomy]]&amp;Data[[#This Row],[ Activity Code]]&amp;Data[[#This Row],[Environmental Objective]]</f>
        <v>EU000[000]Climate Change Mitigation</v>
      </c>
      <c r="C478" t="s">
        <v>1471</v>
      </c>
      <c r="D478" t="s">
        <v>1623</v>
      </c>
      <c r="E478" t="s">
        <v>74</v>
      </c>
      <c r="F478" t="s">
        <v>163</v>
      </c>
      <c r="G478" s="12">
        <v>0</v>
      </c>
      <c r="H478" s="12" t="str">
        <f>_xlfn.XLOOKUP(Data[[#This Row],[ISIC Division]],'Combined ISIC Code '!$C$4:$C$422,'Combined ISIC Code '!$D$4:$D$422,"Not included under ISIC",0)</f>
        <v>Not included under ISIC</v>
      </c>
      <c r="I478" s="13">
        <v>0</v>
      </c>
      <c r="J478" t="str">
        <f>_xlfn.XLOOKUP(Data[[#This Row],[ISIC Group]],'Combined ISIC Code '!$E$4:$E$422,'Combined ISIC Code '!$F$4:$F$422,"Not included under ISIC",0)</f>
        <v>Not included under ISIC</v>
      </c>
      <c r="K478">
        <f t="shared" si="2"/>
        <v>0</v>
      </c>
      <c r="L478" t="s">
        <v>1273</v>
      </c>
      <c r="M478" t="s">
        <v>16</v>
      </c>
      <c r="N478" t="s">
        <v>708</v>
      </c>
      <c r="O478" t="s">
        <v>1624</v>
      </c>
      <c r="Q478" t="s">
        <v>724</v>
      </c>
      <c r="R478" t="s">
        <v>1625</v>
      </c>
      <c r="S478" t="s">
        <v>724</v>
      </c>
    </row>
    <row r="479" spans="1:19" x14ac:dyDescent="0.3">
      <c r="A479" t="str">
        <f>Data[[#This Row],[Taxonomy]]&amp;Data[[#This Row],[ Activity Code]]&amp;Data[[#This Row],[Environmental Objective]]</f>
        <v>EU303[011]Climate Change Mitigation</v>
      </c>
      <c r="B479" t="str">
        <f>Data[[#This Row],[Taxonomy]]&amp;Data[[#This Row],[ Activity Code]]&amp;Data[[#This Row],[Environmental Objective]]</f>
        <v>EU303[011]Climate Change Mitigation</v>
      </c>
      <c r="C479" t="s">
        <v>1471</v>
      </c>
      <c r="D479" t="s">
        <v>1626</v>
      </c>
      <c r="E479" t="s">
        <v>74</v>
      </c>
      <c r="F479" t="s">
        <v>163</v>
      </c>
      <c r="G479" s="12">
        <v>30</v>
      </c>
      <c r="H479" s="12" t="str">
        <f>_xlfn.XLOOKUP(Data[[#This Row],[ISIC Division]],'Combined ISIC Code '!$C$4:$C$422,'Combined ISIC Code '!$D$4:$D$422,"Not included under ISIC",0)</f>
        <v>Manufacture of other transport equipment</v>
      </c>
      <c r="I479" s="13">
        <v>303</v>
      </c>
      <c r="J479" t="str">
        <f>_xlfn.XLOOKUP(Data[[#This Row],[ISIC Group]],'Combined ISIC Code '!$E$4:$E$422,'Combined ISIC Code '!$F$4:$F$422,"NOT INCLUDED UNDER ISIC",0)</f>
        <v>Manufacture of air and spacecraft and related machinery</v>
      </c>
      <c r="K479">
        <f t="shared" si="2"/>
        <v>3030</v>
      </c>
      <c r="L479" t="s">
        <v>1627</v>
      </c>
      <c r="M479" t="s">
        <v>16</v>
      </c>
      <c r="N479" t="s">
        <v>708</v>
      </c>
      <c r="O479" t="s">
        <v>1628</v>
      </c>
      <c r="P479" t="s">
        <v>917</v>
      </c>
      <c r="Q479" t="s">
        <v>1629</v>
      </c>
      <c r="R479" t="s">
        <v>1580</v>
      </c>
      <c r="S479" t="s">
        <v>724</v>
      </c>
    </row>
    <row r="480" spans="1:19" x14ac:dyDescent="0.3">
      <c r="A480" t="str">
        <f>Data[[#This Row],[Taxonomy]]&amp;Data[[#This Row],[ Activity Code]]&amp;Data[[#This Row],[Environmental Objective]]</f>
        <v>EU021[010]Climate Change Mitigation</v>
      </c>
      <c r="B480" t="str">
        <f>Data[[#This Row],[Taxonomy]]&amp;Data[[#This Row],[ Activity Code]]&amp;Data[[#This Row],[Environmental Objective]]</f>
        <v>EU021[010]Climate Change Mitigation</v>
      </c>
      <c r="C480" t="s">
        <v>1471</v>
      </c>
      <c r="D480" t="s">
        <v>1630</v>
      </c>
      <c r="E480" t="s">
        <v>91</v>
      </c>
      <c r="F480" t="s">
        <v>92</v>
      </c>
      <c r="G480" s="12">
        <v>2</v>
      </c>
      <c r="H480" s="12" t="str">
        <f>_xlfn.XLOOKUP(Data[[#This Row],[ISIC Division]],'Combined ISIC Code '!$C$4:$C$422,'Combined ISIC Code '!$D$4:$D$422,"Not included under ISIC",0)</f>
        <v>Forestry and logging</v>
      </c>
      <c r="I480" s="13">
        <v>21</v>
      </c>
      <c r="J480" t="str">
        <f>_xlfn.XLOOKUP(Data[[#This Row],[ISIC Group]],'Combined ISIC Code '!$E$4:$E$422,'Combined ISIC Code '!$F$4:$F$422,"NOT INCLUDED UNDER ISIC",0)</f>
        <v>Silviculture and other forestry activities</v>
      </c>
      <c r="K480">
        <f t="shared" si="2"/>
        <v>210</v>
      </c>
      <c r="L480" t="s">
        <v>1329</v>
      </c>
      <c r="M480" t="s">
        <v>16</v>
      </c>
      <c r="N480" t="s">
        <v>708</v>
      </c>
      <c r="O480" t="s">
        <v>1631</v>
      </c>
      <c r="P480" t="s">
        <v>724</v>
      </c>
      <c r="Q480" t="s">
        <v>724</v>
      </c>
      <c r="R480" t="s">
        <v>1632</v>
      </c>
      <c r="S480" t="s">
        <v>724</v>
      </c>
    </row>
    <row r="481" spans="1:19" x14ac:dyDescent="0.3">
      <c r="A481" t="str">
        <f>Data[[#This Row],[Taxonomy]]&amp;Data[[#This Row],[ Activity Code]]&amp;Data[[#This Row],[Environmental Objective]]</f>
        <v>EU024[013]Climate Change Mitigation</v>
      </c>
      <c r="B481" t="str">
        <f>Data[[#This Row],[Taxonomy]]&amp;Data[[#This Row],[ Activity Code]]&amp;Data[[#This Row],[Environmental Objective]]</f>
        <v>EU024[013]Climate Change Mitigation</v>
      </c>
      <c r="C481" t="s">
        <v>1471</v>
      </c>
      <c r="D481" t="s">
        <v>1633</v>
      </c>
      <c r="E481" t="s">
        <v>91</v>
      </c>
      <c r="F481" t="s">
        <v>92</v>
      </c>
      <c r="G481" s="12">
        <v>2</v>
      </c>
      <c r="H481" s="12" t="str">
        <f>_xlfn.XLOOKUP(Data[[#This Row],[ISIC Division]],'Combined ISIC Code '!$C$4:$C$422,'Combined ISIC Code '!$D$4:$D$422,"Not included under ISIC",0)</f>
        <v>Forestry and logging</v>
      </c>
      <c r="I481" s="13">
        <v>24</v>
      </c>
      <c r="J481" t="str">
        <f>_xlfn.XLOOKUP(Data[[#This Row],[ISIC Group]],'Combined ISIC Code '!$E$4:$E$422,'Combined ISIC Code '!$F$4:$F$422,"NOT INCLUDED UNDER ISIC",0)</f>
        <v>Support services to forestry</v>
      </c>
      <c r="K481">
        <f t="shared" si="2"/>
        <v>240</v>
      </c>
      <c r="L481" t="s">
        <v>1634</v>
      </c>
      <c r="M481" t="s">
        <v>16</v>
      </c>
      <c r="N481" t="s">
        <v>708</v>
      </c>
      <c r="O481" t="s">
        <v>1635</v>
      </c>
      <c r="P481" t="s">
        <v>724</v>
      </c>
      <c r="Q481" t="s">
        <v>724</v>
      </c>
      <c r="R481" t="s">
        <v>1636</v>
      </c>
      <c r="S481" t="s">
        <v>724</v>
      </c>
    </row>
    <row r="482" spans="1:19" x14ac:dyDescent="0.3">
      <c r="A482" t="str">
        <f>Data[[#This Row],[Taxonomy]]&amp;Data[[#This Row],[ Activity Code]]&amp;Data[[#This Row],[Environmental Objective]]</f>
        <v>EU024[011]Climate Change Mitigation</v>
      </c>
      <c r="B482" t="str">
        <f>Data[[#This Row],[Taxonomy]]&amp;Data[[#This Row],[ Activity Code]]&amp;Data[[#This Row],[Environmental Objective]]</f>
        <v>EU024[011]Climate Change Mitigation</v>
      </c>
      <c r="C482" t="s">
        <v>1471</v>
      </c>
      <c r="D482" t="s">
        <v>1637</v>
      </c>
      <c r="E482" t="s">
        <v>91</v>
      </c>
      <c r="F482" t="s">
        <v>92</v>
      </c>
      <c r="G482" s="12">
        <v>2</v>
      </c>
      <c r="H482" s="12" t="str">
        <f>_xlfn.XLOOKUP(Data[[#This Row],[ISIC Division]],'Combined ISIC Code '!$C$4:$C$422,'Combined ISIC Code '!$D$4:$D$422,"Not included under ISIC",0)</f>
        <v>Forestry and logging</v>
      </c>
      <c r="I482" s="13">
        <v>24</v>
      </c>
      <c r="J482" t="str">
        <f>_xlfn.XLOOKUP(Data[[#This Row],[ISIC Group]],'Combined ISIC Code '!$E$4:$E$422,'Combined ISIC Code '!$F$4:$F$422,"NOT INCLUDED UNDER ISIC",0)</f>
        <v>Support services to forestry</v>
      </c>
      <c r="K482">
        <f t="shared" si="2"/>
        <v>240</v>
      </c>
      <c r="L482" t="s">
        <v>1326</v>
      </c>
      <c r="M482" t="s">
        <v>16</v>
      </c>
      <c r="N482" t="s">
        <v>708</v>
      </c>
      <c r="O482" t="s">
        <v>1638</v>
      </c>
      <c r="P482" t="s">
        <v>724</v>
      </c>
      <c r="Q482" t="s">
        <v>724</v>
      </c>
      <c r="R482" t="s">
        <v>1636</v>
      </c>
      <c r="S482" t="s">
        <v>724</v>
      </c>
    </row>
    <row r="483" spans="1:19" x14ac:dyDescent="0.3">
      <c r="A483" t="str">
        <f>Data[[#This Row],[Taxonomy]]&amp;Data[[#This Row],[ Activity Code]]&amp;Data[[#This Row],[Environmental Objective]]</f>
        <v>EU024[012]Climate Change Mitigation</v>
      </c>
      <c r="B483" t="str">
        <f>Data[[#This Row],[Taxonomy]]&amp;Data[[#This Row],[ Activity Code]]&amp;Data[[#This Row],[Environmental Objective]]</f>
        <v>EU024[012]Climate Change Mitigation</v>
      </c>
      <c r="C483" t="s">
        <v>1471</v>
      </c>
      <c r="D483" t="s">
        <v>1639</v>
      </c>
      <c r="E483" t="s">
        <v>91</v>
      </c>
      <c r="F483" t="s">
        <v>92</v>
      </c>
      <c r="G483" s="12">
        <v>2</v>
      </c>
      <c r="H483" s="12" t="str">
        <f>_xlfn.XLOOKUP(Data[[#This Row],[ISIC Division]],'Combined ISIC Code '!$C$4:$C$422,'Combined ISIC Code '!$D$4:$D$422,"Not included under ISIC",0)</f>
        <v>Forestry and logging</v>
      </c>
      <c r="I483" s="13">
        <v>24</v>
      </c>
      <c r="J483" t="str">
        <f>_xlfn.XLOOKUP(Data[[#This Row],[ISIC Group]],'Combined ISIC Code '!$E$4:$E$422,'Combined ISIC Code '!$F$4:$F$422,"NOT INCLUDED UNDER ISIC",0)</f>
        <v>Support services to forestry</v>
      </c>
      <c r="K483">
        <f t="shared" si="2"/>
        <v>240</v>
      </c>
      <c r="L483" t="s">
        <v>1332</v>
      </c>
      <c r="M483" t="s">
        <v>16</v>
      </c>
      <c r="N483" t="s">
        <v>708</v>
      </c>
      <c r="O483" t="s">
        <v>1640</v>
      </c>
      <c r="P483" t="s">
        <v>724</v>
      </c>
      <c r="Q483" t="s">
        <v>724</v>
      </c>
      <c r="R483" t="s">
        <v>1636</v>
      </c>
      <c r="S483" t="s">
        <v>724</v>
      </c>
    </row>
    <row r="484" spans="1:19" x14ac:dyDescent="0.3">
      <c r="A484" t="str">
        <f>Data[[#This Row],[Taxonomy]]&amp;Data[[#This Row],[ Activity Code]]&amp;Data[[#This Row],[Environmental Objective]]</f>
        <v>EU502[101]Climate Change Mitigation</v>
      </c>
      <c r="B484" t="str">
        <f>Data[[#This Row],[Taxonomy]]&amp;Data[[#This Row],[ Activity Code]]&amp;Data[[#This Row],[Environmental Objective]]</f>
        <v>EU502[101]Climate Change Mitigation</v>
      </c>
      <c r="C484" t="s">
        <v>1471</v>
      </c>
      <c r="D484" t="s">
        <v>455</v>
      </c>
      <c r="E484" t="s">
        <v>439</v>
      </c>
      <c r="F484" t="s">
        <v>440</v>
      </c>
      <c r="G484" s="12">
        <v>50</v>
      </c>
      <c r="H484" s="12" t="str">
        <f>_xlfn.XLOOKUP(Data[[#This Row],[ISIC Division]],'Combined ISIC Code '!$C$4:$C$422,'Combined ISIC Code '!$D$4:$D$422,"Not included under ISIC",0)</f>
        <v>Water transport</v>
      </c>
      <c r="I484" s="13">
        <v>502</v>
      </c>
      <c r="J484" t="str">
        <f>_xlfn.XLOOKUP(Data[[#This Row],[ISIC Group]],'Combined ISIC Code '!$E$4:$E$422,'Combined ISIC Code '!$F$4:$F$422,"NOT INCLUDED UNDER ISIC",0)</f>
        <v>Inland water transport</v>
      </c>
      <c r="K484">
        <f t="shared" si="2"/>
        <v>5021</v>
      </c>
      <c r="L484" t="s">
        <v>967</v>
      </c>
      <c r="M484" t="s">
        <v>16</v>
      </c>
      <c r="N484" t="s">
        <v>708</v>
      </c>
      <c r="O484" t="s">
        <v>1641</v>
      </c>
      <c r="P484" t="s">
        <v>724</v>
      </c>
      <c r="Q484" t="s">
        <v>724</v>
      </c>
      <c r="R484" t="s">
        <v>1636</v>
      </c>
      <c r="S484" t="s">
        <v>724</v>
      </c>
    </row>
    <row r="485" spans="1:19" x14ac:dyDescent="0.3">
      <c r="A485" t="str">
        <f>Data[[#This Row],[Taxonomy]]&amp;Data[[#This Row],[ Activity Code]]&amp;Data[[#This Row],[Environmental Objective]]</f>
        <v>EU502[201]Climate Change Mitigation</v>
      </c>
      <c r="B485" t="str">
        <f>Data[[#This Row],[Taxonomy]]&amp;Data[[#This Row],[ Activity Code]]&amp;Data[[#This Row],[Environmental Objective]]</f>
        <v>EU502[201]Climate Change Mitigation</v>
      </c>
      <c r="C485" t="s">
        <v>1471</v>
      </c>
      <c r="D485" t="s">
        <v>456</v>
      </c>
      <c r="E485" t="s">
        <v>439</v>
      </c>
      <c r="F485" t="s">
        <v>440</v>
      </c>
      <c r="G485" s="12">
        <v>50</v>
      </c>
      <c r="H485" s="12" t="str">
        <f>_xlfn.XLOOKUP(Data[[#This Row],[ISIC Division]],'Combined ISIC Code '!$C$4:$C$422,'Combined ISIC Code '!$D$4:$D$422,"Not included under ISIC",0)</f>
        <v>Water transport</v>
      </c>
      <c r="I485" s="13">
        <v>502</v>
      </c>
      <c r="J485" t="str">
        <f>_xlfn.XLOOKUP(Data[[#This Row],[ISIC Group]],'Combined ISIC Code '!$E$4:$E$422,'Combined ISIC Code '!$F$4:$F$422,"NOT INCLUDED UNDER ISIC",0)</f>
        <v>Inland water transport</v>
      </c>
      <c r="K485">
        <f t="shared" si="2"/>
        <v>5022</v>
      </c>
      <c r="L485" t="s">
        <v>973</v>
      </c>
      <c r="M485" t="s">
        <v>16</v>
      </c>
      <c r="N485" t="s">
        <v>708</v>
      </c>
      <c r="O485" t="s">
        <v>1642</v>
      </c>
      <c r="P485" t="s">
        <v>724</v>
      </c>
      <c r="Q485" t="s">
        <v>724</v>
      </c>
      <c r="R485" t="s">
        <v>1636</v>
      </c>
      <c r="S485" t="s">
        <v>724</v>
      </c>
    </row>
    <row r="486" spans="1:19" x14ac:dyDescent="0.3">
      <c r="A486" t="str">
        <f>Data[[#This Row],[Taxonomy]]&amp;Data[[#This Row],[ Activity Code]]&amp;Data[[#This Row],[Environmental Objective]]</f>
        <v>EU501[001]Climate Change Mitigation</v>
      </c>
      <c r="B486" t="str">
        <f>Data[[#This Row],[Taxonomy]]&amp;Data[[#This Row],[ Activity Code]]&amp;Data[[#This Row],[Environmental Objective]]</f>
        <v>EU501[001]Climate Change Mitigation</v>
      </c>
      <c r="C486" t="s">
        <v>1471</v>
      </c>
      <c r="D486" t="s">
        <v>1643</v>
      </c>
      <c r="E486" t="s">
        <v>439</v>
      </c>
      <c r="F486" t="s">
        <v>440</v>
      </c>
      <c r="G486" s="12">
        <v>50</v>
      </c>
      <c r="H486" s="12" t="str">
        <f>_xlfn.XLOOKUP(Data[[#This Row],[ISIC Division]],'Combined ISIC Code '!$C$4:$C$422,'Combined ISIC Code '!$D$4:$D$422,"Not included under ISIC",0)</f>
        <v>Water transport</v>
      </c>
      <c r="I486" s="13">
        <v>501</v>
      </c>
      <c r="J486" t="str">
        <f>_xlfn.XLOOKUP(Data[[#This Row],[ISIC Group]],'Combined ISIC Code '!$E$4:$E$422,'Combined ISIC Code '!$F$4:$F$422,"NOT INCLUDED UNDER ISIC",0)</f>
        <v>Sea and coastal water transport</v>
      </c>
      <c r="K486">
        <f t="shared" si="2"/>
        <v>5010</v>
      </c>
      <c r="L486" t="s">
        <v>966</v>
      </c>
      <c r="M486" t="s">
        <v>16</v>
      </c>
      <c r="N486" t="s">
        <v>708</v>
      </c>
      <c r="O486" t="s">
        <v>1642</v>
      </c>
      <c r="P486" t="s">
        <v>724</v>
      </c>
      <c r="Q486" t="s">
        <v>724</v>
      </c>
      <c r="R486" t="s">
        <v>1636</v>
      </c>
      <c r="S486" t="s">
        <v>724</v>
      </c>
    </row>
    <row r="487" spans="1:19" x14ac:dyDescent="0.3">
      <c r="A487" t="str">
        <f>Data[[#This Row],[Taxonomy]]&amp;Data[[#This Row],[ Activity Code]]&amp;Data[[#This Row],[Environmental Objective]]</f>
        <v>EU501[201]Climate Change Mitigation</v>
      </c>
      <c r="B487" t="str">
        <f>Data[[#This Row],[Taxonomy]]&amp;Data[[#This Row],[ Activity Code]]&amp;Data[[#This Row],[Environmental Objective]]</f>
        <v>EU501[201]Climate Change Mitigation</v>
      </c>
      <c r="C487" t="s">
        <v>1471</v>
      </c>
      <c r="D487" t="s">
        <v>959</v>
      </c>
      <c r="E487" t="s">
        <v>439</v>
      </c>
      <c r="F487" t="s">
        <v>440</v>
      </c>
      <c r="G487" s="12">
        <v>50</v>
      </c>
      <c r="H487" s="12" t="str">
        <f>_xlfn.XLOOKUP(Data[[#This Row],[ISIC Division]],'Combined ISIC Code '!$C$4:$C$422,'Combined ISIC Code '!$D$4:$D$422,"Not included under ISIC",0)</f>
        <v>Water transport</v>
      </c>
      <c r="I487" s="13">
        <v>501</v>
      </c>
      <c r="J487" t="str">
        <f>_xlfn.XLOOKUP(Data[[#This Row],[ISIC Group]],'Combined ISIC Code '!$E$4:$E$422,'Combined ISIC Code '!$F$4:$F$422,"NOT INCLUDED UNDER ISIC",0)</f>
        <v>Sea and coastal water transport</v>
      </c>
      <c r="K487">
        <f t="shared" si="2"/>
        <v>5012</v>
      </c>
      <c r="L487" t="s">
        <v>960</v>
      </c>
      <c r="M487" t="s">
        <v>16</v>
      </c>
      <c r="N487" t="s">
        <v>708</v>
      </c>
      <c r="O487" t="s">
        <v>1644</v>
      </c>
      <c r="P487" t="s">
        <v>724</v>
      </c>
      <c r="Q487" t="s">
        <v>724</v>
      </c>
      <c r="R487" t="s">
        <v>1636</v>
      </c>
      <c r="S487" t="s">
        <v>724</v>
      </c>
    </row>
    <row r="488" spans="1:19" x14ac:dyDescent="0.3">
      <c r="A488" t="str">
        <f>Data[[#This Row],[Taxonomy]]&amp;Data[[#This Row],[ Activity Code]]&amp;Data[[#This Row],[Environmental Objective]]</f>
        <v>EU501[101]Climate Change Mitigation</v>
      </c>
      <c r="B488" t="str">
        <f>Data[[#This Row],[Taxonomy]]&amp;Data[[#This Row],[ Activity Code]]&amp;Data[[#This Row],[Environmental Objective]]</f>
        <v>EU501[101]Climate Change Mitigation</v>
      </c>
      <c r="C488" t="s">
        <v>1471</v>
      </c>
      <c r="D488" t="s">
        <v>452</v>
      </c>
      <c r="E488" t="s">
        <v>439</v>
      </c>
      <c r="F488" t="s">
        <v>440</v>
      </c>
      <c r="G488" s="12">
        <v>50</v>
      </c>
      <c r="H488" s="12" t="str">
        <f>_xlfn.XLOOKUP(Data[[#This Row],[ISIC Division]],'Combined ISIC Code '!$C$4:$C$422,'Combined ISIC Code '!$D$4:$D$422,"Not included under ISIC",0)</f>
        <v>Water transport</v>
      </c>
      <c r="I488" s="13">
        <v>501</v>
      </c>
      <c r="J488" t="str">
        <f>_xlfn.XLOOKUP(Data[[#This Row],[ISIC Group]],'Combined ISIC Code '!$E$4:$E$422,'Combined ISIC Code '!$F$4:$F$422,"NOT INCLUDED UNDER ISIC",0)</f>
        <v>Sea and coastal water transport</v>
      </c>
      <c r="K488">
        <f t="shared" si="2"/>
        <v>5011</v>
      </c>
      <c r="L488" t="s">
        <v>963</v>
      </c>
      <c r="M488" t="s">
        <v>16</v>
      </c>
      <c r="N488" t="s">
        <v>708</v>
      </c>
      <c r="O488" t="s">
        <v>1645</v>
      </c>
      <c r="P488" t="s">
        <v>724</v>
      </c>
      <c r="Q488" t="s">
        <v>724</v>
      </c>
      <c r="R488" t="s">
        <v>1636</v>
      </c>
      <c r="S488" t="s">
        <v>724</v>
      </c>
    </row>
    <row r="489" spans="1:19" x14ac:dyDescent="0.3">
      <c r="A489" t="str">
        <f>Data[[#This Row],[Taxonomy]]&amp;Data[[#This Row],[ Activity Code]]&amp;Data[[#This Row],[Environmental Objective]]</f>
        <v>EU501[002]Climate Change Mitigation</v>
      </c>
      <c r="B489" t="str">
        <f>Data[[#This Row],[Taxonomy]]&amp;Data[[#This Row],[ Activity Code]]&amp;Data[[#This Row],[Environmental Objective]]</f>
        <v>EU501[002]Climate Change Mitigation</v>
      </c>
      <c r="C489" t="s">
        <v>1471</v>
      </c>
      <c r="D489" t="s">
        <v>965</v>
      </c>
      <c r="E489" t="s">
        <v>439</v>
      </c>
      <c r="F489" t="s">
        <v>440</v>
      </c>
      <c r="G489" s="12">
        <v>50</v>
      </c>
      <c r="H489" s="12" t="str">
        <f>_xlfn.XLOOKUP(Data[[#This Row],[ISIC Division]],'Combined ISIC Code '!$C$4:$C$422,'Combined ISIC Code '!$D$4:$D$422,"Not included under ISIC",0)</f>
        <v>Water transport</v>
      </c>
      <c r="I489" s="13">
        <v>501</v>
      </c>
      <c r="J489" t="str">
        <f>_xlfn.XLOOKUP(Data[[#This Row],[ISIC Group]],'Combined ISIC Code '!$E$4:$E$422,'Combined ISIC Code '!$F$4:$F$422,"NOT INCLUDED UNDER ISIC",0)</f>
        <v>Sea and coastal water transport</v>
      </c>
      <c r="K489">
        <f t="shared" si="2"/>
        <v>5010</v>
      </c>
      <c r="L489" t="s">
        <v>1646</v>
      </c>
      <c r="M489" t="s">
        <v>16</v>
      </c>
      <c r="N489" t="s">
        <v>708</v>
      </c>
      <c r="O489" t="s">
        <v>1647</v>
      </c>
      <c r="P489" t="s">
        <v>724</v>
      </c>
      <c r="Q489" t="s">
        <v>724</v>
      </c>
      <c r="R489" t="s">
        <v>1636</v>
      </c>
      <c r="S489" t="s">
        <v>724</v>
      </c>
    </row>
    <row r="490" spans="1:19" x14ac:dyDescent="0.3">
      <c r="A490" t="str">
        <f>Data[[#This Row],[Taxonomy]]&amp;Data[[#This Row],[ Activity Code]]&amp;Data[[#This Row],[Environmental Objective]]</f>
        <v>EU492[202]Climate Change Mitigation</v>
      </c>
      <c r="B490" t="str">
        <f>Data[[#This Row],[Taxonomy]]&amp;Data[[#This Row],[ Activity Code]]&amp;Data[[#This Row],[Environmental Objective]]</f>
        <v>EU492[202]Climate Change Mitigation</v>
      </c>
      <c r="C490" t="s">
        <v>1471</v>
      </c>
      <c r="D490" t="s">
        <v>944</v>
      </c>
      <c r="E490" t="s">
        <v>439</v>
      </c>
      <c r="F490" t="s">
        <v>440</v>
      </c>
      <c r="G490" s="12">
        <v>49</v>
      </c>
      <c r="H490" s="12" t="str">
        <f>_xlfn.XLOOKUP(Data[[#This Row],[ISIC Division]],'Combined ISIC Code '!$C$4:$C$422,'Combined ISIC Code '!$D$4:$D$422,"Not included under ISIC",0)</f>
        <v>Land transport and transport via pipelines</v>
      </c>
      <c r="I490" s="13">
        <v>492</v>
      </c>
      <c r="J490" t="str">
        <f>_xlfn.XLOOKUP(Data[[#This Row],[ISIC Group]],'Combined ISIC Code '!$E$4:$E$422,'Combined ISIC Code '!$F$4:$F$422,"NOT INCLUDED UNDER ISIC",0)</f>
        <v>Other land transport</v>
      </c>
      <c r="K490">
        <f t="shared" si="2"/>
        <v>4922</v>
      </c>
      <c r="L490" t="s">
        <v>2502</v>
      </c>
      <c r="M490" t="s">
        <v>16</v>
      </c>
      <c r="N490" t="s">
        <v>708</v>
      </c>
      <c r="O490" t="s">
        <v>1648</v>
      </c>
      <c r="P490" t="s">
        <v>724</v>
      </c>
      <c r="Q490" t="s">
        <v>724</v>
      </c>
      <c r="R490" t="s">
        <v>1636</v>
      </c>
      <c r="S490" t="s">
        <v>724</v>
      </c>
    </row>
    <row r="491" spans="1:19" x14ac:dyDescent="0.3">
      <c r="A491" t="str">
        <f>Data[[#This Row],[Taxonomy]]&amp;Data[[#This Row],[ Activity Code]]&amp;Data[[#This Row],[Environmental Objective]]</f>
        <v>EU491[001]Climate Change Mitigation</v>
      </c>
      <c r="B491" t="str">
        <f>Data[[#This Row],[Taxonomy]]&amp;Data[[#This Row],[ Activity Code]]&amp;Data[[#This Row],[Environmental Objective]]</f>
        <v>EU491[001]Climate Change Mitigation</v>
      </c>
      <c r="C491" t="s">
        <v>1471</v>
      </c>
      <c r="D491" t="s">
        <v>950</v>
      </c>
      <c r="E491" t="s">
        <v>439</v>
      </c>
      <c r="F491" t="s">
        <v>440</v>
      </c>
      <c r="G491" s="12">
        <v>49</v>
      </c>
      <c r="H491" s="12" t="str">
        <f>_xlfn.XLOOKUP(Data[[#This Row],[ISIC Division]],'Combined ISIC Code '!$C$4:$C$422,'Combined ISIC Code '!$D$4:$D$422,"Not included under ISIC",0)</f>
        <v>Land transport and transport via pipelines</v>
      </c>
      <c r="I491" s="13">
        <v>491</v>
      </c>
      <c r="J491" t="str">
        <f>_xlfn.XLOOKUP(Data[[#This Row],[ISIC Group]],'Combined ISIC Code '!$E$4:$E$422,'Combined ISIC Code '!$F$4:$F$422,"NOT INCLUDED UNDER ISIC",0)</f>
        <v>Transport via railways</v>
      </c>
      <c r="K491">
        <f t="shared" si="2"/>
        <v>4910</v>
      </c>
      <c r="L491" t="s">
        <v>951</v>
      </c>
      <c r="M491" t="s">
        <v>16</v>
      </c>
      <c r="N491" t="s">
        <v>708</v>
      </c>
      <c r="O491" t="s">
        <v>1649</v>
      </c>
      <c r="P491" t="s">
        <v>724</v>
      </c>
      <c r="Q491" t="s">
        <v>724</v>
      </c>
      <c r="R491" t="s">
        <v>1636</v>
      </c>
      <c r="S491" t="s">
        <v>724</v>
      </c>
    </row>
    <row r="492" spans="1:19" x14ac:dyDescent="0.3">
      <c r="A492" t="str">
        <f>Data[[#This Row],[Taxonomy]]&amp;Data[[#This Row],[ Activity Code]]&amp;Data[[#This Row],[Environmental Objective]]</f>
        <v>EU491[101]Climate Change Mitigation</v>
      </c>
      <c r="B492" t="str">
        <f>Data[[#This Row],[Taxonomy]]&amp;Data[[#This Row],[ Activity Code]]&amp;Data[[#This Row],[Environmental Objective]]</f>
        <v>EU491[101]Climate Change Mitigation</v>
      </c>
      <c r="C492" t="s">
        <v>1471</v>
      </c>
      <c r="D492" t="s">
        <v>936</v>
      </c>
      <c r="E492" t="s">
        <v>439</v>
      </c>
      <c r="F492" t="s">
        <v>440</v>
      </c>
      <c r="G492" s="12">
        <v>49</v>
      </c>
      <c r="H492" s="12" t="str">
        <f>_xlfn.XLOOKUP(Data[[#This Row],[ISIC Division]],'Combined ISIC Code '!$C$4:$C$422,'Combined ISIC Code '!$D$4:$D$422,"Not included under ISIC",0)</f>
        <v>Land transport and transport via pipelines</v>
      </c>
      <c r="I492" s="13">
        <v>491</v>
      </c>
      <c r="J492" t="str">
        <f>_xlfn.XLOOKUP(Data[[#This Row],[ISIC Group]],'Combined ISIC Code '!$E$4:$E$422,'Combined ISIC Code '!$F$4:$F$422,"NOT INCLUDED UNDER ISIC",0)</f>
        <v>Transport via railways</v>
      </c>
      <c r="K492">
        <f t="shared" si="2"/>
        <v>4911</v>
      </c>
      <c r="L492" t="s">
        <v>937</v>
      </c>
      <c r="M492" t="s">
        <v>16</v>
      </c>
      <c r="N492" t="s">
        <v>708</v>
      </c>
      <c r="O492" t="s">
        <v>1650</v>
      </c>
      <c r="P492" t="s">
        <v>724</v>
      </c>
      <c r="Q492" t="s">
        <v>724</v>
      </c>
      <c r="R492" t="s">
        <v>1636</v>
      </c>
      <c r="S492" t="s">
        <v>724</v>
      </c>
    </row>
    <row r="493" spans="1:19" x14ac:dyDescent="0.3">
      <c r="A493" t="str">
        <f>Data[[#This Row],[Taxonomy]]&amp;Data[[#This Row],[ Activity Code]]&amp;Data[[#This Row],[Environmental Objective]]</f>
        <v>EU491[201]Climate Change Mitigation</v>
      </c>
      <c r="B493" t="str">
        <f>Data[[#This Row],[Taxonomy]]&amp;Data[[#This Row],[ Activity Code]]&amp;Data[[#This Row],[Environmental Objective]]</f>
        <v>EU491[201]Climate Change Mitigation</v>
      </c>
      <c r="C493" t="s">
        <v>1471</v>
      </c>
      <c r="D493" t="s">
        <v>444</v>
      </c>
      <c r="E493" t="s">
        <v>439</v>
      </c>
      <c r="F493" t="s">
        <v>440</v>
      </c>
      <c r="G493" s="12">
        <v>49</v>
      </c>
      <c r="H493" s="12" t="str">
        <f>_xlfn.XLOOKUP(Data[[#This Row],[ISIC Division]],'Combined ISIC Code '!$C$4:$C$422,'Combined ISIC Code '!$D$4:$D$422,"Not included under ISIC",0)</f>
        <v>Land transport and transport via pipelines</v>
      </c>
      <c r="I493" s="13">
        <v>491</v>
      </c>
      <c r="J493" t="str">
        <f>_xlfn.XLOOKUP(Data[[#This Row],[ISIC Group]],'Combined ISIC Code '!$E$4:$E$422,'Combined ISIC Code '!$F$4:$F$422,"NOT INCLUDED UNDER ISIC",0)</f>
        <v>Transport via railways</v>
      </c>
      <c r="K493">
        <f t="shared" si="2"/>
        <v>4912</v>
      </c>
      <c r="L493" t="s">
        <v>940</v>
      </c>
      <c r="M493" t="s">
        <v>16</v>
      </c>
      <c r="N493" t="s">
        <v>708</v>
      </c>
      <c r="O493" t="s">
        <v>1651</v>
      </c>
      <c r="P493" t="s">
        <v>724</v>
      </c>
      <c r="Q493" t="s">
        <v>724</v>
      </c>
      <c r="R493" t="s">
        <v>1636</v>
      </c>
      <c r="S493" t="s">
        <v>724</v>
      </c>
    </row>
    <row r="494" spans="1:19" x14ac:dyDescent="0.3">
      <c r="A494" t="str">
        <f>Data[[#This Row],[Taxonomy]]&amp;Data[[#This Row],[ Activity Code]]&amp;Data[[#This Row],[Environmental Objective]]</f>
        <v>EU492[101]Climate Change Mitigation</v>
      </c>
      <c r="B494" t="str">
        <f>Data[[#This Row],[Taxonomy]]&amp;Data[[#This Row],[ Activity Code]]&amp;Data[[#This Row],[Environmental Objective]]</f>
        <v>EU492[101]Climate Change Mitigation</v>
      </c>
      <c r="C494" t="s">
        <v>1471</v>
      </c>
      <c r="D494" t="s">
        <v>925</v>
      </c>
      <c r="E494" t="s">
        <v>439</v>
      </c>
      <c r="F494" t="s">
        <v>440</v>
      </c>
      <c r="G494" s="12">
        <v>49</v>
      </c>
      <c r="H494" s="12" t="str">
        <f>_xlfn.XLOOKUP(Data[[#This Row],[ISIC Division]],'Combined ISIC Code '!$C$4:$C$422,'Combined ISIC Code '!$D$4:$D$422,"Not included under ISIC",0)</f>
        <v>Land transport and transport via pipelines</v>
      </c>
      <c r="I494" s="13">
        <v>492</v>
      </c>
      <c r="J494" t="str">
        <f>_xlfn.XLOOKUP(Data[[#This Row],[ISIC Group]],'Combined ISIC Code '!$E$4:$E$422,'Combined ISIC Code '!$F$4:$F$422,"NOT INCLUDED UNDER ISIC",0)</f>
        <v>Other land transport</v>
      </c>
      <c r="K494">
        <f t="shared" si="2"/>
        <v>4921</v>
      </c>
      <c r="L494" t="s">
        <v>926</v>
      </c>
      <c r="M494" t="s">
        <v>16</v>
      </c>
      <c r="N494" t="s">
        <v>708</v>
      </c>
      <c r="O494" t="s">
        <v>1652</v>
      </c>
      <c r="P494" t="s">
        <v>724</v>
      </c>
      <c r="Q494" t="s">
        <v>724</v>
      </c>
      <c r="R494" t="s">
        <v>1636</v>
      </c>
      <c r="S494" t="s">
        <v>724</v>
      </c>
    </row>
    <row r="495" spans="1:19" x14ac:dyDescent="0.3">
      <c r="A495" t="str">
        <f>Data[[#This Row],[Taxonomy]]&amp;Data[[#This Row],[ Activity Code]]&amp;Data[[#This Row],[Environmental Objective]]</f>
        <v>EU492[003]Climate Change Mitigation</v>
      </c>
      <c r="B495" t="str">
        <f>Data[[#This Row],[Taxonomy]]&amp;Data[[#This Row],[ Activity Code]]&amp;Data[[#This Row],[Environmental Objective]]</f>
        <v>EU492[003]Climate Change Mitigation</v>
      </c>
      <c r="C495" t="s">
        <v>1471</v>
      </c>
      <c r="D495" t="s">
        <v>946</v>
      </c>
      <c r="E495" t="s">
        <v>439</v>
      </c>
      <c r="F495" t="s">
        <v>440</v>
      </c>
      <c r="G495" s="12">
        <v>49</v>
      </c>
      <c r="H495" s="12" t="str">
        <f>_xlfn.XLOOKUP(Data[[#This Row],[ISIC Division]],'Combined ISIC Code '!$C$4:$C$422,'Combined ISIC Code '!$D$4:$D$422,"Not included under ISIC",0)</f>
        <v>Land transport and transport via pipelines</v>
      </c>
      <c r="I495" s="13">
        <v>492</v>
      </c>
      <c r="J495" t="str">
        <f>_xlfn.XLOOKUP(Data[[#This Row],[ISIC Group]],'Combined ISIC Code '!$E$4:$E$422,'Combined ISIC Code '!$F$4:$F$422,"NOT INCLUDED UNDER ISIC",0)</f>
        <v>Other land transport</v>
      </c>
      <c r="K495">
        <f t="shared" si="2"/>
        <v>4920</v>
      </c>
      <c r="L495" t="s">
        <v>947</v>
      </c>
      <c r="M495" t="s">
        <v>16</v>
      </c>
      <c r="N495" t="s">
        <v>708</v>
      </c>
      <c r="O495" t="s">
        <v>1653</v>
      </c>
      <c r="P495" t="s">
        <v>724</v>
      </c>
      <c r="Q495" t="s">
        <v>724</v>
      </c>
      <c r="R495" t="s">
        <v>1636</v>
      </c>
      <c r="S495" t="s">
        <v>724</v>
      </c>
    </row>
    <row r="496" spans="1:19" x14ac:dyDescent="0.3">
      <c r="A496" t="str">
        <f>Data[[#This Row],[Taxonomy]]&amp;Data[[#This Row],[ Activity Code]]&amp;Data[[#This Row],[Environmental Objective]]</f>
        <v>EU492[002]Climate Change Mitigation</v>
      </c>
      <c r="B496" t="str">
        <f>Data[[#This Row],[Taxonomy]]&amp;Data[[#This Row],[ Activity Code]]&amp;Data[[#This Row],[Environmental Objective]]</f>
        <v>EU492[002]Climate Change Mitigation</v>
      </c>
      <c r="C496" t="s">
        <v>1471</v>
      </c>
      <c r="D496" t="s">
        <v>1654</v>
      </c>
      <c r="E496" t="s">
        <v>439</v>
      </c>
      <c r="F496" t="s">
        <v>440</v>
      </c>
      <c r="G496" s="12">
        <v>49</v>
      </c>
      <c r="H496" s="12" t="str">
        <f>_xlfn.XLOOKUP(Data[[#This Row],[ISIC Division]],'Combined ISIC Code '!$C$4:$C$422,'Combined ISIC Code '!$D$4:$D$422,"Not included under ISIC",0)</f>
        <v>Land transport and transport via pipelines</v>
      </c>
      <c r="I496" s="13">
        <v>492</v>
      </c>
      <c r="J496" t="str">
        <f>_xlfn.XLOOKUP(Data[[#This Row],[ISIC Group]],'Combined ISIC Code '!$E$4:$E$422,'Combined ISIC Code '!$F$4:$F$422,"NOT INCLUDED UNDER ISIC",0)</f>
        <v>Other land transport</v>
      </c>
      <c r="K496">
        <f t="shared" si="2"/>
        <v>4920</v>
      </c>
      <c r="L496" t="s">
        <v>933</v>
      </c>
      <c r="M496" t="s">
        <v>16</v>
      </c>
      <c r="N496" t="s">
        <v>708</v>
      </c>
      <c r="O496" t="s">
        <v>1655</v>
      </c>
      <c r="P496" t="s">
        <v>724</v>
      </c>
      <c r="Q496" t="s">
        <v>724</v>
      </c>
      <c r="R496" t="s">
        <v>1636</v>
      </c>
      <c r="S496" t="s">
        <v>724</v>
      </c>
    </row>
    <row r="497" spans="1:19" x14ac:dyDescent="0.3">
      <c r="A497" t="str">
        <f>Data[[#This Row],[Taxonomy]]&amp;Data[[#This Row],[ Activity Code]]&amp;Data[[#This Row],[Environmental Objective]]</f>
        <v>EU492[301]Climate Change Mitigation</v>
      </c>
      <c r="B497" t="str">
        <f>Data[[#This Row],[Taxonomy]]&amp;Data[[#This Row],[ Activity Code]]&amp;Data[[#This Row],[Environmental Objective]]</f>
        <v>EU492[301]Climate Change Mitigation</v>
      </c>
      <c r="C497" t="s">
        <v>1471</v>
      </c>
      <c r="D497" t="s">
        <v>954</v>
      </c>
      <c r="E497" t="s">
        <v>439</v>
      </c>
      <c r="F497" t="s">
        <v>440</v>
      </c>
      <c r="G497" s="12">
        <v>49</v>
      </c>
      <c r="H497" s="12" t="str">
        <f>_xlfn.XLOOKUP(Data[[#This Row],[ISIC Division]],'Combined ISIC Code '!$C$4:$C$422,'Combined ISIC Code '!$D$4:$D$422,"Not included under ISIC",0)</f>
        <v>Land transport and transport via pipelines</v>
      </c>
      <c r="I497" s="13">
        <v>492</v>
      </c>
      <c r="J497" t="str">
        <f>_xlfn.XLOOKUP(Data[[#This Row],[ISIC Group]],'Combined ISIC Code '!$E$4:$E$422,'Combined ISIC Code '!$F$4:$F$422,"NOT INCLUDED UNDER ISIC",0)</f>
        <v>Other land transport</v>
      </c>
      <c r="K497">
        <f t="shared" si="2"/>
        <v>4923</v>
      </c>
      <c r="L497" t="s">
        <v>955</v>
      </c>
      <c r="M497" t="s">
        <v>16</v>
      </c>
      <c r="N497" t="s">
        <v>708</v>
      </c>
      <c r="O497" t="s">
        <v>1656</v>
      </c>
      <c r="P497" t="s">
        <v>724</v>
      </c>
      <c r="Q497" t="s">
        <v>724</v>
      </c>
      <c r="R497" t="s">
        <v>1636</v>
      </c>
      <c r="S497" t="s">
        <v>724</v>
      </c>
    </row>
    <row r="498" spans="1:19" s="84" customFormat="1" x14ac:dyDescent="0.3">
      <c r="A498" t="str">
        <f>Data[[#This Row],[Taxonomy]]&amp;Data[[#This Row],[ Activity Code]]&amp;Data[[#This Row],[Environmental Objective]]</f>
        <v>EU492[301]Climate Change Mitigation</v>
      </c>
      <c r="B498" t="str">
        <f>Data[[#This Row],[Taxonomy]]&amp;Data[[#This Row],[ Activity Code]]&amp;Data[[#This Row],[Environmental Objective]]</f>
        <v>EU492[301]Climate Change Mitigation</v>
      </c>
      <c r="C498" s="84" t="s">
        <v>1471</v>
      </c>
      <c r="D498" s="84" t="s">
        <v>1657</v>
      </c>
      <c r="E498" s="84" t="s">
        <v>439</v>
      </c>
      <c r="F498" s="84" t="s">
        <v>440</v>
      </c>
      <c r="G498" s="85">
        <v>49</v>
      </c>
      <c r="H498" s="12" t="str">
        <f>_xlfn.XLOOKUP(Data[[#This Row],[ISIC Division]],'Combined ISIC Code '!$C$4:$C$422,'Combined ISIC Code '!$D$4:$D$422,"Not included under ISIC",0)</f>
        <v>Land transport and transport via pipelines</v>
      </c>
      <c r="I498" s="86">
        <v>492</v>
      </c>
      <c r="J498" s="84" t="str">
        <f>_xlfn.XLOOKUP(Data[[#This Row],[ISIC Group]],'Combined ISIC Code '!$E$4:$E$422,'Combined ISIC Code '!$F$4:$F$422,"NOT INCLUDED UNDER ISIC",0)</f>
        <v>Other land transport</v>
      </c>
      <c r="K498" s="84">
        <f t="shared" si="2"/>
        <v>4923</v>
      </c>
      <c r="L498" s="84" t="s">
        <v>955</v>
      </c>
      <c r="M498" s="84" t="s">
        <v>16</v>
      </c>
      <c r="N498" s="84" t="s">
        <v>708</v>
      </c>
      <c r="O498" s="84" t="s">
        <v>1658</v>
      </c>
      <c r="P498" s="84" t="s">
        <v>724</v>
      </c>
      <c r="Q498" s="84" t="s">
        <v>724</v>
      </c>
      <c r="R498" s="84" t="s">
        <v>1636</v>
      </c>
      <c r="S498" s="84" t="s">
        <v>724</v>
      </c>
    </row>
    <row r="499" spans="1:19" x14ac:dyDescent="0.3">
      <c r="A499" t="str">
        <f>Data[[#This Row],[Taxonomy]]&amp;Data[[#This Row],[ Activity Code]]&amp;Data[[#This Row],[Environmental Objective]]</f>
        <v>EU501[201]Climate Change Mitigation</v>
      </c>
      <c r="B499" t="str">
        <f>Data[[#This Row],[Taxonomy]]&amp;Data[[#This Row],[ Activity Code]]&amp;Data[[#This Row],[Environmental Objective]]</f>
        <v>EU501[201]Climate Change Mitigation</v>
      </c>
      <c r="C499" t="s">
        <v>1471</v>
      </c>
      <c r="D499" t="s">
        <v>1659</v>
      </c>
      <c r="E499" t="s">
        <v>439</v>
      </c>
      <c r="F499" t="s">
        <v>440</v>
      </c>
      <c r="G499" s="12">
        <v>50</v>
      </c>
      <c r="H499" s="12" t="str">
        <f>_xlfn.XLOOKUP(Data[[#This Row],[ISIC Division]],'Combined ISIC Code '!$C$4:$C$422,'Combined ISIC Code '!$D$4:$D$422,"Not included under ISIC",0)</f>
        <v>Water transport</v>
      </c>
      <c r="I499" s="13">
        <v>501</v>
      </c>
      <c r="J499" t="str">
        <f>_xlfn.XLOOKUP(Data[[#This Row],[ISIC Group]],'Combined ISIC Code '!$E$4:$E$422,'Combined ISIC Code '!$F$4:$F$422,"Not included under ISIC",0)</f>
        <v>Sea and coastal water transport</v>
      </c>
      <c r="K499">
        <f t="shared" si="2"/>
        <v>5012</v>
      </c>
      <c r="L499" t="s">
        <v>960</v>
      </c>
      <c r="M499" t="s">
        <v>16</v>
      </c>
      <c r="N499" t="s">
        <v>708</v>
      </c>
      <c r="O499" t="s">
        <v>1660</v>
      </c>
      <c r="P499" t="s">
        <v>724</v>
      </c>
      <c r="Q499" t="s">
        <v>724</v>
      </c>
      <c r="R499" t="s">
        <v>1636</v>
      </c>
      <c r="S499" t="s">
        <v>724</v>
      </c>
    </row>
    <row r="500" spans="1:19" x14ac:dyDescent="0.3">
      <c r="A500" t="str">
        <f>Data[[#This Row],[Taxonomy]]&amp;Data[[#This Row],[ Activity Code]]&amp;Data[[#This Row],[Environmental Objective]]</f>
        <v>EU512[001]Climate Change Mitigation</v>
      </c>
      <c r="B500" t="str">
        <f>Data[[#This Row],[Taxonomy]]&amp;Data[[#This Row],[ Activity Code]]&amp;Data[[#This Row],[Environmental Objective]]</f>
        <v>EU512[001]Climate Change Mitigation</v>
      </c>
      <c r="C500" t="s">
        <v>1471</v>
      </c>
      <c r="D500" t="s">
        <v>1661</v>
      </c>
      <c r="E500" t="s">
        <v>439</v>
      </c>
      <c r="F500" t="s">
        <v>440</v>
      </c>
      <c r="G500" s="12">
        <v>51</v>
      </c>
      <c r="H500" s="12" t="str">
        <f>_xlfn.XLOOKUP(Data[[#This Row],[ISIC Division]],'Combined ISIC Code '!$C$4:$C$422,'Combined ISIC Code '!$D$4:$D$422,"Not included under ISIC",0)</f>
        <v>Air transport</v>
      </c>
      <c r="I500" s="13">
        <v>512</v>
      </c>
      <c r="J500" t="str">
        <f>_xlfn.XLOOKUP(Data[[#This Row],[ISIC Group]],'Combined ISIC Code '!$E$4:$E$422,'Combined ISIC Code '!$F$4:$F$422,"Not included under ISIC",0)</f>
        <v>Freight air transport</v>
      </c>
      <c r="K500">
        <f t="shared" si="2"/>
        <v>5120</v>
      </c>
      <c r="L500" t="s">
        <v>2506</v>
      </c>
      <c r="M500" t="s">
        <v>16</v>
      </c>
      <c r="N500" t="s">
        <v>708</v>
      </c>
      <c r="O500" t="s">
        <v>1662</v>
      </c>
      <c r="P500" t="s">
        <v>724</v>
      </c>
      <c r="Q500" t="s">
        <v>724</v>
      </c>
      <c r="R500" t="s">
        <v>1636</v>
      </c>
      <c r="S500" t="s">
        <v>724</v>
      </c>
    </row>
    <row r="501" spans="1:19" x14ac:dyDescent="0.3">
      <c r="A501" t="str">
        <f>Data[[#This Row],[Taxonomy]]&amp;Data[[#This Row],[ Activity Code]]&amp;Data[[#This Row],[Environmental Objective]]</f>
        <v>EU512[003]Climate Change Mitigation</v>
      </c>
      <c r="B501" t="str">
        <f>Data[[#This Row],[Taxonomy]]&amp;Data[[#This Row],[ Activity Code]]&amp;Data[[#This Row],[Environmental Objective]]</f>
        <v>EU512[003]Climate Change Mitigation</v>
      </c>
      <c r="C501" t="s">
        <v>1471</v>
      </c>
      <c r="D501" t="s">
        <v>1663</v>
      </c>
      <c r="E501" t="s">
        <v>439</v>
      </c>
      <c r="F501" t="s">
        <v>440</v>
      </c>
      <c r="G501" s="12">
        <v>51</v>
      </c>
      <c r="H501" s="12" t="str">
        <f>_xlfn.XLOOKUP(Data[[#This Row],[ISIC Division]],'Combined ISIC Code '!$C$4:$C$422,'Combined ISIC Code '!$D$4:$D$422,"Not included under ISIC",0)</f>
        <v>Air transport</v>
      </c>
      <c r="I501" s="13">
        <v>512</v>
      </c>
      <c r="J501" t="str">
        <f>_xlfn.XLOOKUP(Data[[#This Row],[ISIC Group]],'Combined ISIC Code '!$E$4:$E$422,'Combined ISIC Code '!$F$4:$F$422,"NOT INCLUDED UNDER ISIC",0)</f>
        <v>Freight air transport</v>
      </c>
      <c r="K501">
        <f t="shared" si="2"/>
        <v>5120</v>
      </c>
      <c r="L501" t="s">
        <v>2504</v>
      </c>
      <c r="M501" t="s">
        <v>16</v>
      </c>
      <c r="N501" t="s">
        <v>708</v>
      </c>
      <c r="O501" t="s">
        <v>1664</v>
      </c>
      <c r="P501" t="s">
        <v>724</v>
      </c>
      <c r="Q501" t="s">
        <v>724</v>
      </c>
      <c r="R501" t="s">
        <v>1636</v>
      </c>
      <c r="S501" t="s">
        <v>724</v>
      </c>
    </row>
    <row r="502" spans="1:19" x14ac:dyDescent="0.3">
      <c r="A502" t="str">
        <f>Data[[#This Row],[Taxonomy]]&amp;Data[[#This Row],[ Activity Code]]&amp;Data[[#This Row],[Environmental Objective]]</f>
        <v>EU512[004]Climate Change Mitigation</v>
      </c>
      <c r="B502" t="str">
        <f>Data[[#This Row],[Taxonomy]]&amp;Data[[#This Row],[ Activity Code]]&amp;Data[[#This Row],[Environmental Objective]]</f>
        <v>EU512[004]Climate Change Mitigation</v>
      </c>
      <c r="C502" t="s">
        <v>1471</v>
      </c>
      <c r="D502" t="s">
        <v>1665</v>
      </c>
      <c r="E502" t="s">
        <v>439</v>
      </c>
      <c r="F502" t="s">
        <v>440</v>
      </c>
      <c r="G502" s="12">
        <v>51</v>
      </c>
      <c r="H502" s="12" t="str">
        <f>_xlfn.XLOOKUP(Data[[#This Row],[ISIC Division]],'Combined ISIC Code '!$C$4:$C$422,'Combined ISIC Code '!$D$4:$D$422,"Not included under ISIC",0)</f>
        <v>Air transport</v>
      </c>
      <c r="I502" s="13">
        <v>512</v>
      </c>
      <c r="J502" t="str">
        <f>_xlfn.XLOOKUP(Data[[#This Row],[ISIC Group]],'Combined ISIC Code '!$E$4:$E$422,'Combined ISIC Code '!$F$4:$F$422,"NOT INCLUDED UNDER ISIC",0)</f>
        <v>Freight air transport</v>
      </c>
      <c r="K502">
        <f t="shared" si="2"/>
        <v>5120</v>
      </c>
      <c r="L502" t="s">
        <v>2503</v>
      </c>
      <c r="M502" t="s">
        <v>16</v>
      </c>
      <c r="N502" t="s">
        <v>708</v>
      </c>
      <c r="O502" t="s">
        <v>1666</v>
      </c>
      <c r="P502" t="s">
        <v>724</v>
      </c>
      <c r="Q502" t="s">
        <v>724</v>
      </c>
      <c r="R502" t="s">
        <v>1667</v>
      </c>
      <c r="S502" t="s">
        <v>724</v>
      </c>
    </row>
    <row r="503" spans="1:19" x14ac:dyDescent="0.3">
      <c r="A503" t="str">
        <f>Data[[#This Row],[Taxonomy]]&amp;Data[[#This Row],[ Activity Code]]&amp;Data[[#This Row],[Environmental Objective]]</f>
        <v>EU511[019]Climate Change Mitigation</v>
      </c>
      <c r="B503" t="str">
        <f>Data[[#This Row],[Taxonomy]]&amp;Data[[#This Row],[ Activity Code]]&amp;Data[[#This Row],[Environmental Objective]]</f>
        <v>EU511[019]Climate Change Mitigation</v>
      </c>
      <c r="C503" t="s">
        <v>1471</v>
      </c>
      <c r="D503" t="s">
        <v>458</v>
      </c>
      <c r="E503" t="s">
        <v>439</v>
      </c>
      <c r="F503" t="s">
        <v>440</v>
      </c>
      <c r="G503" s="12">
        <v>51</v>
      </c>
      <c r="H503" s="12" t="str">
        <f>_xlfn.XLOOKUP(Data[[#This Row],[ISIC Division]],'Combined ISIC Code '!$C$4:$C$422,'Combined ISIC Code '!$D$4:$D$422,"Not included under ISIC",0)</f>
        <v>Air transport</v>
      </c>
      <c r="I503" s="13">
        <v>511</v>
      </c>
      <c r="J503" t="str">
        <f>_xlfn.XLOOKUP(Data[[#This Row],[ISIC Group]],'Combined ISIC Code '!$E$4:$E$422,'Combined ISIC Code '!$F$4:$F$422,"NOT INCLUDED UNDER ISIC",0)</f>
        <v>Passenger air transport</v>
      </c>
      <c r="K503">
        <f t="shared" si="2"/>
        <v>5110</v>
      </c>
      <c r="L503" t="s">
        <v>1277</v>
      </c>
      <c r="M503" t="s">
        <v>16</v>
      </c>
      <c r="N503" t="s">
        <v>708</v>
      </c>
      <c r="O503" t="s">
        <v>1668</v>
      </c>
      <c r="P503" t="s">
        <v>724</v>
      </c>
      <c r="Q503" t="s">
        <v>724</v>
      </c>
      <c r="R503" t="s">
        <v>1669</v>
      </c>
      <c r="S503" t="s">
        <v>724</v>
      </c>
    </row>
    <row r="504" spans="1:19" x14ac:dyDescent="0.3">
      <c r="A504" t="str">
        <f>Data[[#This Row],[Taxonomy]]&amp;Data[[#This Row],[ Activity Code]]&amp;Data[[#This Row],[Environmental Objective]]</f>
        <v>EU512[012]Climate Change Mitigation</v>
      </c>
      <c r="B504" t="str">
        <f>Data[[#This Row],[Taxonomy]]&amp;Data[[#This Row],[ Activity Code]]&amp;Data[[#This Row],[Environmental Objective]]</f>
        <v>EU512[012]Climate Change Mitigation</v>
      </c>
      <c r="C504" t="s">
        <v>1471</v>
      </c>
      <c r="D504" t="s">
        <v>459</v>
      </c>
      <c r="E504" t="s">
        <v>439</v>
      </c>
      <c r="F504" t="s">
        <v>440</v>
      </c>
      <c r="G504" s="12">
        <v>51</v>
      </c>
      <c r="H504" s="12" t="str">
        <f>_xlfn.XLOOKUP(Data[[#This Row],[ISIC Division]],'Combined ISIC Code '!$C$4:$C$422,'Combined ISIC Code '!$D$4:$D$422,"Not included under ISIC",0)</f>
        <v>Air transport</v>
      </c>
      <c r="I504" s="13">
        <v>512</v>
      </c>
      <c r="J504" t="str">
        <f>_xlfn.XLOOKUP(Data[[#This Row],[ISIC Group]],'Combined ISIC Code '!$E$4:$E$422,'Combined ISIC Code '!$F$4:$F$422,"NOT INCLUDED UNDER ISIC",0)</f>
        <v>Freight air transport</v>
      </c>
      <c r="K504">
        <f t="shared" si="2"/>
        <v>5120</v>
      </c>
      <c r="L504" t="s">
        <v>1280</v>
      </c>
      <c r="M504" t="s">
        <v>16</v>
      </c>
      <c r="N504" t="s">
        <v>708</v>
      </c>
      <c r="O504" t="s">
        <v>1668</v>
      </c>
      <c r="P504" t="s">
        <v>724</v>
      </c>
      <c r="Q504" t="s">
        <v>724</v>
      </c>
      <c r="R504" t="s">
        <v>1669</v>
      </c>
      <c r="S504" t="s">
        <v>724</v>
      </c>
    </row>
    <row r="505" spans="1:19" x14ac:dyDescent="0.3">
      <c r="A505" t="str">
        <f>Data[[#This Row],[Taxonomy]]&amp;Data[[#This Row],[ Activity Code]]&amp;Data[[#This Row],[Environmental Objective]]</f>
        <v>EU512[013]Climate Change Mitigation</v>
      </c>
      <c r="B505" t="str">
        <f>Data[[#This Row],[Taxonomy]]&amp;Data[[#This Row],[ Activity Code]]&amp;Data[[#This Row],[Environmental Objective]]</f>
        <v>EU512[013]Climate Change Mitigation</v>
      </c>
      <c r="C505" t="s">
        <v>1471</v>
      </c>
      <c r="D505" t="s">
        <v>1670</v>
      </c>
      <c r="E505" t="s">
        <v>439</v>
      </c>
      <c r="F505" t="s">
        <v>440</v>
      </c>
      <c r="G505" s="12">
        <v>51</v>
      </c>
      <c r="H505" s="12" t="str">
        <f>_xlfn.XLOOKUP(Data[[#This Row],[ISIC Division]],'Combined ISIC Code '!$C$4:$C$422,'Combined ISIC Code '!$D$4:$D$422,"Not included under ISIC",0)</f>
        <v>Air transport</v>
      </c>
      <c r="I505" s="13">
        <v>512</v>
      </c>
      <c r="J505" t="str">
        <f>_xlfn.XLOOKUP(Data[[#This Row],[ISIC Group]],'Combined ISIC Code '!$E$4:$E$422,'Combined ISIC Code '!$F$4:$F$422,"NOT INCLUDED UNDER ISIC",0)</f>
        <v>Freight air transport</v>
      </c>
      <c r="K505">
        <f t="shared" si="2"/>
        <v>5120</v>
      </c>
      <c r="L505" t="s">
        <v>1671</v>
      </c>
      <c r="M505" t="s">
        <v>16</v>
      </c>
      <c r="N505" t="s">
        <v>708</v>
      </c>
      <c r="O505" t="s">
        <v>1672</v>
      </c>
      <c r="P505" t="s">
        <v>724</v>
      </c>
      <c r="Q505" t="s">
        <v>724</v>
      </c>
      <c r="R505" t="s">
        <v>1673</v>
      </c>
      <c r="S505" t="s">
        <v>724</v>
      </c>
    </row>
    <row r="506" spans="1:19" x14ac:dyDescent="0.3">
      <c r="A506" t="str">
        <f>Data[[#This Row],[Taxonomy]]&amp;Data[[#This Row],[ Activity Code]]&amp;Data[[#This Row],[Environmental Objective]]</f>
        <v>EU360[011]Climate Change Mitigation</v>
      </c>
      <c r="B506" t="str">
        <f>Data[[#This Row],[Taxonomy]]&amp;Data[[#This Row],[ Activity Code]]&amp;Data[[#This Row],[Environmental Objective]]</f>
        <v>EU360[011]Climate Change Mitigation</v>
      </c>
      <c r="C506" t="s">
        <v>1471</v>
      </c>
      <c r="D506" t="s">
        <v>1674</v>
      </c>
      <c r="E506" t="s">
        <v>350</v>
      </c>
      <c r="F506" t="s">
        <v>351</v>
      </c>
      <c r="G506" s="12">
        <v>36</v>
      </c>
      <c r="H506" s="12" t="str">
        <f>_xlfn.XLOOKUP(Data[[#This Row],[ISIC Division]],'Combined ISIC Code '!$C$4:$C$422,'Combined ISIC Code '!$D$4:$D$422,"Not included under ISIC",0)</f>
        <v>Water collection, treatment and supply</v>
      </c>
      <c r="I506" s="13">
        <v>360</v>
      </c>
      <c r="J506" t="str">
        <f>_xlfn.XLOOKUP(Data[[#This Row],[ISIC Group]],'Combined ISIC Code '!$E$4:$E$422,'Combined ISIC Code '!$F$4:$F$422,"NOT INCLUDED UNDER ISIC",0)</f>
        <v>Water collection, treatment and supply</v>
      </c>
      <c r="K506">
        <f t="shared" si="2"/>
        <v>3600</v>
      </c>
      <c r="L506" t="s">
        <v>1367</v>
      </c>
      <c r="M506" t="s">
        <v>16</v>
      </c>
      <c r="N506" t="s">
        <v>708</v>
      </c>
      <c r="O506" t="s">
        <v>1675</v>
      </c>
      <c r="P506" t="s">
        <v>724</v>
      </c>
      <c r="Q506" t="s">
        <v>724</v>
      </c>
      <c r="R506" t="s">
        <v>1632</v>
      </c>
      <c r="S506" t="s">
        <v>724</v>
      </c>
    </row>
    <row r="507" spans="1:19" x14ac:dyDescent="0.3">
      <c r="A507" t="str">
        <f>Data[[#This Row],[Taxonomy]]&amp;Data[[#This Row],[ Activity Code]]&amp;Data[[#This Row],[Environmental Objective]]</f>
        <v>EU360[012]Climate Change Mitigation</v>
      </c>
      <c r="B507" t="str">
        <f>Data[[#This Row],[Taxonomy]]&amp;Data[[#This Row],[ Activity Code]]&amp;Data[[#This Row],[Environmental Objective]]</f>
        <v>EU360[012]Climate Change Mitigation</v>
      </c>
      <c r="C507" t="s">
        <v>1471</v>
      </c>
      <c r="D507" t="s">
        <v>1676</v>
      </c>
      <c r="E507" t="s">
        <v>350</v>
      </c>
      <c r="F507" t="s">
        <v>351</v>
      </c>
      <c r="G507" s="12">
        <v>36</v>
      </c>
      <c r="H507" s="12" t="str">
        <f>_xlfn.XLOOKUP(Data[[#This Row],[ISIC Division]],'Combined ISIC Code '!$C$4:$C$422,'Combined ISIC Code '!$D$4:$D$422,"Not included under ISIC",0)</f>
        <v>Water collection, treatment and supply</v>
      </c>
      <c r="I507" s="13">
        <v>360</v>
      </c>
      <c r="J507" t="str">
        <f>_xlfn.XLOOKUP(Data[[#This Row],[ISIC Group]],'Combined ISIC Code '!$E$4:$E$422,'Combined ISIC Code '!$F$4:$F$422,"NOT INCLUDED UNDER ISIC",0)</f>
        <v>Water collection, treatment and supply</v>
      </c>
      <c r="K507">
        <f t="shared" si="2"/>
        <v>3600</v>
      </c>
      <c r="L507" t="s">
        <v>1428</v>
      </c>
      <c r="M507" t="s">
        <v>16</v>
      </c>
      <c r="N507" t="s">
        <v>708</v>
      </c>
      <c r="O507" t="s">
        <v>1677</v>
      </c>
      <c r="P507" t="s">
        <v>724</v>
      </c>
      <c r="Q507" t="s">
        <v>724</v>
      </c>
      <c r="R507" t="s">
        <v>1632</v>
      </c>
      <c r="S507" t="s">
        <v>724</v>
      </c>
    </row>
    <row r="508" spans="1:19" x14ac:dyDescent="0.3">
      <c r="A508" t="str">
        <f>Data[[#This Row],[Taxonomy]]&amp;Data[[#This Row],[ Activity Code]]&amp;Data[[#This Row],[Environmental Objective]]</f>
        <v>EU360[013]Climate Change Mitigation</v>
      </c>
      <c r="B508" t="str">
        <f>Data[[#This Row],[Taxonomy]]&amp;Data[[#This Row],[ Activity Code]]&amp;Data[[#This Row],[Environmental Objective]]</f>
        <v>EU360[013]Climate Change Mitigation</v>
      </c>
      <c r="C508" t="s">
        <v>1471</v>
      </c>
      <c r="D508" t="s">
        <v>1678</v>
      </c>
      <c r="E508" t="s">
        <v>350</v>
      </c>
      <c r="F508" t="s">
        <v>351</v>
      </c>
      <c r="G508" s="12">
        <v>36</v>
      </c>
      <c r="H508" s="12" t="str">
        <f>_xlfn.XLOOKUP(Data[[#This Row],[ISIC Division]],'Combined ISIC Code '!$C$4:$C$422,'Combined ISIC Code '!$D$4:$D$422,"Not included under ISIC",0)</f>
        <v>Water collection, treatment and supply</v>
      </c>
      <c r="I508" s="13">
        <v>360</v>
      </c>
      <c r="J508" t="str">
        <f>_xlfn.XLOOKUP(Data[[#This Row],[ISIC Group]],'Combined ISIC Code '!$E$4:$E$422,'Combined ISIC Code '!$F$4:$F$422,"NOT INCLUDED UNDER ISIC",0)</f>
        <v>Water collection, treatment and supply</v>
      </c>
      <c r="K508">
        <f t="shared" si="2"/>
        <v>3600</v>
      </c>
      <c r="L508" t="s">
        <v>1432</v>
      </c>
      <c r="M508" t="s">
        <v>16</v>
      </c>
      <c r="N508" t="s">
        <v>708</v>
      </c>
      <c r="O508" t="s">
        <v>1679</v>
      </c>
      <c r="P508" t="s">
        <v>724</v>
      </c>
      <c r="Q508" t="s">
        <v>724</v>
      </c>
      <c r="R508" t="s">
        <v>1632</v>
      </c>
      <c r="S508" t="s">
        <v>724</v>
      </c>
    </row>
    <row r="509" spans="1:19" x14ac:dyDescent="0.3">
      <c r="A509" t="str">
        <f>Data[[#This Row],[Taxonomy]]&amp;Data[[#This Row],[ Activity Code]]&amp;Data[[#This Row],[Environmental Objective]]</f>
        <v>EU370[022]Climate Change Mitigation</v>
      </c>
      <c r="B509" t="str">
        <f>Data[[#This Row],[Taxonomy]]&amp;Data[[#This Row],[ Activity Code]]&amp;Data[[#This Row],[Environmental Objective]]</f>
        <v>EU370[022]Climate Change Mitigation</v>
      </c>
      <c r="C509" t="s">
        <v>1471</v>
      </c>
      <c r="D509" t="s">
        <v>1680</v>
      </c>
      <c r="E509" t="s">
        <v>350</v>
      </c>
      <c r="F509" t="s">
        <v>351</v>
      </c>
      <c r="G509" s="12">
        <v>37</v>
      </c>
      <c r="H509" s="12" t="str">
        <f>_xlfn.XLOOKUP(Data[[#This Row],[ISIC Division]],'Combined ISIC Code '!$C$4:$C$422,'Combined ISIC Code '!$D$4:$D$422,"Not included under ISIC",0)</f>
        <v>Sewerage</v>
      </c>
      <c r="I509" s="13">
        <v>370</v>
      </c>
      <c r="J509" t="str">
        <f>_xlfn.XLOOKUP(Data[[#This Row],[ISIC Group]],'Combined ISIC Code '!$E$4:$E$422,'Combined ISIC Code '!$F$4:$F$422,"NOT INCLUDED UNDER ISIC",0)</f>
        <v>Sewerage</v>
      </c>
      <c r="K509">
        <f t="shared" si="2"/>
        <v>3700</v>
      </c>
      <c r="L509" t="s">
        <v>1375</v>
      </c>
      <c r="M509" t="s">
        <v>16</v>
      </c>
      <c r="N509" t="s">
        <v>708</v>
      </c>
      <c r="O509" t="s">
        <v>1681</v>
      </c>
      <c r="P509" t="s">
        <v>724</v>
      </c>
      <c r="Q509" t="s">
        <v>724</v>
      </c>
      <c r="R509" t="s">
        <v>1632</v>
      </c>
      <c r="S509" t="s">
        <v>724</v>
      </c>
    </row>
    <row r="510" spans="1:19" x14ac:dyDescent="0.3">
      <c r="A510" t="str">
        <f>Data[[#This Row],[Taxonomy]]&amp;Data[[#This Row],[ Activity Code]]&amp;Data[[#This Row],[Environmental Objective]]</f>
        <v>EU381[111]Climate Change Mitigation</v>
      </c>
      <c r="B510" t="str">
        <f>Data[[#This Row],[Taxonomy]]&amp;Data[[#This Row],[ Activity Code]]&amp;Data[[#This Row],[Environmental Objective]]</f>
        <v>EU381[111]Climate Change Mitigation</v>
      </c>
      <c r="C510" t="s">
        <v>1471</v>
      </c>
      <c r="D510" t="s">
        <v>1682</v>
      </c>
      <c r="E510" t="s">
        <v>350</v>
      </c>
      <c r="F510" t="s">
        <v>351</v>
      </c>
      <c r="G510" s="12">
        <v>38</v>
      </c>
      <c r="H510" s="12" t="str">
        <f>_xlfn.XLOOKUP(Data[[#This Row],[ISIC Division]],'Combined ISIC Code '!$C$4:$C$422,'Combined ISIC Code '!$D$4:$D$422,"Not included under ISIC",0)</f>
        <v>Waste collection, treatment and disposal activities; materials recovery</v>
      </c>
      <c r="I510" s="13">
        <v>381</v>
      </c>
      <c r="J510" t="str">
        <f>_xlfn.XLOOKUP(Data[[#This Row],[ISIC Group]],'Combined ISIC Code '!$E$4:$E$422,'Combined ISIC Code '!$F$4:$F$422,"NOT INCLUDED UNDER ISIC",0)</f>
        <v>Waste collection</v>
      </c>
      <c r="K510">
        <f t="shared" si="2"/>
        <v>3811</v>
      </c>
      <c r="L510" t="s">
        <v>1378</v>
      </c>
      <c r="M510" t="s">
        <v>16</v>
      </c>
      <c r="N510" t="s">
        <v>708</v>
      </c>
      <c r="O510" t="s">
        <v>1681</v>
      </c>
      <c r="P510" t="s">
        <v>724</v>
      </c>
      <c r="Q510" t="s">
        <v>724</v>
      </c>
      <c r="R510" t="s">
        <v>1632</v>
      </c>
      <c r="S510" t="s">
        <v>724</v>
      </c>
    </row>
    <row r="511" spans="1:19" x14ac:dyDescent="0.3">
      <c r="A511" t="str">
        <f>Data[[#This Row],[Taxonomy]]&amp;Data[[#This Row],[ Activity Code]]&amp;Data[[#This Row],[Environmental Objective]]</f>
        <v>EU370[022]Climate Change Mitigation</v>
      </c>
      <c r="B511" t="str">
        <f>Data[[#This Row],[Taxonomy]]&amp;Data[[#This Row],[ Activity Code]]&amp;Data[[#This Row],[Environmental Objective]]</f>
        <v>EU370[022]Climate Change Mitigation</v>
      </c>
      <c r="C511" t="s">
        <v>1471</v>
      </c>
      <c r="D511" t="s">
        <v>1374</v>
      </c>
      <c r="E511" t="s">
        <v>350</v>
      </c>
      <c r="F511" t="s">
        <v>351</v>
      </c>
      <c r="G511" s="12">
        <v>37</v>
      </c>
      <c r="H511" s="12" t="str">
        <f>_xlfn.XLOOKUP(Data[[#This Row],[ISIC Division]],'Combined ISIC Code '!$C$4:$C$422,'Combined ISIC Code '!$D$4:$D$422,"Not included under ISIC",0)</f>
        <v>Sewerage</v>
      </c>
      <c r="I511" s="13">
        <v>370</v>
      </c>
      <c r="J511" t="str">
        <f>_xlfn.XLOOKUP(Data[[#This Row],[ISIC Group]],'Combined ISIC Code '!$E$4:$E$422,'Combined ISIC Code '!$F$4:$F$422,"NOT INCLUDED UNDER ISIC",0)</f>
        <v>Sewerage</v>
      </c>
      <c r="K511">
        <f t="shared" si="2"/>
        <v>3700</v>
      </c>
      <c r="L511" t="s">
        <v>1375</v>
      </c>
      <c r="M511" t="s">
        <v>16</v>
      </c>
      <c r="N511" t="s">
        <v>708</v>
      </c>
      <c r="O511" t="s">
        <v>1681</v>
      </c>
      <c r="P511" t="s">
        <v>724</v>
      </c>
      <c r="Q511" t="s">
        <v>724</v>
      </c>
      <c r="R511" t="s">
        <v>1632</v>
      </c>
      <c r="S511" t="s">
        <v>724</v>
      </c>
    </row>
    <row r="512" spans="1:19" x14ac:dyDescent="0.3">
      <c r="A512" t="str">
        <f>Data[[#This Row],[Taxonomy]]&amp;Data[[#This Row],[ Activity Code]]&amp;Data[[#This Row],[Environmental Objective]]</f>
        <v>EU382[112]Climate Change Mitigation</v>
      </c>
      <c r="B512" t="str">
        <f>Data[[#This Row],[Taxonomy]]&amp;Data[[#This Row],[ Activity Code]]&amp;Data[[#This Row],[Environmental Objective]]</f>
        <v>EU382[112]Climate Change Mitigation</v>
      </c>
      <c r="C512" t="s">
        <v>1471</v>
      </c>
      <c r="D512" t="s">
        <v>1381</v>
      </c>
      <c r="E512" t="s">
        <v>350</v>
      </c>
      <c r="F512" t="s">
        <v>351</v>
      </c>
      <c r="G512" s="12">
        <v>38</v>
      </c>
      <c r="H512" s="12" t="str">
        <f>_xlfn.XLOOKUP(Data[[#This Row],[ISIC Division]],'Combined ISIC Code '!$C$4:$C$422,'Combined ISIC Code '!$D$4:$D$422,"Not included under ISIC",0)</f>
        <v>Waste collection, treatment and disposal activities; materials recovery</v>
      </c>
      <c r="I512" s="13">
        <v>382</v>
      </c>
      <c r="J512" t="str">
        <f>_xlfn.XLOOKUP(Data[[#This Row],[ISIC Group]],'Combined ISIC Code '!$E$4:$E$422,'Combined ISIC Code '!$F$4:$F$422,"NOT INCLUDED UNDER ISIC",0)</f>
        <v>Waste treatment and disposal</v>
      </c>
      <c r="K512">
        <f t="shared" si="2"/>
        <v>3821</v>
      </c>
      <c r="L512" t="s">
        <v>1382</v>
      </c>
      <c r="M512" t="s">
        <v>16</v>
      </c>
      <c r="N512" t="s">
        <v>708</v>
      </c>
      <c r="O512" t="s">
        <v>1683</v>
      </c>
      <c r="P512" t="s">
        <v>724</v>
      </c>
      <c r="Q512" t="s">
        <v>724</v>
      </c>
      <c r="R512" t="s">
        <v>1632</v>
      </c>
      <c r="S512" t="s">
        <v>724</v>
      </c>
    </row>
    <row r="513" spans="1:19" x14ac:dyDescent="0.3">
      <c r="A513" t="str">
        <f>Data[[#This Row],[Taxonomy]]&amp;Data[[#This Row],[ Activity Code]]&amp;Data[[#This Row],[Environmental Objective]]</f>
        <v>EU382[111]Climate Change Mitigation</v>
      </c>
      <c r="B513" t="str">
        <f>Data[[#This Row],[Taxonomy]]&amp;Data[[#This Row],[ Activity Code]]&amp;Data[[#This Row],[Environmental Objective]]</f>
        <v>EU382[111]Climate Change Mitigation</v>
      </c>
      <c r="C513" t="s">
        <v>1471</v>
      </c>
      <c r="D513" t="s">
        <v>1385</v>
      </c>
      <c r="E513" t="s">
        <v>350</v>
      </c>
      <c r="F513" t="s">
        <v>351</v>
      </c>
      <c r="G513" s="12">
        <v>38</v>
      </c>
      <c r="H513" s="12" t="str">
        <f>_xlfn.XLOOKUP(Data[[#This Row],[ISIC Division]],'Combined ISIC Code '!$C$4:$C$422,'Combined ISIC Code '!$D$4:$D$422,"Not included under ISIC",0)</f>
        <v>Waste collection, treatment and disposal activities; materials recovery</v>
      </c>
      <c r="I513" s="13">
        <v>382</v>
      </c>
      <c r="J513" t="str">
        <f>_xlfn.XLOOKUP(Data[[#This Row],[ISIC Group]],'Combined ISIC Code '!$E$4:$E$422,'Combined ISIC Code '!$F$4:$F$422,"NOT INCLUDED UNDER ISIC",0)</f>
        <v>Waste treatment and disposal</v>
      </c>
      <c r="K513">
        <f t="shared" si="2"/>
        <v>3821</v>
      </c>
      <c r="L513" t="s">
        <v>1386</v>
      </c>
      <c r="M513" t="s">
        <v>16</v>
      </c>
      <c r="N513" t="s">
        <v>708</v>
      </c>
      <c r="O513" t="s">
        <v>1683</v>
      </c>
      <c r="P513" t="s">
        <v>724</v>
      </c>
      <c r="Q513" t="s">
        <v>724</v>
      </c>
      <c r="R513" t="s">
        <v>1632</v>
      </c>
      <c r="S513" t="s">
        <v>724</v>
      </c>
    </row>
    <row r="514" spans="1:19" x14ac:dyDescent="0.3">
      <c r="A514" t="str">
        <f>Data[[#This Row],[Taxonomy]]&amp;Data[[#This Row],[ Activity Code]]&amp;Data[[#This Row],[Environmental Objective]]</f>
        <v>EU383[020]Climate Change Mitigation</v>
      </c>
      <c r="B514" t="str">
        <f>Data[[#This Row],[Taxonomy]]&amp;Data[[#This Row],[ Activity Code]]&amp;Data[[#This Row],[Environmental Objective]]</f>
        <v>EU383[020]Climate Change Mitigation</v>
      </c>
      <c r="C514" t="s">
        <v>1471</v>
      </c>
      <c r="D514" t="s">
        <v>1388</v>
      </c>
      <c r="E514" t="s">
        <v>350</v>
      </c>
      <c r="F514" t="s">
        <v>351</v>
      </c>
      <c r="G514" s="12">
        <v>38</v>
      </c>
      <c r="H514" s="12" t="str">
        <f>_xlfn.XLOOKUP(Data[[#This Row],[ISIC Division]],'Combined ISIC Code '!$C$4:$C$422,'Combined ISIC Code '!$D$4:$D$422,"Not included under ISIC",0)</f>
        <v>Waste collection, treatment and disposal activities; materials recovery</v>
      </c>
      <c r="I514" s="13">
        <v>383</v>
      </c>
      <c r="J514" t="str">
        <f>_xlfn.XLOOKUP(Data[[#This Row],[ISIC Group]],'Combined ISIC Code '!$E$4:$E$422,'Combined ISIC Code '!$F$4:$F$422,"NOT INCLUDED UNDER ISIC",0)</f>
        <v>Materials recovery</v>
      </c>
      <c r="K514">
        <f t="shared" si="2"/>
        <v>3830</v>
      </c>
      <c r="L514" t="s">
        <v>1389</v>
      </c>
      <c r="M514" t="s">
        <v>16</v>
      </c>
      <c r="N514" t="s">
        <v>708</v>
      </c>
      <c r="O514" t="s">
        <v>1684</v>
      </c>
      <c r="P514" t="s">
        <v>724</v>
      </c>
      <c r="Q514" t="s">
        <v>724</v>
      </c>
      <c r="R514" t="s">
        <v>1632</v>
      </c>
      <c r="S514" t="s">
        <v>724</v>
      </c>
    </row>
    <row r="515" spans="1:19" x14ac:dyDescent="0.3">
      <c r="A515" t="str">
        <f>Data[[#This Row],[Taxonomy]]&amp;Data[[#This Row],[ Activity Code]]&amp;Data[[#This Row],[Environmental Objective]]</f>
        <v>EU382[114]Climate Change Mitigation</v>
      </c>
      <c r="B515" t="str">
        <f>Data[[#This Row],[Taxonomy]]&amp;Data[[#This Row],[ Activity Code]]&amp;Data[[#This Row],[Environmental Objective]]</f>
        <v>EU382[114]Climate Change Mitigation</v>
      </c>
      <c r="C515" t="s">
        <v>1471</v>
      </c>
      <c r="D515" t="s">
        <v>1417</v>
      </c>
      <c r="E515" t="s">
        <v>350</v>
      </c>
      <c r="F515" t="s">
        <v>351</v>
      </c>
      <c r="G515" s="12">
        <v>38</v>
      </c>
      <c r="H515" s="12" t="str">
        <f>_xlfn.XLOOKUP(Data[[#This Row],[ISIC Division]],'Combined ISIC Code '!$C$4:$C$422,'Combined ISIC Code '!$D$4:$D$422,"Not included under ISIC",0)</f>
        <v>Waste collection, treatment and disposal activities; materials recovery</v>
      </c>
      <c r="I515" s="13">
        <v>382</v>
      </c>
      <c r="J515" t="str">
        <f>_xlfn.XLOOKUP(Data[[#This Row],[ISIC Group]],'Combined ISIC Code '!$E$4:$E$422,'Combined ISIC Code '!$F$4:$F$422,"NOT INCLUDED UNDER ISIC",0)</f>
        <v>Waste treatment and disposal</v>
      </c>
      <c r="K515">
        <f t="shared" si="2"/>
        <v>3821</v>
      </c>
      <c r="L515" t="s">
        <v>1394</v>
      </c>
      <c r="M515" t="s">
        <v>16</v>
      </c>
      <c r="N515" t="s">
        <v>708</v>
      </c>
      <c r="O515" t="s">
        <v>1685</v>
      </c>
      <c r="P515" t="s">
        <v>724</v>
      </c>
      <c r="Q515" t="s">
        <v>724</v>
      </c>
      <c r="R515" t="s">
        <v>1632</v>
      </c>
      <c r="S515" t="s">
        <v>724</v>
      </c>
    </row>
    <row r="516" spans="1:19" x14ac:dyDescent="0.3">
      <c r="A516" t="str">
        <f>Data[[#This Row],[Taxonomy]]&amp;Data[[#This Row],[ Activity Code]]&amp;Data[[#This Row],[Environmental Objective]]</f>
        <v>EU390[013]Climate Change Mitigation</v>
      </c>
      <c r="B516" t="str">
        <f>Data[[#This Row],[Taxonomy]]&amp;Data[[#This Row],[ Activity Code]]&amp;Data[[#This Row],[Environmental Objective]]</f>
        <v>EU390[013]Climate Change Mitigation</v>
      </c>
      <c r="C516" t="s">
        <v>1471</v>
      </c>
      <c r="D516" t="s">
        <v>980</v>
      </c>
      <c r="E516" t="s">
        <v>350</v>
      </c>
      <c r="F516" t="s">
        <v>351</v>
      </c>
      <c r="G516" s="12">
        <v>39</v>
      </c>
      <c r="H516" s="12" t="str">
        <f>_xlfn.XLOOKUP(Data[[#This Row],[ISIC Division]],'Combined ISIC Code '!$C$4:$C$422,'Combined ISIC Code '!$D$4:$D$422,"Not included under ISIC",0)</f>
        <v>Remediation activities and other waste management services</v>
      </c>
      <c r="I516" s="13">
        <v>390</v>
      </c>
      <c r="J516" t="str">
        <f>_xlfn.XLOOKUP(Data[[#This Row],[ISIC Group]],'Combined ISIC Code '!$E$4:$E$422,'Combined ISIC Code '!$F$4:$F$422,"NOT INCLUDED UNDER ISIC",0)</f>
        <v>Remediation activities and other waste management services</v>
      </c>
      <c r="K516">
        <f t="shared" si="2"/>
        <v>3900</v>
      </c>
      <c r="L516" t="s">
        <v>1338</v>
      </c>
      <c r="M516" t="s">
        <v>16</v>
      </c>
      <c r="N516" t="s">
        <v>708</v>
      </c>
      <c r="O516" t="s">
        <v>1686</v>
      </c>
      <c r="P516" t="s">
        <v>724</v>
      </c>
      <c r="Q516" t="s">
        <v>724</v>
      </c>
      <c r="R516" t="s">
        <v>1632</v>
      </c>
      <c r="S516" t="s">
        <v>724</v>
      </c>
    </row>
    <row r="517" spans="1:19" x14ac:dyDescent="0.3">
      <c r="A517" t="str">
        <f>Data[[#This Row],[Taxonomy]]&amp;Data[[#This Row],[ Activity Code]]&amp;Data[[#This Row],[Environmental Objective]]</f>
        <v>EU390[014]Climate Change Mitigation</v>
      </c>
      <c r="B517" t="str">
        <f>Data[[#This Row],[Taxonomy]]&amp;Data[[#This Row],[ Activity Code]]&amp;Data[[#This Row],[Environmental Objective]]</f>
        <v>EU390[014]Climate Change Mitigation</v>
      </c>
      <c r="C517" t="s">
        <v>1471</v>
      </c>
      <c r="D517" t="s">
        <v>986</v>
      </c>
      <c r="E517" t="s">
        <v>350</v>
      </c>
      <c r="F517" t="s">
        <v>351</v>
      </c>
      <c r="G517" s="12">
        <v>39</v>
      </c>
      <c r="H517" s="12" t="str">
        <f>_xlfn.XLOOKUP(Data[[#This Row],[ISIC Division]],'Combined ISIC Code '!$C$4:$C$422,'Combined ISIC Code '!$D$4:$D$422,"Not included under ISIC",0)</f>
        <v>Remediation activities and other waste management services</v>
      </c>
      <c r="I517" s="13">
        <v>390</v>
      </c>
      <c r="J517" t="str">
        <f>_xlfn.XLOOKUP(Data[[#This Row],[ISIC Group]],'Combined ISIC Code '!$E$4:$E$422,'Combined ISIC Code '!$F$4:$F$422,"NOT INCLUDED UNDER ISIC",0)</f>
        <v>Remediation activities and other waste management services</v>
      </c>
      <c r="K517">
        <f t="shared" si="2"/>
        <v>3900</v>
      </c>
      <c r="L517" t="s">
        <v>1405</v>
      </c>
      <c r="M517" t="s">
        <v>16</v>
      </c>
      <c r="N517" t="s">
        <v>708</v>
      </c>
      <c r="O517" t="s">
        <v>1687</v>
      </c>
      <c r="P517" t="s">
        <v>724</v>
      </c>
      <c r="Q517" t="s">
        <v>724</v>
      </c>
      <c r="R517" t="s">
        <v>1632</v>
      </c>
      <c r="S517" t="s">
        <v>724</v>
      </c>
    </row>
    <row r="518" spans="1:19" x14ac:dyDescent="0.3">
      <c r="A518" t="str">
        <f>Data[[#This Row],[Taxonomy]]&amp;Data[[#This Row],[ Activity Code]]&amp;Data[[#This Row],[Environmental Objective]]</f>
        <v>EU360[015]Climate Change Mitigation</v>
      </c>
      <c r="B518" t="str">
        <f>Data[[#This Row],[Taxonomy]]&amp;Data[[#This Row],[ Activity Code]]&amp;Data[[#This Row],[Environmental Objective]]</f>
        <v>EU360[015]Climate Change Mitigation</v>
      </c>
      <c r="C518" t="s">
        <v>1471</v>
      </c>
      <c r="D518" t="s">
        <v>1688</v>
      </c>
      <c r="E518" t="s">
        <v>350</v>
      </c>
      <c r="F518" t="s">
        <v>351</v>
      </c>
      <c r="G518" s="12">
        <v>36</v>
      </c>
      <c r="H518" s="12" t="str">
        <f>_xlfn.XLOOKUP(Data[[#This Row],[ISIC Division]],'Combined ISIC Code '!$C$4:$C$422,'Combined ISIC Code '!$D$4:$D$422,"Not included under ISIC",0)</f>
        <v>Water collection, treatment and supply</v>
      </c>
      <c r="I518" s="13">
        <v>360</v>
      </c>
      <c r="J518" t="str">
        <f>_xlfn.XLOOKUP(Data[[#This Row],[ISIC Group]],'Combined ISIC Code '!$E$4:$E$422,'Combined ISIC Code '!$F$4:$F$422,"NOT INCLUDED UNDER ISIC",0)</f>
        <v>Water collection, treatment and supply</v>
      </c>
      <c r="K518">
        <f t="shared" si="2"/>
        <v>3600</v>
      </c>
      <c r="L518" t="s">
        <v>1439</v>
      </c>
      <c r="M518" t="s">
        <v>16</v>
      </c>
      <c r="N518" t="s">
        <v>708</v>
      </c>
      <c r="O518" t="s">
        <v>1689</v>
      </c>
      <c r="P518" t="s">
        <v>724</v>
      </c>
      <c r="Q518" t="s">
        <v>724</v>
      </c>
      <c r="R518" t="s">
        <v>1632</v>
      </c>
      <c r="S518" t="s">
        <v>724</v>
      </c>
    </row>
    <row r="519" spans="1:19" x14ac:dyDescent="0.3">
      <c r="A519" t="str">
        <f>Data[[#This Row],[Taxonomy]]&amp;Data[[#This Row],[ Activity Code]]&amp;Data[[#This Row],[Environmental Objective]]</f>
        <v>EU410[001]Climate Change Mitigation</v>
      </c>
      <c r="B519" t="str">
        <f>Data[[#This Row],[Taxonomy]]&amp;Data[[#This Row],[ Activity Code]]&amp;Data[[#This Row],[Environmental Objective]]</f>
        <v>EU410[001]Climate Change Mitigation</v>
      </c>
      <c r="C519" t="s">
        <v>1471</v>
      </c>
      <c r="D519" t="s">
        <v>899</v>
      </c>
      <c r="E519" t="s">
        <v>363</v>
      </c>
      <c r="F519" t="s">
        <v>364</v>
      </c>
      <c r="G519" s="12">
        <v>41</v>
      </c>
      <c r="H519" s="12" t="str">
        <f>_xlfn.XLOOKUP(Data[[#This Row],[ISIC Division]],'Combined ISIC Code '!$C$4:$C$422,'Combined ISIC Code '!$D$4:$D$422,"Not included under ISIC",0)</f>
        <v>Construction of buildings</v>
      </c>
      <c r="I519" s="13">
        <v>410</v>
      </c>
      <c r="J519" t="str">
        <f>_xlfn.XLOOKUP(Data[[#This Row],[ISIC Group]],'Combined ISIC Code '!$E$4:$E$422,'Combined ISIC Code '!$F$4:$F$422,"NOT INCLUDED UNDER ISIC",0)</f>
        <v>Construction of buildings</v>
      </c>
      <c r="K519">
        <f t="shared" si="2"/>
        <v>4100</v>
      </c>
      <c r="L519" t="s">
        <v>1281</v>
      </c>
      <c r="M519" t="s">
        <v>16</v>
      </c>
      <c r="N519" t="s">
        <v>708</v>
      </c>
      <c r="O519" t="s">
        <v>1690</v>
      </c>
      <c r="P519" t="s">
        <v>724</v>
      </c>
      <c r="Q519" t="s">
        <v>724</v>
      </c>
      <c r="R519" t="s">
        <v>1632</v>
      </c>
      <c r="S519" t="s">
        <v>724</v>
      </c>
    </row>
    <row r="520" spans="1:19" x14ac:dyDescent="0.3">
      <c r="A520" t="str">
        <f>Data[[#This Row],[Taxonomy]]&amp;Data[[#This Row],[ Activity Code]]&amp;Data[[#This Row],[Environmental Objective]]</f>
        <v>EU410[002]Climate Change Mitigation</v>
      </c>
      <c r="B520" t="str">
        <f>Data[[#This Row],[Taxonomy]]&amp;Data[[#This Row],[ Activity Code]]&amp;Data[[#This Row],[Environmental Objective]]</f>
        <v>EU410[002]Climate Change Mitigation</v>
      </c>
      <c r="C520" t="s">
        <v>1471</v>
      </c>
      <c r="D520" t="s">
        <v>904</v>
      </c>
      <c r="E520" t="s">
        <v>363</v>
      </c>
      <c r="F520" t="s">
        <v>364</v>
      </c>
      <c r="G520" s="12">
        <v>41</v>
      </c>
      <c r="H520" s="12" t="str">
        <f>_xlfn.XLOOKUP(Data[[#This Row],[ISIC Division]],'Combined ISIC Code '!$C$4:$C$422,'Combined ISIC Code '!$D$4:$D$422,"Not included under ISIC",0)</f>
        <v>Construction of buildings</v>
      </c>
      <c r="I520" s="13">
        <v>410</v>
      </c>
      <c r="J520" t="str">
        <f>_xlfn.XLOOKUP(Data[[#This Row],[ISIC Group]],'Combined ISIC Code '!$E$4:$E$422,'Combined ISIC Code '!$F$4:$F$422,"NOT INCLUDED UNDER ISIC",0)</f>
        <v>Construction of buildings</v>
      </c>
      <c r="K520">
        <f t="shared" si="2"/>
        <v>4100</v>
      </c>
      <c r="L520" t="s">
        <v>1294</v>
      </c>
      <c r="M520" t="s">
        <v>16</v>
      </c>
      <c r="N520" t="s">
        <v>708</v>
      </c>
      <c r="O520" t="s">
        <v>1691</v>
      </c>
      <c r="P520" t="s">
        <v>724</v>
      </c>
      <c r="Q520" t="s">
        <v>724</v>
      </c>
      <c r="R520" t="s">
        <v>1632</v>
      </c>
      <c r="S520" t="s">
        <v>724</v>
      </c>
    </row>
    <row r="521" spans="1:19" x14ac:dyDescent="0.3">
      <c r="A521" t="str">
        <f>Data[[#This Row],[Taxonomy]]&amp;Data[[#This Row],[ Activity Code]]&amp;Data[[#This Row],[Environmental Objective]]</f>
        <v>EU432[991]Climate Change Mitigation</v>
      </c>
      <c r="B521" t="str">
        <f>Data[[#This Row],[Taxonomy]]&amp;Data[[#This Row],[ Activity Code]]&amp;Data[[#This Row],[Environmental Objective]]</f>
        <v>EU432[991]Climate Change Mitigation</v>
      </c>
      <c r="C521" t="s">
        <v>1471</v>
      </c>
      <c r="D521" t="s">
        <v>1692</v>
      </c>
      <c r="E521" t="s">
        <v>363</v>
      </c>
      <c r="F521" t="s">
        <v>364</v>
      </c>
      <c r="G521" s="12">
        <v>43</v>
      </c>
      <c r="H521" s="12" t="str">
        <f>_xlfn.XLOOKUP(Data[[#This Row],[ISIC Division]],'Combined ISIC Code '!$C$4:$C$422,'Combined ISIC Code '!$D$4:$D$422,"Not included under ISIC",0)</f>
        <v>Specialized construction activities</v>
      </c>
      <c r="I521" s="13">
        <v>432</v>
      </c>
      <c r="J521" t="str">
        <f>_xlfn.XLOOKUP(Data[[#This Row],[ISIC Group]],'Combined ISIC Code '!$E$4:$E$422,'Combined ISIC Code '!$F$4:$F$422,"NOT INCLUDED UNDER ISIC",0)</f>
        <v>Electrical, plumbing and other construction installation activities</v>
      </c>
      <c r="K521">
        <f t="shared" si="2"/>
        <v>4329</v>
      </c>
      <c r="L521" t="s">
        <v>1693</v>
      </c>
      <c r="M521" t="s">
        <v>16</v>
      </c>
      <c r="N521" t="s">
        <v>708</v>
      </c>
      <c r="O521" t="s">
        <v>1694</v>
      </c>
      <c r="P521" t="s">
        <v>724</v>
      </c>
      <c r="Q521" t="s">
        <v>724</v>
      </c>
      <c r="R521" t="s">
        <v>1632</v>
      </c>
      <c r="S521" t="s">
        <v>724</v>
      </c>
    </row>
    <row r="522" spans="1:19" x14ac:dyDescent="0.3">
      <c r="A522" t="str">
        <f>Data[[#This Row],[Taxonomy]]&amp;Data[[#This Row],[ Activity Code]]&amp;Data[[#This Row],[Environmental Objective]]</f>
        <v>EU432[992]Climate Change Mitigation</v>
      </c>
      <c r="B522" t="str">
        <f>Data[[#This Row],[Taxonomy]]&amp;Data[[#This Row],[ Activity Code]]&amp;Data[[#This Row],[Environmental Objective]]</f>
        <v>EU432[992]Climate Change Mitigation</v>
      </c>
      <c r="C522" t="s">
        <v>1471</v>
      </c>
      <c r="D522" t="s">
        <v>1695</v>
      </c>
      <c r="E522" t="s">
        <v>363</v>
      </c>
      <c r="F522" t="s">
        <v>364</v>
      </c>
      <c r="G522" s="12">
        <v>43</v>
      </c>
      <c r="H522" s="12" t="str">
        <f>_xlfn.XLOOKUP(Data[[#This Row],[ISIC Division]],'Combined ISIC Code '!$C$4:$C$422,'Combined ISIC Code '!$D$4:$D$422,"Not included under ISIC",0)</f>
        <v>Specialized construction activities</v>
      </c>
      <c r="I522" s="13">
        <v>432</v>
      </c>
      <c r="J522" t="str">
        <f>_xlfn.XLOOKUP(Data[[#This Row],[ISIC Group]],'Combined ISIC Code '!$E$4:$E$422,'Combined ISIC Code '!$F$4:$F$422,"NOT INCLUDED UNDER ISIC",0)</f>
        <v>Electrical, plumbing and other construction installation activities</v>
      </c>
      <c r="K522">
        <f t="shared" ref="K522:K529" si="3">VALUE(LEFT(SUBSTITUTE(SUBSTITUTE(L522,"[",""),"]",""),4))</f>
        <v>4329</v>
      </c>
      <c r="L522" t="s">
        <v>1696</v>
      </c>
      <c r="M522" t="s">
        <v>16</v>
      </c>
      <c r="N522" t="s">
        <v>708</v>
      </c>
      <c r="O522" t="s">
        <v>1697</v>
      </c>
      <c r="P522" t="s">
        <v>724</v>
      </c>
      <c r="Q522" t="s">
        <v>724</v>
      </c>
      <c r="R522" t="s">
        <v>1632</v>
      </c>
      <c r="S522" t="s">
        <v>724</v>
      </c>
    </row>
    <row r="523" spans="1:19" x14ac:dyDescent="0.3">
      <c r="A523" t="str">
        <f>Data[[#This Row],[Taxonomy]]&amp;Data[[#This Row],[ Activity Code]]&amp;Data[[#This Row],[Environmental Objective]]</f>
        <v>EU432[993]Climate Change Mitigation</v>
      </c>
      <c r="B523" t="str">
        <f>Data[[#This Row],[Taxonomy]]&amp;Data[[#This Row],[ Activity Code]]&amp;Data[[#This Row],[Environmental Objective]]</f>
        <v>EU432[993]Climate Change Mitigation</v>
      </c>
      <c r="C523" t="s">
        <v>1471</v>
      </c>
      <c r="D523" t="s">
        <v>1698</v>
      </c>
      <c r="E523" t="s">
        <v>363</v>
      </c>
      <c r="F523" t="s">
        <v>364</v>
      </c>
      <c r="G523" s="12">
        <v>43</v>
      </c>
      <c r="H523" s="12" t="str">
        <f>_xlfn.XLOOKUP(Data[[#This Row],[ISIC Division]],'Combined ISIC Code '!$C$4:$C$422,'Combined ISIC Code '!$D$4:$D$422,"Not included under ISIC",0)</f>
        <v>Specialized construction activities</v>
      </c>
      <c r="I523" s="13">
        <v>432</v>
      </c>
      <c r="J523" t="str">
        <f>_xlfn.XLOOKUP(Data[[#This Row],[ISIC Group]],'Combined ISIC Code '!$E$4:$E$422,'Combined ISIC Code '!$F$4:$F$422,"NOT INCLUDED UNDER ISIC",0)</f>
        <v>Electrical, plumbing and other construction installation activities</v>
      </c>
      <c r="K523">
        <f t="shared" si="3"/>
        <v>4329</v>
      </c>
      <c r="L523" t="s">
        <v>1699</v>
      </c>
      <c r="M523" t="s">
        <v>16</v>
      </c>
      <c r="N523" t="s">
        <v>708</v>
      </c>
      <c r="O523" t="s">
        <v>1700</v>
      </c>
      <c r="P523" t="s">
        <v>724</v>
      </c>
      <c r="Q523" t="s">
        <v>724</v>
      </c>
      <c r="R523" t="s">
        <v>1632</v>
      </c>
      <c r="S523" t="s">
        <v>724</v>
      </c>
    </row>
    <row r="524" spans="1:19" x14ac:dyDescent="0.3">
      <c r="A524" t="str">
        <f>Data[[#This Row],[Taxonomy]]&amp;Data[[#This Row],[ Activity Code]]&amp;Data[[#This Row],[Environmental Objective]]</f>
        <v>EU681[001]Climate Change Mitigation</v>
      </c>
      <c r="B524" t="str">
        <f>Data[[#This Row],[Taxonomy]]&amp;Data[[#This Row],[ Activity Code]]&amp;Data[[#This Row],[Environmental Objective]]</f>
        <v>EU681[001]Climate Change Mitigation</v>
      </c>
      <c r="C524" t="s">
        <v>1471</v>
      </c>
      <c r="D524" t="s">
        <v>911</v>
      </c>
      <c r="E524" t="s">
        <v>363</v>
      </c>
      <c r="F524" t="s">
        <v>364</v>
      </c>
      <c r="G524" s="12">
        <v>68</v>
      </c>
      <c r="H524" s="12" t="str">
        <f>_xlfn.XLOOKUP(Data[[#This Row],[ISIC Division]],'Combined ISIC Code '!$C$4:$C$422,'Combined ISIC Code '!$D$4:$D$422,"Not included under ISIC",0)</f>
        <v>Real estate activities</v>
      </c>
      <c r="I524" s="13">
        <v>681</v>
      </c>
      <c r="J524" t="str">
        <f>_xlfn.XLOOKUP(Data[[#This Row],[ISIC Group]],'Combined ISIC Code '!$E$4:$E$422,'Combined ISIC Code '!$F$4:$F$422,"NOT INCLUDED UNDER ISIC",0)</f>
        <v>Real estate activities with own or leased property</v>
      </c>
      <c r="K524">
        <f t="shared" si="3"/>
        <v>6810</v>
      </c>
      <c r="L524" t="s">
        <v>912</v>
      </c>
      <c r="M524" t="s">
        <v>16</v>
      </c>
      <c r="N524" t="s">
        <v>708</v>
      </c>
      <c r="O524" t="s">
        <v>1701</v>
      </c>
      <c r="P524" t="s">
        <v>724</v>
      </c>
      <c r="Q524" t="s">
        <v>724</v>
      </c>
      <c r="R524" t="s">
        <v>1632</v>
      </c>
      <c r="S524" t="s">
        <v>724</v>
      </c>
    </row>
    <row r="525" spans="1:19" x14ac:dyDescent="0.3">
      <c r="A525" t="str">
        <f>Data[[#This Row],[Taxonomy]]&amp;Data[[#This Row],[ Activity Code]]&amp;Data[[#This Row],[Environmental Objective]]</f>
        <v>EU631[110]Climate Change Mitigation</v>
      </c>
      <c r="B525" t="str">
        <f>Data[[#This Row],[Taxonomy]]&amp;Data[[#This Row],[ Activity Code]]&amp;Data[[#This Row],[Environmental Objective]]</f>
        <v>EU631[110]Climate Change Mitigation</v>
      </c>
      <c r="C525" t="s">
        <v>1471</v>
      </c>
      <c r="D525" t="s">
        <v>513</v>
      </c>
      <c r="E525" t="s">
        <v>483</v>
      </c>
      <c r="F525" t="s">
        <v>484</v>
      </c>
      <c r="G525" s="12">
        <v>63</v>
      </c>
      <c r="H525" s="12" t="str">
        <f>_xlfn.XLOOKUP(Data[[#This Row],[ISIC Division]],'Combined ISIC Code '!$C$4:$C$422,'Combined ISIC Code '!$D$4:$D$422,"Not included under ISIC",0)</f>
        <v>Information service activities</v>
      </c>
      <c r="I525" s="13">
        <v>631</v>
      </c>
      <c r="J525" t="str">
        <f>_xlfn.XLOOKUP(Data[[#This Row],[ISIC Group]],'Combined ISIC Code '!$E$4:$E$422,'Combined ISIC Code '!$F$4:$F$422,"NOT INCLUDED UNDER ISIC",0)</f>
        <v>Data processing, hosting and related activities; web portals</v>
      </c>
      <c r="K525">
        <f t="shared" si="3"/>
        <v>6311</v>
      </c>
      <c r="L525" t="s">
        <v>1347</v>
      </c>
      <c r="M525" t="s">
        <v>16</v>
      </c>
      <c r="N525" t="s">
        <v>708</v>
      </c>
      <c r="O525" t="s">
        <v>1702</v>
      </c>
      <c r="Q525" t="s">
        <v>724</v>
      </c>
      <c r="R525" t="s">
        <v>1632</v>
      </c>
      <c r="S525" t="s">
        <v>724</v>
      </c>
    </row>
    <row r="526" spans="1:19" x14ac:dyDescent="0.3">
      <c r="A526" t="str">
        <f>Data[[#This Row],[Taxonomy]]&amp;Data[[#This Row],[ Activity Code]]&amp;Data[[#This Row],[Environmental Objective]]</f>
        <v>EU620[112]Climate Change Mitigation</v>
      </c>
      <c r="B526" t="str">
        <f>Data[[#This Row],[Taxonomy]]&amp;Data[[#This Row],[ Activity Code]]&amp;Data[[#This Row],[Environmental Objective]]</f>
        <v>EU620[112]Climate Change Mitigation</v>
      </c>
      <c r="C526" t="s">
        <v>1471</v>
      </c>
      <c r="D526" t="s">
        <v>507</v>
      </c>
      <c r="E526" t="s">
        <v>483</v>
      </c>
      <c r="F526" t="s">
        <v>484</v>
      </c>
      <c r="G526" s="12">
        <v>62</v>
      </c>
      <c r="H526" s="12" t="str">
        <f>_xlfn.XLOOKUP(Data[[#This Row],[ISIC Division]],'Combined ISIC Code '!$C$4:$C$422,'Combined ISIC Code '!$D$4:$D$422,"Not included under ISIC",0)</f>
        <v>Computer programming, consultancy and related activities</v>
      </c>
      <c r="I526" s="13">
        <v>620</v>
      </c>
      <c r="J526" t="str">
        <f>_xlfn.XLOOKUP(Data[[#This Row],[ISIC Group]],'Combined ISIC Code '!$E$4:$E$422,'Combined ISIC Code '!$F$4:$F$422,"NOT INCLUDED UNDER ISIC",0)</f>
        <v>Computer programming, consultancy and related activities</v>
      </c>
      <c r="K526">
        <f t="shared" si="3"/>
        <v>6201</v>
      </c>
      <c r="L526" t="s">
        <v>1703</v>
      </c>
      <c r="M526" t="s">
        <v>16</v>
      </c>
      <c r="N526" t="s">
        <v>708</v>
      </c>
      <c r="O526" t="s">
        <v>1704</v>
      </c>
      <c r="Q526" t="s">
        <v>724</v>
      </c>
      <c r="R526" t="s">
        <v>1632</v>
      </c>
      <c r="S526" t="s">
        <v>724</v>
      </c>
    </row>
    <row r="527" spans="1:19" x14ac:dyDescent="0.3">
      <c r="A527" t="str">
        <f>Data[[#This Row],[Taxonomy]]&amp;Data[[#This Row],[ Activity Code]]&amp;Data[[#This Row],[Environmental Objective]]</f>
        <v>EU602[011]Climate Change Mitigation</v>
      </c>
      <c r="B527" t="str">
        <f>Data[[#This Row],[Taxonomy]]&amp;Data[[#This Row],[ Activity Code]]&amp;Data[[#This Row],[Environmental Objective]]</f>
        <v>EU602[011]Climate Change Mitigation</v>
      </c>
      <c r="C527" t="s">
        <v>1471</v>
      </c>
      <c r="D527" t="s">
        <v>499</v>
      </c>
      <c r="E527" t="s">
        <v>483</v>
      </c>
      <c r="F527" t="s">
        <v>484</v>
      </c>
      <c r="G527" s="12">
        <v>60</v>
      </c>
      <c r="H527" s="12" t="str">
        <f>_xlfn.XLOOKUP(Data[[#This Row],[ISIC Division]],'Combined ISIC Code '!$C$4:$C$422,'Combined ISIC Code '!$D$4:$D$422,"Not included under ISIC",0)</f>
        <v>Programming and broadcasting activities</v>
      </c>
      <c r="I527" s="13">
        <v>602</v>
      </c>
      <c r="J527" t="str">
        <f>_xlfn.XLOOKUP(Data[[#This Row],[ISIC Group]],'Combined ISIC Code '!$E$4:$E$422,'Combined ISIC Code '!$F$4:$F$422,"NOT INCLUDED UNDER ISIC",0)</f>
        <v>Television programming and broadcasting activities</v>
      </c>
      <c r="K527">
        <f t="shared" si="3"/>
        <v>6020</v>
      </c>
      <c r="L527" t="s">
        <v>1705</v>
      </c>
      <c r="M527" t="s">
        <v>16</v>
      </c>
      <c r="N527" t="s">
        <v>708</v>
      </c>
      <c r="O527" t="s">
        <v>1706</v>
      </c>
      <c r="Q527" t="s">
        <v>724</v>
      </c>
      <c r="R527" t="s">
        <v>1632</v>
      </c>
      <c r="S527" t="s">
        <v>724</v>
      </c>
    </row>
    <row r="528" spans="1:19" x14ac:dyDescent="0.3">
      <c r="A528" t="str">
        <f>Data[[#This Row],[Taxonomy]]&amp;Data[[#This Row],[ Activity Code]]&amp;Data[[#This Row],[Environmental Objective]]</f>
        <v>EU620[111]Climate Change Mitigation</v>
      </c>
      <c r="B528" t="str">
        <f>Data[[#This Row],[Taxonomy]]&amp;Data[[#This Row],[ Activity Code]]&amp;Data[[#This Row],[Environmental Objective]]</f>
        <v>EU620[111]Climate Change Mitigation</v>
      </c>
      <c r="C528" t="s">
        <v>1471</v>
      </c>
      <c r="D528" t="s">
        <v>1707</v>
      </c>
      <c r="E528" t="s">
        <v>483</v>
      </c>
      <c r="F528" t="s">
        <v>484</v>
      </c>
      <c r="G528" s="12">
        <v>62</v>
      </c>
      <c r="H528" s="12" t="str">
        <f>_xlfn.XLOOKUP(Data[[#This Row],[ISIC Division]],'Combined ISIC Code '!$C$4:$C$422,'Combined ISIC Code '!$D$4:$D$422,"Not included under ISIC",0)</f>
        <v>Computer programming, consultancy and related activities</v>
      </c>
      <c r="I528" s="13">
        <v>620</v>
      </c>
      <c r="J528" t="str">
        <f>_xlfn.XLOOKUP(Data[[#This Row],[ISIC Group]],'Combined ISIC Code '!$E$4:$E$422,'Combined ISIC Code '!$F$4:$F$422,"NOT INCLUDED UNDER ISIC",0)</f>
        <v>Computer programming, consultancy and related activities</v>
      </c>
      <c r="K528">
        <f t="shared" si="3"/>
        <v>6201</v>
      </c>
      <c r="L528" t="s">
        <v>1350</v>
      </c>
      <c r="M528" t="s">
        <v>16</v>
      </c>
      <c r="N528" t="s">
        <v>708</v>
      </c>
      <c r="O528" t="s">
        <v>1708</v>
      </c>
      <c r="Q528" t="s">
        <v>724</v>
      </c>
      <c r="R528" t="s">
        <v>1632</v>
      </c>
      <c r="S528" t="s">
        <v>724</v>
      </c>
    </row>
    <row r="529" spans="1:19" x14ac:dyDescent="0.3">
      <c r="A529" t="str">
        <f>Data[[#This Row],[Taxonomy]]&amp;Data[[#This Row],[ Activity Code]]&amp;Data[[#This Row],[Environmental Objective]]</f>
        <v>EU620[214]Climate Change Mitigation</v>
      </c>
      <c r="B529" t="str">
        <f>Data[[#This Row],[Taxonomy]]&amp;Data[[#This Row],[ Activity Code]]&amp;Data[[#This Row],[Environmental Objective]]</f>
        <v>EU620[214]Climate Change Mitigation</v>
      </c>
      <c r="C529" t="s">
        <v>1471</v>
      </c>
      <c r="D529" t="s">
        <v>1709</v>
      </c>
      <c r="E529" t="s">
        <v>483</v>
      </c>
      <c r="F529" t="s">
        <v>484</v>
      </c>
      <c r="G529" s="12">
        <v>62</v>
      </c>
      <c r="H529" s="12" t="str">
        <f>_xlfn.XLOOKUP(Data[[#This Row],[ISIC Division]],'Combined ISIC Code '!$C$4:$C$422,'Combined ISIC Code '!$D$4:$D$422,"Not included under ISIC",0)</f>
        <v>Computer programming, consultancy and related activities</v>
      </c>
      <c r="I529" s="13">
        <v>620</v>
      </c>
      <c r="J529" t="str">
        <f>_xlfn.XLOOKUP(Data[[#This Row],[ISIC Group]],'Combined ISIC Code '!$E$4:$E$422,'Combined ISIC Code '!$F$4:$F$422,"NOT INCLUDED UNDER ISIC",0)</f>
        <v>Computer programming, consultancy and related activities</v>
      </c>
      <c r="K529">
        <f t="shared" si="3"/>
        <v>6202</v>
      </c>
      <c r="L529" t="s">
        <v>1710</v>
      </c>
      <c r="M529" t="s">
        <v>16</v>
      </c>
      <c r="N529" t="s">
        <v>708</v>
      </c>
      <c r="O529" t="s">
        <v>1711</v>
      </c>
      <c r="Q529" t="s">
        <v>724</v>
      </c>
      <c r="R529" t="s">
        <v>1632</v>
      </c>
      <c r="S529" t="s">
        <v>724</v>
      </c>
    </row>
  </sheetData>
  <pageMargins left="0.7" right="0.7" top="0.75" bottom="0.75" header="0.3" footer="0.3"/>
  <pageSetup orientation="portrait" horizontalDpi="2400"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12B7FC-6790-4416-A1CC-F4F953B2E415}">
  <dimension ref="A1:H422"/>
  <sheetViews>
    <sheetView workbookViewId="0">
      <pane xSplit="5" ySplit="3" topLeftCell="F394" activePane="bottomRight" state="frozen"/>
      <selection pane="topRight" activeCell="F1" sqref="F1"/>
      <selection pane="bottomLeft" activeCell="A4" sqref="A4"/>
      <selection pane="bottomRight" activeCell="E4" sqref="E4"/>
    </sheetView>
  </sheetViews>
  <sheetFormatPr defaultRowHeight="14.4" x14ac:dyDescent="0.3"/>
  <cols>
    <col min="1" max="1" width="10.109375" bestFit="1" customWidth="1"/>
    <col min="2" max="2" width="38.109375" customWidth="1"/>
    <col min="3" max="3" width="11.6640625" style="12" bestFit="1" customWidth="1"/>
    <col min="4" max="4" width="55.88671875" customWidth="1"/>
    <col min="5" max="5" width="10.33203125" style="13" bestFit="1" customWidth="1"/>
    <col min="6" max="6" width="54.5546875" style="2" customWidth="1"/>
    <col min="7" max="7" width="8.88671875" style="14"/>
    <col min="8" max="8" width="63.109375" style="2" customWidth="1"/>
  </cols>
  <sheetData>
    <row r="1" spans="1:8" ht="28.8" x14ac:dyDescent="0.3">
      <c r="A1" s="15"/>
      <c r="B1" s="15"/>
      <c r="C1" s="15"/>
      <c r="D1" s="15"/>
      <c r="E1" s="15"/>
      <c r="F1" s="15"/>
      <c r="G1" s="15"/>
      <c r="H1"/>
    </row>
    <row r="2" spans="1:8" ht="18" x14ac:dyDescent="0.3">
      <c r="A2" s="83" t="s">
        <v>697</v>
      </c>
      <c r="B2" s="83"/>
      <c r="C2" s="83"/>
      <c r="D2" s="83"/>
      <c r="E2" s="83"/>
      <c r="F2"/>
      <c r="G2"/>
      <c r="H2"/>
    </row>
    <row r="3" spans="1:8" s="7" customFormat="1" x14ac:dyDescent="0.3">
      <c r="A3" s="7" t="s">
        <v>83</v>
      </c>
      <c r="B3" s="7" t="s">
        <v>84</v>
      </c>
      <c r="C3" s="8" t="s">
        <v>85</v>
      </c>
      <c r="D3" s="7" t="s">
        <v>86</v>
      </c>
      <c r="E3" s="9" t="s">
        <v>87</v>
      </c>
      <c r="F3" s="10" t="s">
        <v>88</v>
      </c>
      <c r="G3" s="11" t="s">
        <v>89</v>
      </c>
      <c r="H3" s="10" t="s">
        <v>90</v>
      </c>
    </row>
    <row r="4" spans="1:8" x14ac:dyDescent="0.3">
      <c r="A4" t="s">
        <v>91</v>
      </c>
      <c r="B4" t="s">
        <v>92</v>
      </c>
      <c r="C4" s="12">
        <v>1</v>
      </c>
      <c r="D4" t="s">
        <v>93</v>
      </c>
      <c r="E4" s="13">
        <v>11</v>
      </c>
      <c r="F4" s="2" t="s">
        <v>94</v>
      </c>
      <c r="G4" s="14">
        <v>111</v>
      </c>
      <c r="H4" s="2" t="s">
        <v>95</v>
      </c>
    </row>
    <row r="5" spans="1:8" x14ac:dyDescent="0.3">
      <c r="A5" t="s">
        <v>91</v>
      </c>
      <c r="B5" t="s">
        <v>92</v>
      </c>
      <c r="C5" s="12">
        <v>1</v>
      </c>
      <c r="D5" t="s">
        <v>93</v>
      </c>
      <c r="E5" s="13">
        <v>11</v>
      </c>
      <c r="F5" s="2" t="s">
        <v>94</v>
      </c>
      <c r="G5" s="14">
        <v>112</v>
      </c>
      <c r="H5" s="2" t="s">
        <v>96</v>
      </c>
    </row>
    <row r="6" spans="1:8" x14ac:dyDescent="0.3">
      <c r="A6" t="s">
        <v>91</v>
      </c>
      <c r="B6" t="s">
        <v>92</v>
      </c>
      <c r="C6" s="12">
        <v>1</v>
      </c>
      <c r="D6" t="s">
        <v>93</v>
      </c>
      <c r="E6" s="13">
        <v>11</v>
      </c>
      <c r="F6" s="2" t="s">
        <v>94</v>
      </c>
      <c r="G6" s="14">
        <v>113</v>
      </c>
      <c r="H6" s="2" t="s">
        <v>97</v>
      </c>
    </row>
    <row r="7" spans="1:8" x14ac:dyDescent="0.3">
      <c r="A7" t="s">
        <v>91</v>
      </c>
      <c r="B7" t="s">
        <v>92</v>
      </c>
      <c r="C7" s="12">
        <v>1</v>
      </c>
      <c r="D7" t="s">
        <v>93</v>
      </c>
      <c r="E7" s="13">
        <v>11</v>
      </c>
      <c r="F7" s="2" t="s">
        <v>94</v>
      </c>
      <c r="G7" s="14">
        <v>114</v>
      </c>
      <c r="H7" s="2" t="s">
        <v>98</v>
      </c>
    </row>
    <row r="8" spans="1:8" x14ac:dyDescent="0.3">
      <c r="A8" t="s">
        <v>91</v>
      </c>
      <c r="B8" t="s">
        <v>92</v>
      </c>
      <c r="C8" s="12">
        <v>1</v>
      </c>
      <c r="D8" t="s">
        <v>93</v>
      </c>
      <c r="E8" s="13">
        <v>11</v>
      </c>
      <c r="F8" s="2" t="s">
        <v>94</v>
      </c>
      <c r="G8" s="14">
        <v>115</v>
      </c>
      <c r="H8" s="2" t="s">
        <v>99</v>
      </c>
    </row>
    <row r="9" spans="1:8" x14ac:dyDescent="0.3">
      <c r="A9" t="s">
        <v>91</v>
      </c>
      <c r="B9" t="s">
        <v>92</v>
      </c>
      <c r="C9" s="12">
        <v>1</v>
      </c>
      <c r="D9" t="s">
        <v>93</v>
      </c>
      <c r="E9" s="13">
        <v>11</v>
      </c>
      <c r="F9" s="2" t="s">
        <v>94</v>
      </c>
      <c r="G9" s="14">
        <v>116</v>
      </c>
      <c r="H9" s="2" t="s">
        <v>100</v>
      </c>
    </row>
    <row r="10" spans="1:8" x14ac:dyDescent="0.3">
      <c r="A10" t="s">
        <v>91</v>
      </c>
      <c r="B10" t="s">
        <v>92</v>
      </c>
      <c r="C10" s="12">
        <v>1</v>
      </c>
      <c r="D10" t="s">
        <v>93</v>
      </c>
      <c r="E10" s="13">
        <v>11</v>
      </c>
      <c r="F10" s="2" t="s">
        <v>94</v>
      </c>
      <c r="G10" s="14">
        <v>119</v>
      </c>
      <c r="H10" s="2" t="s">
        <v>101</v>
      </c>
    </row>
    <row r="11" spans="1:8" x14ac:dyDescent="0.3">
      <c r="A11" t="s">
        <v>91</v>
      </c>
      <c r="B11" t="s">
        <v>92</v>
      </c>
      <c r="C11" s="12">
        <v>1</v>
      </c>
      <c r="D11" t="s">
        <v>93</v>
      </c>
      <c r="E11" s="13">
        <v>12</v>
      </c>
      <c r="F11" s="2" t="s">
        <v>102</v>
      </c>
      <c r="G11" s="14">
        <v>121</v>
      </c>
      <c r="H11" s="2" t="s">
        <v>103</v>
      </c>
    </row>
    <row r="12" spans="1:8" x14ac:dyDescent="0.3">
      <c r="A12" t="s">
        <v>91</v>
      </c>
      <c r="B12" t="s">
        <v>92</v>
      </c>
      <c r="C12" s="12">
        <v>1</v>
      </c>
      <c r="D12" t="s">
        <v>93</v>
      </c>
      <c r="E12" s="13">
        <v>12</v>
      </c>
      <c r="F12" s="2" t="s">
        <v>102</v>
      </c>
      <c r="G12" s="14">
        <v>122</v>
      </c>
      <c r="H12" s="2" t="s">
        <v>104</v>
      </c>
    </row>
    <row r="13" spans="1:8" x14ac:dyDescent="0.3">
      <c r="A13" t="s">
        <v>91</v>
      </c>
      <c r="B13" t="s">
        <v>92</v>
      </c>
      <c r="C13" s="12">
        <v>1</v>
      </c>
      <c r="D13" t="s">
        <v>93</v>
      </c>
      <c r="E13" s="13">
        <v>12</v>
      </c>
      <c r="F13" s="2" t="s">
        <v>102</v>
      </c>
      <c r="G13" s="14">
        <v>123</v>
      </c>
      <c r="H13" s="2" t="s">
        <v>105</v>
      </c>
    </row>
    <row r="14" spans="1:8" x14ac:dyDescent="0.3">
      <c r="A14" t="s">
        <v>91</v>
      </c>
      <c r="B14" t="s">
        <v>92</v>
      </c>
      <c r="C14" s="12">
        <v>1</v>
      </c>
      <c r="D14" t="s">
        <v>93</v>
      </c>
      <c r="E14" s="13">
        <v>12</v>
      </c>
      <c r="F14" s="2" t="s">
        <v>102</v>
      </c>
      <c r="G14" s="14">
        <v>124</v>
      </c>
      <c r="H14" s="2" t="s">
        <v>106</v>
      </c>
    </row>
    <row r="15" spans="1:8" x14ac:dyDescent="0.3">
      <c r="A15" t="s">
        <v>91</v>
      </c>
      <c r="B15" t="s">
        <v>92</v>
      </c>
      <c r="C15" s="12">
        <v>1</v>
      </c>
      <c r="D15" t="s">
        <v>93</v>
      </c>
      <c r="E15" s="13">
        <v>12</v>
      </c>
      <c r="F15" s="2" t="s">
        <v>102</v>
      </c>
      <c r="G15" s="14">
        <v>125</v>
      </c>
      <c r="H15" s="2" t="s">
        <v>107</v>
      </c>
    </row>
    <row r="16" spans="1:8" x14ac:dyDescent="0.3">
      <c r="A16" t="s">
        <v>91</v>
      </c>
      <c r="B16" t="s">
        <v>92</v>
      </c>
      <c r="C16" s="12">
        <v>1</v>
      </c>
      <c r="D16" t="s">
        <v>93</v>
      </c>
      <c r="E16" s="13">
        <v>12</v>
      </c>
      <c r="F16" s="2" t="s">
        <v>102</v>
      </c>
      <c r="G16" s="14">
        <v>126</v>
      </c>
      <c r="H16" s="2" t="s">
        <v>108</v>
      </c>
    </row>
    <row r="17" spans="1:8" x14ac:dyDescent="0.3">
      <c r="A17" t="s">
        <v>91</v>
      </c>
      <c r="B17" t="s">
        <v>92</v>
      </c>
      <c r="C17" s="12">
        <v>1</v>
      </c>
      <c r="D17" t="s">
        <v>93</v>
      </c>
      <c r="E17" s="13">
        <v>12</v>
      </c>
      <c r="F17" s="2" t="s">
        <v>102</v>
      </c>
      <c r="G17" s="14">
        <v>127</v>
      </c>
      <c r="H17" s="2" t="s">
        <v>109</v>
      </c>
    </row>
    <row r="18" spans="1:8" x14ac:dyDescent="0.3">
      <c r="A18" t="s">
        <v>91</v>
      </c>
      <c r="B18" t="s">
        <v>92</v>
      </c>
      <c r="C18" s="12">
        <v>1</v>
      </c>
      <c r="D18" t="s">
        <v>93</v>
      </c>
      <c r="E18" s="13">
        <v>12</v>
      </c>
      <c r="F18" s="2" t="s">
        <v>102</v>
      </c>
      <c r="G18" s="14">
        <v>128</v>
      </c>
      <c r="H18" s="2" t="s">
        <v>110</v>
      </c>
    </row>
    <row r="19" spans="1:8" x14ac:dyDescent="0.3">
      <c r="A19" t="s">
        <v>91</v>
      </c>
      <c r="B19" t="s">
        <v>92</v>
      </c>
      <c r="C19" s="12">
        <v>1</v>
      </c>
      <c r="D19" t="s">
        <v>93</v>
      </c>
      <c r="E19" s="13">
        <v>12</v>
      </c>
      <c r="F19" s="2" t="s">
        <v>102</v>
      </c>
      <c r="G19" s="14">
        <v>129</v>
      </c>
      <c r="H19" s="2" t="s">
        <v>111</v>
      </c>
    </row>
    <row r="20" spans="1:8" x14ac:dyDescent="0.3">
      <c r="A20" t="s">
        <v>91</v>
      </c>
      <c r="B20" t="s">
        <v>92</v>
      </c>
      <c r="C20" s="12">
        <v>1</v>
      </c>
      <c r="D20" t="s">
        <v>93</v>
      </c>
      <c r="E20" s="13">
        <v>13</v>
      </c>
      <c r="F20" s="2" t="s">
        <v>112</v>
      </c>
      <c r="G20" s="14">
        <v>130</v>
      </c>
      <c r="H20" s="2" t="s">
        <v>112</v>
      </c>
    </row>
    <row r="21" spans="1:8" x14ac:dyDescent="0.3">
      <c r="A21" t="s">
        <v>91</v>
      </c>
      <c r="B21" t="s">
        <v>92</v>
      </c>
      <c r="C21" s="12">
        <v>1</v>
      </c>
      <c r="D21" t="s">
        <v>93</v>
      </c>
      <c r="E21" s="13">
        <v>14</v>
      </c>
      <c r="F21" s="2" t="s">
        <v>113</v>
      </c>
      <c r="G21" s="14">
        <v>141</v>
      </c>
      <c r="H21" s="2" t="s">
        <v>114</v>
      </c>
    </row>
    <row r="22" spans="1:8" x14ac:dyDescent="0.3">
      <c r="A22" t="s">
        <v>91</v>
      </c>
      <c r="B22" t="s">
        <v>92</v>
      </c>
      <c r="C22" s="12">
        <v>1</v>
      </c>
      <c r="D22" t="s">
        <v>93</v>
      </c>
      <c r="E22" s="13">
        <v>14</v>
      </c>
      <c r="F22" s="2" t="s">
        <v>113</v>
      </c>
      <c r="G22" s="14">
        <v>142</v>
      </c>
      <c r="H22" s="2" t="s">
        <v>115</v>
      </c>
    </row>
    <row r="23" spans="1:8" x14ac:dyDescent="0.3">
      <c r="A23" t="s">
        <v>91</v>
      </c>
      <c r="B23" t="s">
        <v>92</v>
      </c>
      <c r="C23" s="12">
        <v>1</v>
      </c>
      <c r="D23" t="s">
        <v>93</v>
      </c>
      <c r="E23" s="13">
        <v>14</v>
      </c>
      <c r="F23" s="2" t="s">
        <v>113</v>
      </c>
      <c r="G23" s="14">
        <v>143</v>
      </c>
      <c r="H23" s="2" t="s">
        <v>116</v>
      </c>
    </row>
    <row r="24" spans="1:8" x14ac:dyDescent="0.3">
      <c r="A24" t="s">
        <v>91</v>
      </c>
      <c r="B24" t="s">
        <v>92</v>
      </c>
      <c r="C24" s="12">
        <v>1</v>
      </c>
      <c r="D24" t="s">
        <v>93</v>
      </c>
      <c r="E24" s="13">
        <v>14</v>
      </c>
      <c r="F24" s="2" t="s">
        <v>113</v>
      </c>
      <c r="G24" s="14">
        <v>144</v>
      </c>
      <c r="H24" s="2" t="s">
        <v>117</v>
      </c>
    </row>
    <row r="25" spans="1:8" x14ac:dyDescent="0.3">
      <c r="A25" t="s">
        <v>91</v>
      </c>
      <c r="B25" t="s">
        <v>92</v>
      </c>
      <c r="C25" s="12">
        <v>1</v>
      </c>
      <c r="D25" t="s">
        <v>93</v>
      </c>
      <c r="E25" s="13">
        <v>14</v>
      </c>
      <c r="F25" s="2" t="s">
        <v>113</v>
      </c>
      <c r="G25" s="14">
        <v>145</v>
      </c>
      <c r="H25" s="2" t="s">
        <v>118</v>
      </c>
    </row>
    <row r="26" spans="1:8" x14ac:dyDescent="0.3">
      <c r="A26" t="s">
        <v>91</v>
      </c>
      <c r="B26" t="s">
        <v>92</v>
      </c>
      <c r="C26" s="12">
        <v>1</v>
      </c>
      <c r="D26" t="s">
        <v>93</v>
      </c>
      <c r="E26" s="13">
        <v>14</v>
      </c>
      <c r="F26" s="2" t="s">
        <v>113</v>
      </c>
      <c r="G26" s="14">
        <v>146</v>
      </c>
      <c r="H26" s="2" t="s">
        <v>119</v>
      </c>
    </row>
    <row r="27" spans="1:8" x14ac:dyDescent="0.3">
      <c r="A27" t="s">
        <v>91</v>
      </c>
      <c r="B27" t="s">
        <v>92</v>
      </c>
      <c r="C27" s="12">
        <v>1</v>
      </c>
      <c r="D27" t="s">
        <v>93</v>
      </c>
      <c r="E27" s="13">
        <v>14</v>
      </c>
      <c r="F27" s="2" t="s">
        <v>113</v>
      </c>
      <c r="G27" s="14">
        <v>149</v>
      </c>
      <c r="H27" s="2" t="s">
        <v>120</v>
      </c>
    </row>
    <row r="28" spans="1:8" x14ac:dyDescent="0.3">
      <c r="A28" t="s">
        <v>91</v>
      </c>
      <c r="B28" t="s">
        <v>92</v>
      </c>
      <c r="C28" s="12">
        <v>1</v>
      </c>
      <c r="D28" t="s">
        <v>93</v>
      </c>
      <c r="E28" s="13">
        <v>15</v>
      </c>
      <c r="F28" s="2" t="s">
        <v>121</v>
      </c>
      <c r="G28" s="14">
        <v>150</v>
      </c>
      <c r="H28" s="2" t="s">
        <v>121</v>
      </c>
    </row>
    <row r="29" spans="1:8" x14ac:dyDescent="0.3">
      <c r="A29" t="s">
        <v>91</v>
      </c>
      <c r="B29" t="s">
        <v>92</v>
      </c>
      <c r="C29" s="12">
        <v>1</v>
      </c>
      <c r="D29" t="s">
        <v>93</v>
      </c>
      <c r="E29" s="13">
        <v>16</v>
      </c>
      <c r="F29" s="2" t="s">
        <v>122</v>
      </c>
      <c r="G29" s="14">
        <v>161</v>
      </c>
      <c r="H29" s="2" t="s">
        <v>123</v>
      </c>
    </row>
    <row r="30" spans="1:8" x14ac:dyDescent="0.3">
      <c r="A30" t="s">
        <v>91</v>
      </c>
      <c r="B30" t="s">
        <v>92</v>
      </c>
      <c r="C30" s="12">
        <v>1</v>
      </c>
      <c r="D30" t="s">
        <v>93</v>
      </c>
      <c r="E30" s="13">
        <v>16</v>
      </c>
      <c r="F30" s="2" t="s">
        <v>122</v>
      </c>
      <c r="G30" s="14">
        <v>162</v>
      </c>
      <c r="H30" s="2" t="s">
        <v>124</v>
      </c>
    </row>
    <row r="31" spans="1:8" x14ac:dyDescent="0.3">
      <c r="A31" t="s">
        <v>91</v>
      </c>
      <c r="B31" t="s">
        <v>92</v>
      </c>
      <c r="C31" s="12">
        <v>1</v>
      </c>
      <c r="D31" t="s">
        <v>93</v>
      </c>
      <c r="E31" s="13">
        <v>16</v>
      </c>
      <c r="F31" s="2" t="s">
        <v>122</v>
      </c>
      <c r="G31" s="14">
        <v>163</v>
      </c>
      <c r="H31" s="2" t="s">
        <v>125</v>
      </c>
    </row>
    <row r="32" spans="1:8" x14ac:dyDescent="0.3">
      <c r="A32" t="s">
        <v>91</v>
      </c>
      <c r="B32" t="s">
        <v>92</v>
      </c>
      <c r="C32" s="12">
        <v>1</v>
      </c>
      <c r="D32" t="s">
        <v>93</v>
      </c>
      <c r="E32" s="13">
        <v>16</v>
      </c>
      <c r="F32" s="2" t="s">
        <v>122</v>
      </c>
      <c r="G32" s="14">
        <v>164</v>
      </c>
      <c r="H32" s="2" t="s">
        <v>126</v>
      </c>
    </row>
    <row r="33" spans="1:8" x14ac:dyDescent="0.3">
      <c r="A33" t="s">
        <v>91</v>
      </c>
      <c r="B33" t="s">
        <v>92</v>
      </c>
      <c r="C33" s="12">
        <v>1</v>
      </c>
      <c r="D33" t="s">
        <v>93</v>
      </c>
      <c r="E33" s="13">
        <v>17</v>
      </c>
      <c r="F33" s="2" t="s">
        <v>127</v>
      </c>
      <c r="G33" s="14">
        <v>170</v>
      </c>
      <c r="H33" s="2" t="s">
        <v>127</v>
      </c>
    </row>
    <row r="34" spans="1:8" x14ac:dyDescent="0.3">
      <c r="A34" t="s">
        <v>91</v>
      </c>
      <c r="B34" t="s">
        <v>92</v>
      </c>
      <c r="C34" s="12">
        <v>2</v>
      </c>
      <c r="D34" t="s">
        <v>128</v>
      </c>
      <c r="E34" s="13">
        <v>21</v>
      </c>
      <c r="F34" s="2" t="s">
        <v>129</v>
      </c>
      <c r="G34" s="14">
        <v>210</v>
      </c>
      <c r="H34" s="2" t="s">
        <v>129</v>
      </c>
    </row>
    <row r="35" spans="1:8" x14ac:dyDescent="0.3">
      <c r="A35" t="s">
        <v>91</v>
      </c>
      <c r="B35" t="s">
        <v>92</v>
      </c>
      <c r="C35" s="12">
        <v>2</v>
      </c>
      <c r="D35" t="s">
        <v>128</v>
      </c>
      <c r="E35" s="13">
        <v>22</v>
      </c>
      <c r="F35" s="2" t="s">
        <v>130</v>
      </c>
      <c r="G35" s="14">
        <v>220</v>
      </c>
      <c r="H35" s="2" t="s">
        <v>130</v>
      </c>
    </row>
    <row r="36" spans="1:8" x14ac:dyDescent="0.3">
      <c r="A36" t="s">
        <v>91</v>
      </c>
      <c r="B36" t="s">
        <v>92</v>
      </c>
      <c r="C36" s="12">
        <v>2</v>
      </c>
      <c r="D36" t="s">
        <v>128</v>
      </c>
      <c r="E36" s="13">
        <v>23</v>
      </c>
      <c r="F36" s="2" t="s">
        <v>131</v>
      </c>
      <c r="G36" s="14">
        <v>230</v>
      </c>
      <c r="H36" s="2" t="s">
        <v>131</v>
      </c>
    </row>
    <row r="37" spans="1:8" x14ac:dyDescent="0.3">
      <c r="A37" t="s">
        <v>91</v>
      </c>
      <c r="B37" t="s">
        <v>92</v>
      </c>
      <c r="C37" s="12">
        <v>2</v>
      </c>
      <c r="D37" t="s">
        <v>128</v>
      </c>
      <c r="E37" s="13">
        <v>24</v>
      </c>
      <c r="F37" s="2" t="s">
        <v>132</v>
      </c>
      <c r="G37" s="14">
        <v>240</v>
      </c>
      <c r="H37" s="2" t="s">
        <v>132</v>
      </c>
    </row>
    <row r="38" spans="1:8" x14ac:dyDescent="0.3">
      <c r="A38" t="s">
        <v>91</v>
      </c>
      <c r="B38" t="s">
        <v>92</v>
      </c>
      <c r="C38" s="12">
        <v>3</v>
      </c>
      <c r="D38" t="s">
        <v>133</v>
      </c>
      <c r="E38" s="13">
        <v>31</v>
      </c>
      <c r="F38" s="2" t="s">
        <v>134</v>
      </c>
      <c r="G38" s="14">
        <v>311</v>
      </c>
      <c r="H38" s="2" t="s">
        <v>135</v>
      </c>
    </row>
    <row r="39" spans="1:8" x14ac:dyDescent="0.3">
      <c r="A39" t="s">
        <v>91</v>
      </c>
      <c r="B39" t="s">
        <v>92</v>
      </c>
      <c r="C39" s="12">
        <v>3</v>
      </c>
      <c r="D39" t="s">
        <v>133</v>
      </c>
      <c r="E39" s="13">
        <v>31</v>
      </c>
      <c r="F39" s="2" t="s">
        <v>134</v>
      </c>
      <c r="G39" s="14">
        <v>312</v>
      </c>
      <c r="H39" s="2" t="s">
        <v>136</v>
      </c>
    </row>
    <row r="40" spans="1:8" x14ac:dyDescent="0.3">
      <c r="A40" t="s">
        <v>91</v>
      </c>
      <c r="B40" t="s">
        <v>92</v>
      </c>
      <c r="C40" s="12">
        <v>3</v>
      </c>
      <c r="D40" t="s">
        <v>133</v>
      </c>
      <c r="E40" s="13">
        <v>32</v>
      </c>
      <c r="F40" s="2" t="s">
        <v>137</v>
      </c>
      <c r="G40" s="14">
        <v>321</v>
      </c>
      <c r="H40" s="2" t="s">
        <v>138</v>
      </c>
    </row>
    <row r="41" spans="1:8" x14ac:dyDescent="0.3">
      <c r="A41" t="s">
        <v>91</v>
      </c>
      <c r="B41" t="s">
        <v>92</v>
      </c>
      <c r="C41" s="12">
        <v>3</v>
      </c>
      <c r="D41" t="s">
        <v>133</v>
      </c>
      <c r="E41" s="13">
        <v>32</v>
      </c>
      <c r="F41" s="2" t="s">
        <v>137</v>
      </c>
      <c r="G41" s="14">
        <v>322</v>
      </c>
      <c r="H41" s="2" t="s">
        <v>139</v>
      </c>
    </row>
    <row r="42" spans="1:8" x14ac:dyDescent="0.3">
      <c r="A42" t="s">
        <v>140</v>
      </c>
      <c r="B42" t="s">
        <v>141</v>
      </c>
      <c r="C42" s="12">
        <v>5</v>
      </c>
      <c r="D42" t="s">
        <v>142</v>
      </c>
      <c r="E42" s="13">
        <v>51</v>
      </c>
      <c r="F42" s="2" t="s">
        <v>143</v>
      </c>
      <c r="G42" s="14">
        <v>510</v>
      </c>
      <c r="H42" s="2" t="s">
        <v>143</v>
      </c>
    </row>
    <row r="43" spans="1:8" x14ac:dyDescent="0.3">
      <c r="A43" t="s">
        <v>140</v>
      </c>
      <c r="B43" t="s">
        <v>141</v>
      </c>
      <c r="C43" s="12">
        <v>5</v>
      </c>
      <c r="D43" t="s">
        <v>142</v>
      </c>
      <c r="E43" s="13">
        <v>52</v>
      </c>
      <c r="F43" s="2" t="s">
        <v>144</v>
      </c>
      <c r="G43" s="14">
        <v>520</v>
      </c>
      <c r="H43" s="2" t="s">
        <v>144</v>
      </c>
    </row>
    <row r="44" spans="1:8" x14ac:dyDescent="0.3">
      <c r="A44" t="s">
        <v>140</v>
      </c>
      <c r="B44" t="s">
        <v>141</v>
      </c>
      <c r="C44" s="12">
        <v>6</v>
      </c>
      <c r="D44" t="s">
        <v>145</v>
      </c>
      <c r="E44" s="13">
        <v>61</v>
      </c>
      <c r="F44" s="2" t="s">
        <v>146</v>
      </c>
      <c r="G44" s="14">
        <v>610</v>
      </c>
      <c r="H44" s="2" t="s">
        <v>146</v>
      </c>
    </row>
    <row r="45" spans="1:8" x14ac:dyDescent="0.3">
      <c r="A45" t="s">
        <v>140</v>
      </c>
      <c r="B45" t="s">
        <v>141</v>
      </c>
      <c r="C45" s="12">
        <v>6</v>
      </c>
      <c r="D45" t="s">
        <v>145</v>
      </c>
      <c r="E45" s="13">
        <v>62</v>
      </c>
      <c r="F45" s="2" t="s">
        <v>147</v>
      </c>
      <c r="G45" s="14">
        <v>620</v>
      </c>
      <c r="H45" s="2" t="s">
        <v>147</v>
      </c>
    </row>
    <row r="46" spans="1:8" x14ac:dyDescent="0.3">
      <c r="A46" t="s">
        <v>140</v>
      </c>
      <c r="B46" t="s">
        <v>141</v>
      </c>
      <c r="C46" s="12">
        <v>7</v>
      </c>
      <c r="D46" t="s">
        <v>148</v>
      </c>
      <c r="E46" s="13">
        <v>71</v>
      </c>
      <c r="F46" s="2" t="s">
        <v>149</v>
      </c>
      <c r="G46" s="14">
        <v>710</v>
      </c>
      <c r="H46" s="2" t="s">
        <v>149</v>
      </c>
    </row>
    <row r="47" spans="1:8" x14ac:dyDescent="0.3">
      <c r="A47" t="s">
        <v>140</v>
      </c>
      <c r="B47" t="s">
        <v>141</v>
      </c>
      <c r="C47" s="12">
        <v>7</v>
      </c>
      <c r="D47" t="s">
        <v>148</v>
      </c>
      <c r="E47" s="13">
        <v>72</v>
      </c>
      <c r="F47" s="2" t="s">
        <v>150</v>
      </c>
      <c r="G47" s="14">
        <v>721</v>
      </c>
      <c r="H47" s="2" t="s">
        <v>151</v>
      </c>
    </row>
    <row r="48" spans="1:8" x14ac:dyDescent="0.3">
      <c r="A48" t="s">
        <v>140</v>
      </c>
      <c r="B48" t="s">
        <v>141</v>
      </c>
      <c r="C48" s="12">
        <v>7</v>
      </c>
      <c r="D48" t="s">
        <v>148</v>
      </c>
      <c r="E48" s="13">
        <v>72</v>
      </c>
      <c r="F48" s="2" t="s">
        <v>150</v>
      </c>
      <c r="G48" s="14">
        <v>729</v>
      </c>
      <c r="H48" s="2" t="s">
        <v>152</v>
      </c>
    </row>
    <row r="49" spans="1:8" x14ac:dyDescent="0.3">
      <c r="A49" t="s">
        <v>140</v>
      </c>
      <c r="B49" t="s">
        <v>141</v>
      </c>
      <c r="C49" s="12">
        <v>8</v>
      </c>
      <c r="D49" t="s">
        <v>153</v>
      </c>
      <c r="E49" s="13">
        <v>81</v>
      </c>
      <c r="F49" s="2" t="s">
        <v>154</v>
      </c>
      <c r="G49" s="14">
        <v>810</v>
      </c>
      <c r="H49" s="2" t="s">
        <v>154</v>
      </c>
    </row>
    <row r="50" spans="1:8" x14ac:dyDescent="0.3">
      <c r="A50" t="s">
        <v>140</v>
      </c>
      <c r="B50" t="s">
        <v>141</v>
      </c>
      <c r="C50" s="12">
        <v>8</v>
      </c>
      <c r="D50" t="s">
        <v>153</v>
      </c>
      <c r="E50" s="13">
        <v>89</v>
      </c>
      <c r="F50" s="2" t="s">
        <v>155</v>
      </c>
      <c r="G50" s="14">
        <v>891</v>
      </c>
      <c r="H50" s="2" t="s">
        <v>156</v>
      </c>
    </row>
    <row r="51" spans="1:8" x14ac:dyDescent="0.3">
      <c r="A51" t="s">
        <v>140</v>
      </c>
      <c r="B51" t="s">
        <v>141</v>
      </c>
      <c r="C51" s="12">
        <v>8</v>
      </c>
      <c r="D51" t="s">
        <v>153</v>
      </c>
      <c r="E51" s="13">
        <v>89</v>
      </c>
      <c r="F51" s="2" t="s">
        <v>155</v>
      </c>
      <c r="G51" s="14">
        <v>892</v>
      </c>
      <c r="H51" s="2" t="s">
        <v>157</v>
      </c>
    </row>
    <row r="52" spans="1:8" x14ac:dyDescent="0.3">
      <c r="A52" t="s">
        <v>140</v>
      </c>
      <c r="B52" t="s">
        <v>141</v>
      </c>
      <c r="C52" s="12">
        <v>8</v>
      </c>
      <c r="D52" t="s">
        <v>153</v>
      </c>
      <c r="E52" s="13">
        <v>89</v>
      </c>
      <c r="F52" s="2" t="s">
        <v>155</v>
      </c>
      <c r="G52" s="14">
        <v>893</v>
      </c>
      <c r="H52" s="2" t="s">
        <v>158</v>
      </c>
    </row>
    <row r="53" spans="1:8" x14ac:dyDescent="0.3">
      <c r="A53" t="s">
        <v>140</v>
      </c>
      <c r="B53" t="s">
        <v>141</v>
      </c>
      <c r="C53" s="12">
        <v>8</v>
      </c>
      <c r="D53" t="s">
        <v>153</v>
      </c>
      <c r="E53" s="13">
        <v>89</v>
      </c>
      <c r="F53" s="2" t="s">
        <v>155</v>
      </c>
      <c r="G53" s="14">
        <v>899</v>
      </c>
      <c r="H53" s="2" t="s">
        <v>159</v>
      </c>
    </row>
    <row r="54" spans="1:8" x14ac:dyDescent="0.3">
      <c r="A54" t="s">
        <v>140</v>
      </c>
      <c r="B54" t="s">
        <v>141</v>
      </c>
      <c r="C54" s="12">
        <v>9</v>
      </c>
      <c r="D54" t="s">
        <v>160</v>
      </c>
      <c r="E54" s="13">
        <v>91</v>
      </c>
      <c r="F54" s="2" t="s">
        <v>161</v>
      </c>
      <c r="G54" s="14">
        <v>910</v>
      </c>
      <c r="H54" s="2" t="s">
        <v>161</v>
      </c>
    </row>
    <row r="55" spans="1:8" x14ac:dyDescent="0.3">
      <c r="A55" t="s">
        <v>140</v>
      </c>
      <c r="B55" t="s">
        <v>141</v>
      </c>
      <c r="C55" s="12">
        <v>9</v>
      </c>
      <c r="D55" t="s">
        <v>160</v>
      </c>
      <c r="E55" s="13">
        <v>99</v>
      </c>
      <c r="F55" s="2" t="s">
        <v>162</v>
      </c>
      <c r="G55" s="14">
        <v>990</v>
      </c>
      <c r="H55" s="2" t="s">
        <v>162</v>
      </c>
    </row>
    <row r="56" spans="1:8" x14ac:dyDescent="0.3">
      <c r="A56" t="s">
        <v>74</v>
      </c>
      <c r="B56" t="s">
        <v>163</v>
      </c>
      <c r="C56" s="12">
        <v>10</v>
      </c>
      <c r="D56" t="s">
        <v>164</v>
      </c>
      <c r="E56" s="13">
        <v>101</v>
      </c>
      <c r="F56" s="2" t="s">
        <v>165</v>
      </c>
      <c r="G56" s="14">
        <v>1010</v>
      </c>
      <c r="H56" s="2" t="s">
        <v>165</v>
      </c>
    </row>
    <row r="57" spans="1:8" x14ac:dyDescent="0.3">
      <c r="A57" t="s">
        <v>74</v>
      </c>
      <c r="B57" t="s">
        <v>163</v>
      </c>
      <c r="C57" s="12">
        <v>10</v>
      </c>
      <c r="D57" t="s">
        <v>164</v>
      </c>
      <c r="E57" s="13">
        <v>102</v>
      </c>
      <c r="F57" s="2" t="s">
        <v>166</v>
      </c>
      <c r="G57" s="14">
        <v>1020</v>
      </c>
      <c r="H57" s="2" t="s">
        <v>166</v>
      </c>
    </row>
    <row r="58" spans="1:8" x14ac:dyDescent="0.3">
      <c r="A58" t="s">
        <v>74</v>
      </c>
      <c r="B58" t="s">
        <v>163</v>
      </c>
      <c r="C58" s="12">
        <v>10</v>
      </c>
      <c r="D58" t="s">
        <v>164</v>
      </c>
      <c r="E58" s="13">
        <v>103</v>
      </c>
      <c r="F58" s="2" t="s">
        <v>167</v>
      </c>
      <c r="G58" s="14">
        <v>1030</v>
      </c>
      <c r="H58" s="2" t="s">
        <v>167</v>
      </c>
    </row>
    <row r="59" spans="1:8" x14ac:dyDescent="0.3">
      <c r="A59" t="s">
        <v>74</v>
      </c>
      <c r="B59" t="s">
        <v>163</v>
      </c>
      <c r="C59" s="12">
        <v>10</v>
      </c>
      <c r="D59" t="s">
        <v>164</v>
      </c>
      <c r="E59" s="13">
        <v>104</v>
      </c>
      <c r="F59" s="2" t="s">
        <v>168</v>
      </c>
      <c r="G59" s="14">
        <v>1040</v>
      </c>
      <c r="H59" s="2" t="s">
        <v>168</v>
      </c>
    </row>
    <row r="60" spans="1:8" x14ac:dyDescent="0.3">
      <c r="A60" t="s">
        <v>74</v>
      </c>
      <c r="B60" t="s">
        <v>163</v>
      </c>
      <c r="C60" s="12">
        <v>10</v>
      </c>
      <c r="D60" t="s">
        <v>164</v>
      </c>
      <c r="E60" s="13">
        <v>105</v>
      </c>
      <c r="F60" s="2" t="s">
        <v>169</v>
      </c>
      <c r="G60" s="14">
        <v>1050</v>
      </c>
      <c r="H60" s="2" t="s">
        <v>169</v>
      </c>
    </row>
    <row r="61" spans="1:8" x14ac:dyDescent="0.3">
      <c r="A61" t="s">
        <v>74</v>
      </c>
      <c r="B61" t="s">
        <v>163</v>
      </c>
      <c r="C61" s="12">
        <v>10</v>
      </c>
      <c r="D61" t="s">
        <v>164</v>
      </c>
      <c r="E61" s="13">
        <v>106</v>
      </c>
      <c r="F61" s="2" t="s">
        <v>170</v>
      </c>
      <c r="G61" s="14">
        <v>1061</v>
      </c>
      <c r="H61" s="2" t="s">
        <v>171</v>
      </c>
    </row>
    <row r="62" spans="1:8" x14ac:dyDescent="0.3">
      <c r="A62" t="s">
        <v>74</v>
      </c>
      <c r="B62" t="s">
        <v>163</v>
      </c>
      <c r="C62" s="12">
        <v>10</v>
      </c>
      <c r="D62" t="s">
        <v>164</v>
      </c>
      <c r="E62" s="13">
        <v>106</v>
      </c>
      <c r="F62" s="2" t="s">
        <v>170</v>
      </c>
      <c r="G62" s="14">
        <v>1062</v>
      </c>
      <c r="H62" s="2" t="s">
        <v>172</v>
      </c>
    </row>
    <row r="63" spans="1:8" x14ac:dyDescent="0.3">
      <c r="A63" t="s">
        <v>74</v>
      </c>
      <c r="B63" t="s">
        <v>163</v>
      </c>
      <c r="C63" s="12">
        <v>10</v>
      </c>
      <c r="D63" t="s">
        <v>164</v>
      </c>
      <c r="E63" s="13">
        <v>107</v>
      </c>
      <c r="F63" s="2" t="s">
        <v>173</v>
      </c>
      <c r="G63" s="14">
        <v>1071</v>
      </c>
      <c r="H63" s="2" t="s">
        <v>174</v>
      </c>
    </row>
    <row r="64" spans="1:8" x14ac:dyDescent="0.3">
      <c r="A64" t="s">
        <v>74</v>
      </c>
      <c r="B64" t="s">
        <v>163</v>
      </c>
      <c r="C64" s="12">
        <v>10</v>
      </c>
      <c r="D64" t="s">
        <v>164</v>
      </c>
      <c r="E64" s="13">
        <v>107</v>
      </c>
      <c r="F64" s="2" t="s">
        <v>173</v>
      </c>
      <c r="G64" s="14">
        <v>1072</v>
      </c>
      <c r="H64" s="2" t="s">
        <v>175</v>
      </c>
    </row>
    <row r="65" spans="1:8" x14ac:dyDescent="0.3">
      <c r="A65" t="s">
        <v>74</v>
      </c>
      <c r="B65" t="s">
        <v>163</v>
      </c>
      <c r="C65" s="12">
        <v>10</v>
      </c>
      <c r="D65" t="s">
        <v>164</v>
      </c>
      <c r="E65" s="13">
        <v>107</v>
      </c>
      <c r="F65" s="2" t="s">
        <v>173</v>
      </c>
      <c r="G65" s="14">
        <v>1073</v>
      </c>
      <c r="H65" s="2" t="s">
        <v>176</v>
      </c>
    </row>
    <row r="66" spans="1:8" ht="28.8" x14ac:dyDescent="0.3">
      <c r="A66" t="s">
        <v>74</v>
      </c>
      <c r="B66" t="s">
        <v>163</v>
      </c>
      <c r="C66" s="12">
        <v>10</v>
      </c>
      <c r="D66" t="s">
        <v>164</v>
      </c>
      <c r="E66" s="13">
        <v>107</v>
      </c>
      <c r="F66" s="2" t="s">
        <v>173</v>
      </c>
      <c r="G66" s="14">
        <v>1074</v>
      </c>
      <c r="H66" s="2" t="s">
        <v>177</v>
      </c>
    </row>
    <row r="67" spans="1:8" x14ac:dyDescent="0.3">
      <c r="A67" t="s">
        <v>74</v>
      </c>
      <c r="B67" t="s">
        <v>163</v>
      </c>
      <c r="C67" s="12">
        <v>10</v>
      </c>
      <c r="D67" t="s">
        <v>164</v>
      </c>
      <c r="E67" s="13">
        <v>107</v>
      </c>
      <c r="F67" s="2" t="s">
        <v>173</v>
      </c>
      <c r="G67" s="14">
        <v>1075</v>
      </c>
      <c r="H67" s="2" t="s">
        <v>178</v>
      </c>
    </row>
    <row r="68" spans="1:8" x14ac:dyDescent="0.3">
      <c r="A68" t="s">
        <v>74</v>
      </c>
      <c r="B68" t="s">
        <v>163</v>
      </c>
      <c r="C68" s="12">
        <v>10</v>
      </c>
      <c r="D68" t="s">
        <v>164</v>
      </c>
      <c r="E68" s="13">
        <v>107</v>
      </c>
      <c r="F68" s="2" t="s">
        <v>173</v>
      </c>
      <c r="G68" s="14">
        <v>1079</v>
      </c>
      <c r="H68" s="2" t="s">
        <v>179</v>
      </c>
    </row>
    <row r="69" spans="1:8" x14ac:dyDescent="0.3">
      <c r="A69" t="s">
        <v>74</v>
      </c>
      <c r="B69" t="s">
        <v>163</v>
      </c>
      <c r="C69" s="12">
        <v>10</v>
      </c>
      <c r="D69" t="s">
        <v>164</v>
      </c>
      <c r="E69" s="13">
        <v>108</v>
      </c>
      <c r="F69" s="2" t="s">
        <v>180</v>
      </c>
      <c r="G69" s="14">
        <v>1080</v>
      </c>
      <c r="H69" s="2" t="s">
        <v>180</v>
      </c>
    </row>
    <row r="70" spans="1:8" x14ac:dyDescent="0.3">
      <c r="A70" t="s">
        <v>74</v>
      </c>
      <c r="B70" t="s">
        <v>163</v>
      </c>
      <c r="C70" s="12">
        <v>11</v>
      </c>
      <c r="D70" t="s">
        <v>181</v>
      </c>
      <c r="E70" s="13">
        <v>110</v>
      </c>
      <c r="F70" s="2" t="s">
        <v>181</v>
      </c>
      <c r="G70" s="14">
        <v>1101</v>
      </c>
      <c r="H70" s="2" t="s">
        <v>182</v>
      </c>
    </row>
    <row r="71" spans="1:8" x14ac:dyDescent="0.3">
      <c r="A71" t="s">
        <v>74</v>
      </c>
      <c r="B71" t="s">
        <v>163</v>
      </c>
      <c r="C71" s="12">
        <v>11</v>
      </c>
      <c r="D71" t="s">
        <v>181</v>
      </c>
      <c r="E71" s="13">
        <v>110</v>
      </c>
      <c r="F71" s="2" t="s">
        <v>181</v>
      </c>
      <c r="G71" s="14">
        <v>1102</v>
      </c>
      <c r="H71" s="2" t="s">
        <v>183</v>
      </c>
    </row>
    <row r="72" spans="1:8" ht="13.95" customHeight="1" x14ac:dyDescent="0.3">
      <c r="A72" t="s">
        <v>74</v>
      </c>
      <c r="B72" t="s">
        <v>163</v>
      </c>
      <c r="C72" s="12">
        <v>11</v>
      </c>
      <c r="D72" t="s">
        <v>181</v>
      </c>
      <c r="E72" s="13">
        <v>110</v>
      </c>
      <c r="F72" s="2" t="s">
        <v>181</v>
      </c>
      <c r="G72" s="14">
        <v>1103</v>
      </c>
      <c r="H72" s="2" t="s">
        <v>184</v>
      </c>
    </row>
    <row r="73" spans="1:8" ht="28.8" x14ac:dyDescent="0.3">
      <c r="A73" t="s">
        <v>74</v>
      </c>
      <c r="B73" t="s">
        <v>163</v>
      </c>
      <c r="C73" s="12">
        <v>11</v>
      </c>
      <c r="D73" t="s">
        <v>181</v>
      </c>
      <c r="E73" s="13">
        <v>110</v>
      </c>
      <c r="F73" s="2" t="s">
        <v>181</v>
      </c>
      <c r="G73" s="14">
        <v>1104</v>
      </c>
      <c r="H73" s="2" t="s">
        <v>185</v>
      </c>
    </row>
    <row r="74" spans="1:8" x14ac:dyDescent="0.3">
      <c r="A74" t="s">
        <v>74</v>
      </c>
      <c r="B74" t="s">
        <v>163</v>
      </c>
      <c r="C74" s="12">
        <v>12</v>
      </c>
      <c r="D74" t="s">
        <v>186</v>
      </c>
      <c r="E74" s="13">
        <v>120</v>
      </c>
      <c r="F74" s="2" t="s">
        <v>186</v>
      </c>
      <c r="G74" s="14">
        <v>1200</v>
      </c>
      <c r="H74" s="2" t="s">
        <v>186</v>
      </c>
    </row>
    <row r="75" spans="1:8" x14ac:dyDescent="0.3">
      <c r="A75" t="s">
        <v>74</v>
      </c>
      <c r="B75" t="s">
        <v>163</v>
      </c>
      <c r="C75" s="12">
        <v>13</v>
      </c>
      <c r="D75" t="s">
        <v>187</v>
      </c>
      <c r="E75" s="13">
        <v>131</v>
      </c>
      <c r="F75" s="2" t="s">
        <v>188</v>
      </c>
      <c r="G75" s="14">
        <v>1311</v>
      </c>
      <c r="H75" s="2" t="s">
        <v>189</v>
      </c>
    </row>
    <row r="76" spans="1:8" x14ac:dyDescent="0.3">
      <c r="A76" t="s">
        <v>74</v>
      </c>
      <c r="B76" t="s">
        <v>163</v>
      </c>
      <c r="C76" s="12">
        <v>13</v>
      </c>
      <c r="D76" t="s">
        <v>187</v>
      </c>
      <c r="E76" s="13">
        <v>131</v>
      </c>
      <c r="F76" s="2" t="s">
        <v>188</v>
      </c>
      <c r="G76" s="14">
        <v>1312</v>
      </c>
      <c r="H76" s="2" t="s">
        <v>190</v>
      </c>
    </row>
    <row r="77" spans="1:8" x14ac:dyDescent="0.3">
      <c r="A77" t="s">
        <v>74</v>
      </c>
      <c r="B77" t="s">
        <v>163</v>
      </c>
      <c r="C77" s="12">
        <v>13</v>
      </c>
      <c r="D77" t="s">
        <v>187</v>
      </c>
      <c r="E77" s="13">
        <v>131</v>
      </c>
      <c r="F77" s="2" t="s">
        <v>188</v>
      </c>
      <c r="G77" s="14">
        <v>1313</v>
      </c>
      <c r="H77" s="2" t="s">
        <v>191</v>
      </c>
    </row>
    <row r="78" spans="1:8" x14ac:dyDescent="0.3">
      <c r="A78" t="s">
        <v>74</v>
      </c>
      <c r="B78" t="s">
        <v>163</v>
      </c>
      <c r="C78" s="12">
        <v>13</v>
      </c>
      <c r="D78" t="s">
        <v>187</v>
      </c>
      <c r="E78" s="13">
        <v>139</v>
      </c>
      <c r="F78" s="2" t="s">
        <v>192</v>
      </c>
      <c r="G78" s="14">
        <v>1391</v>
      </c>
      <c r="H78" s="2" t="s">
        <v>193</v>
      </c>
    </row>
    <row r="79" spans="1:8" x14ac:dyDescent="0.3">
      <c r="A79" t="s">
        <v>74</v>
      </c>
      <c r="B79" t="s">
        <v>163</v>
      </c>
      <c r="C79" s="12">
        <v>13</v>
      </c>
      <c r="D79" t="s">
        <v>187</v>
      </c>
      <c r="E79" s="13">
        <v>139</v>
      </c>
      <c r="F79" s="2" t="s">
        <v>192</v>
      </c>
      <c r="G79" s="14">
        <v>1392</v>
      </c>
      <c r="H79" s="2" t="s">
        <v>194</v>
      </c>
    </row>
    <row r="80" spans="1:8" x14ac:dyDescent="0.3">
      <c r="A80" t="s">
        <v>74</v>
      </c>
      <c r="B80" t="s">
        <v>163</v>
      </c>
      <c r="C80" s="12">
        <v>13</v>
      </c>
      <c r="D80" t="s">
        <v>187</v>
      </c>
      <c r="E80" s="13">
        <v>139</v>
      </c>
      <c r="F80" s="2" t="s">
        <v>192</v>
      </c>
      <c r="G80" s="14">
        <v>1393</v>
      </c>
      <c r="H80" s="2" t="s">
        <v>195</v>
      </c>
    </row>
    <row r="81" spans="1:8" x14ac:dyDescent="0.3">
      <c r="A81" t="s">
        <v>74</v>
      </c>
      <c r="B81" t="s">
        <v>163</v>
      </c>
      <c r="C81" s="12">
        <v>13</v>
      </c>
      <c r="D81" t="s">
        <v>187</v>
      </c>
      <c r="E81" s="13">
        <v>139</v>
      </c>
      <c r="F81" s="2" t="s">
        <v>192</v>
      </c>
      <c r="G81" s="14">
        <v>1394</v>
      </c>
      <c r="H81" s="2" t="s">
        <v>196</v>
      </c>
    </row>
    <row r="82" spans="1:8" x14ac:dyDescent="0.3">
      <c r="A82" t="s">
        <v>74</v>
      </c>
      <c r="B82" t="s">
        <v>163</v>
      </c>
      <c r="C82" s="12">
        <v>13</v>
      </c>
      <c r="D82" t="s">
        <v>187</v>
      </c>
      <c r="E82" s="13">
        <v>139</v>
      </c>
      <c r="F82" s="2" t="s">
        <v>192</v>
      </c>
      <c r="G82" s="14">
        <v>1399</v>
      </c>
      <c r="H82" s="2" t="s">
        <v>197</v>
      </c>
    </row>
    <row r="83" spans="1:8" x14ac:dyDescent="0.3">
      <c r="A83" t="s">
        <v>74</v>
      </c>
      <c r="B83" t="s">
        <v>163</v>
      </c>
      <c r="C83" s="12">
        <v>14</v>
      </c>
      <c r="D83" t="s">
        <v>198</v>
      </c>
      <c r="E83" s="13">
        <v>141</v>
      </c>
      <c r="F83" s="2" t="s">
        <v>199</v>
      </c>
      <c r="G83" s="14">
        <v>1410</v>
      </c>
      <c r="H83" s="2" t="s">
        <v>199</v>
      </c>
    </row>
    <row r="84" spans="1:8" x14ac:dyDescent="0.3">
      <c r="A84" t="s">
        <v>74</v>
      </c>
      <c r="B84" t="s">
        <v>163</v>
      </c>
      <c r="C84" s="12">
        <v>14</v>
      </c>
      <c r="D84" t="s">
        <v>198</v>
      </c>
      <c r="E84" s="13">
        <v>142</v>
      </c>
      <c r="F84" s="2" t="s">
        <v>200</v>
      </c>
      <c r="G84" s="14">
        <v>1420</v>
      </c>
      <c r="H84" s="2" t="s">
        <v>200</v>
      </c>
    </row>
    <row r="85" spans="1:8" x14ac:dyDescent="0.3">
      <c r="A85" t="s">
        <v>74</v>
      </c>
      <c r="B85" t="s">
        <v>163</v>
      </c>
      <c r="C85" s="12">
        <v>14</v>
      </c>
      <c r="D85" t="s">
        <v>198</v>
      </c>
      <c r="E85" s="13">
        <v>143</v>
      </c>
      <c r="F85" s="2" t="s">
        <v>201</v>
      </c>
      <c r="G85" s="14">
        <v>1430</v>
      </c>
      <c r="H85" s="2" t="s">
        <v>201</v>
      </c>
    </row>
    <row r="86" spans="1:8" ht="28.8" x14ac:dyDescent="0.3">
      <c r="A86" t="s">
        <v>74</v>
      </c>
      <c r="B86" t="s">
        <v>163</v>
      </c>
      <c r="C86" s="12">
        <v>15</v>
      </c>
      <c r="D86" t="s">
        <v>202</v>
      </c>
      <c r="E86" s="13">
        <v>151</v>
      </c>
      <c r="F86" s="2" t="s">
        <v>203</v>
      </c>
      <c r="G86" s="14">
        <v>1511</v>
      </c>
      <c r="H86" s="2" t="s">
        <v>204</v>
      </c>
    </row>
    <row r="87" spans="1:8" ht="28.8" x14ac:dyDescent="0.3">
      <c r="A87" t="s">
        <v>74</v>
      </c>
      <c r="B87" t="s">
        <v>163</v>
      </c>
      <c r="C87" s="12">
        <v>15</v>
      </c>
      <c r="D87" t="s">
        <v>202</v>
      </c>
      <c r="E87" s="13">
        <v>151</v>
      </c>
      <c r="F87" s="2" t="s">
        <v>203</v>
      </c>
      <c r="G87" s="14">
        <v>1512</v>
      </c>
      <c r="H87" s="2" t="s">
        <v>205</v>
      </c>
    </row>
    <row r="88" spans="1:8" x14ac:dyDescent="0.3">
      <c r="A88" t="s">
        <v>74</v>
      </c>
      <c r="B88" t="s">
        <v>163</v>
      </c>
      <c r="C88" s="12">
        <v>15</v>
      </c>
      <c r="D88" t="s">
        <v>202</v>
      </c>
      <c r="E88" s="13">
        <v>152</v>
      </c>
      <c r="F88" s="2" t="s">
        <v>206</v>
      </c>
      <c r="G88" s="14">
        <v>1520</v>
      </c>
      <c r="H88" s="2" t="s">
        <v>206</v>
      </c>
    </row>
    <row r="89" spans="1:8" x14ac:dyDescent="0.3">
      <c r="A89" t="s">
        <v>74</v>
      </c>
      <c r="B89" t="s">
        <v>163</v>
      </c>
      <c r="C89" s="12">
        <v>16</v>
      </c>
      <c r="D89" t="s">
        <v>207</v>
      </c>
      <c r="E89" s="13">
        <v>161</v>
      </c>
      <c r="F89" s="2" t="s">
        <v>208</v>
      </c>
      <c r="G89" s="14">
        <v>1610</v>
      </c>
      <c r="H89" s="2" t="s">
        <v>208</v>
      </c>
    </row>
    <row r="90" spans="1:8" ht="28.8" x14ac:dyDescent="0.3">
      <c r="A90" t="s">
        <v>74</v>
      </c>
      <c r="B90" t="s">
        <v>163</v>
      </c>
      <c r="C90" s="12">
        <v>16</v>
      </c>
      <c r="D90" t="s">
        <v>207</v>
      </c>
      <c r="E90" s="13">
        <v>162</v>
      </c>
      <c r="F90" s="2" t="s">
        <v>209</v>
      </c>
      <c r="G90" s="14">
        <v>1621</v>
      </c>
      <c r="H90" s="2" t="s">
        <v>210</v>
      </c>
    </row>
    <row r="91" spans="1:8" ht="28.8" x14ac:dyDescent="0.3">
      <c r="A91" t="s">
        <v>74</v>
      </c>
      <c r="B91" t="s">
        <v>163</v>
      </c>
      <c r="C91" s="12">
        <v>16</v>
      </c>
      <c r="D91" t="s">
        <v>207</v>
      </c>
      <c r="E91" s="13">
        <v>162</v>
      </c>
      <c r="F91" s="2" t="s">
        <v>209</v>
      </c>
      <c r="G91" s="14">
        <v>1622</v>
      </c>
      <c r="H91" s="2" t="s">
        <v>211</v>
      </c>
    </row>
    <row r="92" spans="1:8" ht="28.8" x14ac:dyDescent="0.3">
      <c r="A92" t="s">
        <v>74</v>
      </c>
      <c r="B92" t="s">
        <v>163</v>
      </c>
      <c r="C92" s="12">
        <v>16</v>
      </c>
      <c r="D92" t="s">
        <v>207</v>
      </c>
      <c r="E92" s="13">
        <v>162</v>
      </c>
      <c r="F92" s="2" t="s">
        <v>209</v>
      </c>
      <c r="G92" s="14">
        <v>1623</v>
      </c>
      <c r="H92" s="2" t="s">
        <v>212</v>
      </c>
    </row>
    <row r="93" spans="1:8" ht="28.8" x14ac:dyDescent="0.3">
      <c r="A93" t="s">
        <v>74</v>
      </c>
      <c r="B93" t="s">
        <v>163</v>
      </c>
      <c r="C93" s="12">
        <v>16</v>
      </c>
      <c r="D93" t="s">
        <v>207</v>
      </c>
      <c r="E93" s="13">
        <v>162</v>
      </c>
      <c r="F93" s="2" t="s">
        <v>209</v>
      </c>
      <c r="G93" s="14">
        <v>1629</v>
      </c>
      <c r="H93" s="2" t="s">
        <v>213</v>
      </c>
    </row>
    <row r="94" spans="1:8" x14ac:dyDescent="0.3">
      <c r="A94" t="s">
        <v>74</v>
      </c>
      <c r="B94" t="s">
        <v>163</v>
      </c>
      <c r="C94" s="12">
        <v>17</v>
      </c>
      <c r="D94" t="s">
        <v>214</v>
      </c>
      <c r="E94" s="13">
        <v>170</v>
      </c>
      <c r="F94" s="2" t="s">
        <v>214</v>
      </c>
      <c r="G94" s="14">
        <v>1701</v>
      </c>
      <c r="H94" s="2" t="s">
        <v>215</v>
      </c>
    </row>
    <row r="95" spans="1:8" ht="28.8" x14ac:dyDescent="0.3">
      <c r="A95" t="s">
        <v>74</v>
      </c>
      <c r="B95" t="s">
        <v>163</v>
      </c>
      <c r="C95" s="12">
        <v>17</v>
      </c>
      <c r="D95" t="s">
        <v>214</v>
      </c>
      <c r="E95" s="13">
        <v>170</v>
      </c>
      <c r="F95" s="2" t="s">
        <v>214</v>
      </c>
      <c r="G95" s="14">
        <v>1702</v>
      </c>
      <c r="H95" s="2" t="s">
        <v>216</v>
      </c>
    </row>
    <row r="96" spans="1:8" x14ac:dyDescent="0.3">
      <c r="A96" t="s">
        <v>74</v>
      </c>
      <c r="B96" t="s">
        <v>163</v>
      </c>
      <c r="C96" s="12">
        <v>17</v>
      </c>
      <c r="D96" t="s">
        <v>214</v>
      </c>
      <c r="E96" s="13">
        <v>170</v>
      </c>
      <c r="F96" s="2" t="s">
        <v>214</v>
      </c>
      <c r="G96" s="14">
        <v>1709</v>
      </c>
      <c r="H96" s="2" t="s">
        <v>217</v>
      </c>
    </row>
    <row r="97" spans="1:8" x14ac:dyDescent="0.3">
      <c r="A97" t="s">
        <v>74</v>
      </c>
      <c r="B97" t="s">
        <v>163</v>
      </c>
      <c r="C97" s="12">
        <v>18</v>
      </c>
      <c r="D97" t="s">
        <v>218</v>
      </c>
      <c r="E97" s="13">
        <v>181</v>
      </c>
      <c r="F97" s="2" t="s">
        <v>219</v>
      </c>
      <c r="G97" s="14">
        <v>1811</v>
      </c>
      <c r="H97" s="2" t="s">
        <v>220</v>
      </c>
    </row>
    <row r="98" spans="1:8" x14ac:dyDescent="0.3">
      <c r="A98" t="s">
        <v>74</v>
      </c>
      <c r="B98" t="s">
        <v>163</v>
      </c>
      <c r="C98" s="12">
        <v>18</v>
      </c>
      <c r="D98" t="s">
        <v>218</v>
      </c>
      <c r="E98" s="13">
        <v>181</v>
      </c>
      <c r="F98" s="2" t="s">
        <v>219</v>
      </c>
      <c r="G98" s="14">
        <v>1812</v>
      </c>
      <c r="H98" s="2" t="s">
        <v>221</v>
      </c>
    </row>
    <row r="99" spans="1:8" x14ac:dyDescent="0.3">
      <c r="A99" t="s">
        <v>74</v>
      </c>
      <c r="B99" t="s">
        <v>163</v>
      </c>
      <c r="C99" s="12">
        <v>18</v>
      </c>
      <c r="D99" t="s">
        <v>218</v>
      </c>
      <c r="E99" s="13">
        <v>182</v>
      </c>
      <c r="F99" s="2" t="s">
        <v>222</v>
      </c>
      <c r="G99" s="14">
        <v>1820</v>
      </c>
      <c r="H99" s="2" t="s">
        <v>222</v>
      </c>
    </row>
    <row r="100" spans="1:8" x14ac:dyDescent="0.3">
      <c r="A100" t="s">
        <v>74</v>
      </c>
      <c r="B100" t="s">
        <v>163</v>
      </c>
      <c r="C100" s="12">
        <v>19</v>
      </c>
      <c r="D100" t="s">
        <v>223</v>
      </c>
      <c r="E100" s="13">
        <v>191</v>
      </c>
      <c r="F100" s="2" t="s">
        <v>224</v>
      </c>
      <c r="G100" s="14">
        <v>1910</v>
      </c>
      <c r="H100" s="2" t="s">
        <v>224</v>
      </c>
    </row>
    <row r="101" spans="1:8" x14ac:dyDescent="0.3">
      <c r="A101" t="s">
        <v>74</v>
      </c>
      <c r="B101" t="s">
        <v>163</v>
      </c>
      <c r="C101" s="12">
        <v>19</v>
      </c>
      <c r="D101" t="s">
        <v>223</v>
      </c>
      <c r="E101" s="13">
        <v>192</v>
      </c>
      <c r="F101" s="2" t="s">
        <v>225</v>
      </c>
      <c r="G101" s="14">
        <v>1920</v>
      </c>
      <c r="H101" s="2" t="s">
        <v>225</v>
      </c>
    </row>
    <row r="102" spans="1:8" ht="28.8" x14ac:dyDescent="0.3">
      <c r="A102" t="s">
        <v>74</v>
      </c>
      <c r="B102" t="s">
        <v>163</v>
      </c>
      <c r="C102" s="12">
        <v>20</v>
      </c>
      <c r="D102" t="s">
        <v>226</v>
      </c>
      <c r="E102" s="13">
        <v>201</v>
      </c>
      <c r="F102" s="2" t="s">
        <v>227</v>
      </c>
      <c r="G102" s="14">
        <v>2011</v>
      </c>
      <c r="H102" s="2" t="s">
        <v>228</v>
      </c>
    </row>
    <row r="103" spans="1:8" ht="28.8" x14ac:dyDescent="0.3">
      <c r="A103" t="s">
        <v>74</v>
      </c>
      <c r="B103" t="s">
        <v>163</v>
      </c>
      <c r="C103" s="12">
        <v>20</v>
      </c>
      <c r="D103" t="s">
        <v>226</v>
      </c>
      <c r="E103" s="13">
        <v>201</v>
      </c>
      <c r="F103" s="2" t="s">
        <v>227</v>
      </c>
      <c r="G103" s="14">
        <v>2012</v>
      </c>
      <c r="H103" s="2" t="s">
        <v>229</v>
      </c>
    </row>
    <row r="104" spans="1:8" ht="28.8" x14ac:dyDescent="0.3">
      <c r="A104" t="s">
        <v>74</v>
      </c>
      <c r="B104" t="s">
        <v>163</v>
      </c>
      <c r="C104" s="12">
        <v>20</v>
      </c>
      <c r="D104" t="s">
        <v>226</v>
      </c>
      <c r="E104" s="13">
        <v>201</v>
      </c>
      <c r="F104" s="2" t="s">
        <v>227</v>
      </c>
      <c r="G104" s="14">
        <v>2013</v>
      </c>
      <c r="H104" s="2" t="s">
        <v>230</v>
      </c>
    </row>
    <row r="105" spans="1:8" x14ac:dyDescent="0.3">
      <c r="A105" t="s">
        <v>74</v>
      </c>
      <c r="B105" t="s">
        <v>163</v>
      </c>
      <c r="C105" s="12">
        <v>20</v>
      </c>
      <c r="D105" t="s">
        <v>226</v>
      </c>
      <c r="E105" s="13">
        <v>202</v>
      </c>
      <c r="F105" s="2" t="s">
        <v>231</v>
      </c>
      <c r="G105" s="14">
        <v>2021</v>
      </c>
      <c r="H105" s="2" t="s">
        <v>232</v>
      </c>
    </row>
    <row r="106" spans="1:8" ht="28.8" x14ac:dyDescent="0.3">
      <c r="A106" t="s">
        <v>74</v>
      </c>
      <c r="B106" t="s">
        <v>163</v>
      </c>
      <c r="C106" s="12">
        <v>20</v>
      </c>
      <c r="D106" t="s">
        <v>226</v>
      </c>
      <c r="E106" s="13">
        <v>202</v>
      </c>
      <c r="F106" s="2" t="s">
        <v>231</v>
      </c>
      <c r="G106" s="14">
        <v>2022</v>
      </c>
      <c r="H106" s="2" t="s">
        <v>233</v>
      </c>
    </row>
    <row r="107" spans="1:8" ht="28.8" x14ac:dyDescent="0.3">
      <c r="A107" t="s">
        <v>74</v>
      </c>
      <c r="B107" t="s">
        <v>163</v>
      </c>
      <c r="C107" s="12">
        <v>20</v>
      </c>
      <c r="D107" t="s">
        <v>226</v>
      </c>
      <c r="E107" s="13">
        <v>202</v>
      </c>
      <c r="F107" s="2" t="s">
        <v>231</v>
      </c>
      <c r="G107" s="14">
        <v>2023</v>
      </c>
      <c r="H107" s="2" t="s">
        <v>234</v>
      </c>
    </row>
    <row r="108" spans="1:8" x14ac:dyDescent="0.3">
      <c r="A108" t="s">
        <v>74</v>
      </c>
      <c r="B108" t="s">
        <v>163</v>
      </c>
      <c r="C108" s="12">
        <v>20</v>
      </c>
      <c r="D108" t="s">
        <v>226</v>
      </c>
      <c r="E108" s="13">
        <v>202</v>
      </c>
      <c r="F108" s="2" t="s">
        <v>231</v>
      </c>
      <c r="G108" s="14">
        <v>2029</v>
      </c>
      <c r="H108" s="2" t="s">
        <v>235</v>
      </c>
    </row>
    <row r="109" spans="1:8" x14ac:dyDescent="0.3">
      <c r="A109" t="s">
        <v>74</v>
      </c>
      <c r="B109" t="s">
        <v>163</v>
      </c>
      <c r="C109" s="12">
        <v>20</v>
      </c>
      <c r="D109" t="s">
        <v>226</v>
      </c>
      <c r="E109" s="13">
        <v>203</v>
      </c>
      <c r="F109" s="2" t="s">
        <v>236</v>
      </c>
      <c r="G109" s="14">
        <v>2030</v>
      </c>
      <c r="H109" s="2" t="s">
        <v>236</v>
      </c>
    </row>
    <row r="110" spans="1:8" ht="28.8" x14ac:dyDescent="0.3">
      <c r="A110" t="s">
        <v>74</v>
      </c>
      <c r="B110" t="s">
        <v>163</v>
      </c>
      <c r="C110" s="12">
        <v>21</v>
      </c>
      <c r="D110" t="s">
        <v>237</v>
      </c>
      <c r="E110" s="13">
        <v>210</v>
      </c>
      <c r="F110" s="2" t="s">
        <v>237</v>
      </c>
      <c r="G110" s="14">
        <v>2100</v>
      </c>
      <c r="H110" s="2" t="s">
        <v>237</v>
      </c>
    </row>
    <row r="111" spans="1:8" ht="28.8" x14ac:dyDescent="0.3">
      <c r="A111" t="s">
        <v>74</v>
      </c>
      <c r="B111" t="s">
        <v>163</v>
      </c>
      <c r="C111" s="12">
        <v>22</v>
      </c>
      <c r="D111" t="s">
        <v>238</v>
      </c>
      <c r="E111" s="13">
        <v>221</v>
      </c>
      <c r="F111" s="2" t="s">
        <v>239</v>
      </c>
      <c r="G111" s="14">
        <v>2211</v>
      </c>
      <c r="H111" s="2" t="s">
        <v>240</v>
      </c>
    </row>
    <row r="112" spans="1:8" x14ac:dyDescent="0.3">
      <c r="A112" t="s">
        <v>74</v>
      </c>
      <c r="B112" t="s">
        <v>163</v>
      </c>
      <c r="C112" s="12">
        <v>22</v>
      </c>
      <c r="D112" t="s">
        <v>238</v>
      </c>
      <c r="E112" s="13">
        <v>221</v>
      </c>
      <c r="F112" s="2" t="s">
        <v>239</v>
      </c>
      <c r="G112" s="14">
        <v>2219</v>
      </c>
      <c r="H112" s="2" t="s">
        <v>241</v>
      </c>
    </row>
    <row r="113" spans="1:8" x14ac:dyDescent="0.3">
      <c r="A113" t="s">
        <v>74</v>
      </c>
      <c r="B113" t="s">
        <v>163</v>
      </c>
      <c r="C113" s="12">
        <v>22</v>
      </c>
      <c r="D113" t="s">
        <v>238</v>
      </c>
      <c r="E113" s="13">
        <v>222</v>
      </c>
      <c r="F113" s="2" t="s">
        <v>242</v>
      </c>
      <c r="G113" s="14">
        <v>2220</v>
      </c>
      <c r="H113" s="2" t="s">
        <v>242</v>
      </c>
    </row>
    <row r="114" spans="1:8" x14ac:dyDescent="0.3">
      <c r="A114" t="s">
        <v>74</v>
      </c>
      <c r="B114" t="s">
        <v>163</v>
      </c>
      <c r="C114" s="12">
        <v>23</v>
      </c>
      <c r="D114" t="s">
        <v>243</v>
      </c>
      <c r="E114" s="13">
        <v>231</v>
      </c>
      <c r="F114" s="2" t="s">
        <v>244</v>
      </c>
      <c r="G114" s="14">
        <v>2310</v>
      </c>
      <c r="H114" s="2" t="s">
        <v>244</v>
      </c>
    </row>
    <row r="115" spans="1:8" x14ac:dyDescent="0.3">
      <c r="A115" t="s">
        <v>74</v>
      </c>
      <c r="B115" t="s">
        <v>163</v>
      </c>
      <c r="C115" s="12">
        <v>23</v>
      </c>
      <c r="D115" t="s">
        <v>243</v>
      </c>
      <c r="E115" s="13">
        <v>239</v>
      </c>
      <c r="F115" s="2" t="s">
        <v>245</v>
      </c>
      <c r="G115" s="14">
        <v>2391</v>
      </c>
      <c r="H115" s="2" t="s">
        <v>246</v>
      </c>
    </row>
    <row r="116" spans="1:8" x14ac:dyDescent="0.3">
      <c r="A116" t="s">
        <v>74</v>
      </c>
      <c r="B116" t="s">
        <v>163</v>
      </c>
      <c r="C116" s="12">
        <v>23</v>
      </c>
      <c r="D116" t="s">
        <v>243</v>
      </c>
      <c r="E116" s="13">
        <v>239</v>
      </c>
      <c r="F116" s="2" t="s">
        <v>245</v>
      </c>
      <c r="G116" s="14">
        <v>2392</v>
      </c>
      <c r="H116" s="2" t="s">
        <v>247</v>
      </c>
    </row>
    <row r="117" spans="1:8" x14ac:dyDescent="0.3">
      <c r="A117" t="s">
        <v>74</v>
      </c>
      <c r="B117" t="s">
        <v>163</v>
      </c>
      <c r="C117" s="12">
        <v>23</v>
      </c>
      <c r="D117" t="s">
        <v>243</v>
      </c>
      <c r="E117" s="13">
        <v>239</v>
      </c>
      <c r="F117" s="2" t="s">
        <v>245</v>
      </c>
      <c r="G117" s="14">
        <v>2393</v>
      </c>
      <c r="H117" s="2" t="s">
        <v>248</v>
      </c>
    </row>
    <row r="118" spans="1:8" x14ac:dyDescent="0.3">
      <c r="A118" t="s">
        <v>74</v>
      </c>
      <c r="B118" t="s">
        <v>163</v>
      </c>
      <c r="C118" s="12">
        <v>23</v>
      </c>
      <c r="D118" t="s">
        <v>243</v>
      </c>
      <c r="E118" s="13">
        <v>239</v>
      </c>
      <c r="F118" s="2" t="s">
        <v>245</v>
      </c>
      <c r="G118" s="14">
        <v>2394</v>
      </c>
      <c r="H118" s="2" t="s">
        <v>249</v>
      </c>
    </row>
    <row r="119" spans="1:8" x14ac:dyDescent="0.3">
      <c r="A119" t="s">
        <v>74</v>
      </c>
      <c r="B119" t="s">
        <v>163</v>
      </c>
      <c r="C119" s="12">
        <v>23</v>
      </c>
      <c r="D119" t="s">
        <v>243</v>
      </c>
      <c r="E119" s="13">
        <v>239</v>
      </c>
      <c r="F119" s="2" t="s">
        <v>245</v>
      </c>
      <c r="G119" s="14">
        <v>2395</v>
      </c>
      <c r="H119" s="2" t="s">
        <v>250</v>
      </c>
    </row>
    <row r="120" spans="1:8" x14ac:dyDescent="0.3">
      <c r="A120" t="s">
        <v>74</v>
      </c>
      <c r="B120" t="s">
        <v>163</v>
      </c>
      <c r="C120" s="12">
        <v>23</v>
      </c>
      <c r="D120" t="s">
        <v>243</v>
      </c>
      <c r="E120" s="13">
        <v>239</v>
      </c>
      <c r="F120" s="2" t="s">
        <v>245</v>
      </c>
      <c r="G120" s="14">
        <v>2396</v>
      </c>
      <c r="H120" s="2" t="s">
        <v>251</v>
      </c>
    </row>
    <row r="121" spans="1:8" x14ac:dyDescent="0.3">
      <c r="A121" t="s">
        <v>74</v>
      </c>
      <c r="B121" t="s">
        <v>163</v>
      </c>
      <c r="C121" s="12">
        <v>23</v>
      </c>
      <c r="D121" t="s">
        <v>243</v>
      </c>
      <c r="E121" s="13">
        <v>239</v>
      </c>
      <c r="F121" s="2" t="s">
        <v>245</v>
      </c>
      <c r="G121" s="14">
        <v>2399</v>
      </c>
      <c r="H121" s="2" t="s">
        <v>252</v>
      </c>
    </row>
    <row r="122" spans="1:8" x14ac:dyDescent="0.3">
      <c r="A122" t="s">
        <v>74</v>
      </c>
      <c r="B122" t="s">
        <v>163</v>
      </c>
      <c r="C122" s="12">
        <v>24</v>
      </c>
      <c r="D122" t="s">
        <v>253</v>
      </c>
      <c r="E122" s="13">
        <v>241</v>
      </c>
      <c r="F122" s="2" t="s">
        <v>254</v>
      </c>
      <c r="G122" s="14">
        <v>2410</v>
      </c>
      <c r="H122" s="2" t="s">
        <v>254</v>
      </c>
    </row>
    <row r="123" spans="1:8" x14ac:dyDescent="0.3">
      <c r="A123" t="s">
        <v>74</v>
      </c>
      <c r="B123" t="s">
        <v>163</v>
      </c>
      <c r="C123" s="12">
        <v>24</v>
      </c>
      <c r="D123" t="s">
        <v>253</v>
      </c>
      <c r="E123" s="13">
        <v>242</v>
      </c>
      <c r="F123" s="2" t="s">
        <v>255</v>
      </c>
      <c r="G123" s="14">
        <v>2420</v>
      </c>
      <c r="H123" s="2" t="s">
        <v>255</v>
      </c>
    </row>
    <row r="124" spans="1:8" x14ac:dyDescent="0.3">
      <c r="A124" t="s">
        <v>74</v>
      </c>
      <c r="B124" t="s">
        <v>163</v>
      </c>
      <c r="C124" s="12">
        <v>24</v>
      </c>
      <c r="D124" t="s">
        <v>253</v>
      </c>
      <c r="E124" s="13">
        <v>243</v>
      </c>
      <c r="F124" s="2" t="s">
        <v>256</v>
      </c>
      <c r="G124" s="14">
        <v>2431</v>
      </c>
      <c r="H124" s="2" t="s">
        <v>257</v>
      </c>
    </row>
    <row r="125" spans="1:8" x14ac:dyDescent="0.3">
      <c r="A125" t="s">
        <v>74</v>
      </c>
      <c r="B125" t="s">
        <v>163</v>
      </c>
      <c r="C125" s="12">
        <v>24</v>
      </c>
      <c r="D125" t="s">
        <v>253</v>
      </c>
      <c r="E125" s="13">
        <v>243</v>
      </c>
      <c r="F125" s="2" t="s">
        <v>256</v>
      </c>
      <c r="G125" s="14">
        <v>2432</v>
      </c>
      <c r="H125" s="2" t="s">
        <v>258</v>
      </c>
    </row>
    <row r="126" spans="1:8" ht="28.8" x14ac:dyDescent="0.3">
      <c r="A126" t="s">
        <v>74</v>
      </c>
      <c r="B126" t="s">
        <v>163</v>
      </c>
      <c r="C126" s="12">
        <v>25</v>
      </c>
      <c r="D126" t="s">
        <v>259</v>
      </c>
      <c r="E126" s="13">
        <v>251</v>
      </c>
      <c r="F126" s="2" t="s">
        <v>260</v>
      </c>
      <c r="G126" s="14">
        <v>2511</v>
      </c>
      <c r="H126" s="2" t="s">
        <v>261</v>
      </c>
    </row>
    <row r="127" spans="1:8" ht="28.8" x14ac:dyDescent="0.3">
      <c r="A127" t="s">
        <v>74</v>
      </c>
      <c r="B127" t="s">
        <v>163</v>
      </c>
      <c r="C127" s="12">
        <v>25</v>
      </c>
      <c r="D127" t="s">
        <v>259</v>
      </c>
      <c r="E127" s="13">
        <v>251</v>
      </c>
      <c r="F127" s="2" t="s">
        <v>260</v>
      </c>
      <c r="G127" s="14">
        <v>2512</v>
      </c>
      <c r="H127" s="2" t="s">
        <v>262</v>
      </c>
    </row>
    <row r="128" spans="1:8" ht="28.8" x14ac:dyDescent="0.3">
      <c r="A128" t="s">
        <v>74</v>
      </c>
      <c r="B128" t="s">
        <v>163</v>
      </c>
      <c r="C128" s="12">
        <v>25</v>
      </c>
      <c r="D128" t="s">
        <v>259</v>
      </c>
      <c r="E128" s="13">
        <v>251</v>
      </c>
      <c r="F128" s="2" t="s">
        <v>260</v>
      </c>
      <c r="G128" s="14">
        <v>2513</v>
      </c>
      <c r="H128" s="2" t="s">
        <v>263</v>
      </c>
    </row>
    <row r="129" spans="1:8" x14ac:dyDescent="0.3">
      <c r="A129" t="s">
        <v>74</v>
      </c>
      <c r="B129" t="s">
        <v>163</v>
      </c>
      <c r="C129" s="12">
        <v>25</v>
      </c>
      <c r="D129" t="s">
        <v>259</v>
      </c>
      <c r="E129" s="13">
        <v>252</v>
      </c>
      <c r="F129" s="2" t="s">
        <v>264</v>
      </c>
      <c r="G129" s="14">
        <v>2520</v>
      </c>
      <c r="H129" s="2" t="s">
        <v>264</v>
      </c>
    </row>
    <row r="130" spans="1:8" ht="28.8" x14ac:dyDescent="0.3">
      <c r="A130" t="s">
        <v>74</v>
      </c>
      <c r="B130" t="s">
        <v>163</v>
      </c>
      <c r="C130" s="12">
        <v>25</v>
      </c>
      <c r="D130" t="s">
        <v>259</v>
      </c>
      <c r="E130" s="13">
        <v>259</v>
      </c>
      <c r="F130" s="2" t="s">
        <v>265</v>
      </c>
      <c r="G130" s="14">
        <v>2591</v>
      </c>
      <c r="H130" s="2" t="s">
        <v>266</v>
      </c>
    </row>
    <row r="131" spans="1:8" ht="28.8" x14ac:dyDescent="0.3">
      <c r="A131" t="s">
        <v>74</v>
      </c>
      <c r="B131" t="s">
        <v>163</v>
      </c>
      <c r="C131" s="12">
        <v>25</v>
      </c>
      <c r="D131" t="s">
        <v>259</v>
      </c>
      <c r="E131" s="13">
        <v>259</v>
      </c>
      <c r="F131" s="2" t="s">
        <v>265</v>
      </c>
      <c r="G131" s="14">
        <v>2592</v>
      </c>
      <c r="H131" s="2" t="s">
        <v>267</v>
      </c>
    </row>
    <row r="132" spans="1:8" ht="28.8" x14ac:dyDescent="0.3">
      <c r="A132" t="s">
        <v>74</v>
      </c>
      <c r="B132" t="s">
        <v>163</v>
      </c>
      <c r="C132" s="12">
        <v>25</v>
      </c>
      <c r="D132" t="s">
        <v>259</v>
      </c>
      <c r="E132" s="13">
        <v>259</v>
      </c>
      <c r="F132" s="2" t="s">
        <v>265</v>
      </c>
      <c r="G132" s="14">
        <v>2593</v>
      </c>
      <c r="H132" s="2" t="s">
        <v>268</v>
      </c>
    </row>
    <row r="133" spans="1:8" ht="28.8" x14ac:dyDescent="0.3">
      <c r="A133" t="s">
        <v>74</v>
      </c>
      <c r="B133" t="s">
        <v>163</v>
      </c>
      <c r="C133" s="12">
        <v>25</v>
      </c>
      <c r="D133" t="s">
        <v>259</v>
      </c>
      <c r="E133" s="13">
        <v>259</v>
      </c>
      <c r="F133" s="2" t="s">
        <v>265</v>
      </c>
      <c r="G133" s="14">
        <v>2599</v>
      </c>
      <c r="H133" s="2" t="s">
        <v>269</v>
      </c>
    </row>
    <row r="134" spans="1:8" x14ac:dyDescent="0.3">
      <c r="A134" t="s">
        <v>74</v>
      </c>
      <c r="B134" t="s">
        <v>163</v>
      </c>
      <c r="C134" s="12">
        <v>26</v>
      </c>
      <c r="D134" t="s">
        <v>270</v>
      </c>
      <c r="E134" s="13">
        <v>261</v>
      </c>
      <c r="F134" s="2" t="s">
        <v>271</v>
      </c>
      <c r="G134" s="14">
        <v>2610</v>
      </c>
      <c r="H134" s="2" t="s">
        <v>271</v>
      </c>
    </row>
    <row r="135" spans="1:8" x14ac:dyDescent="0.3">
      <c r="A135" t="s">
        <v>74</v>
      </c>
      <c r="B135" t="s">
        <v>163</v>
      </c>
      <c r="C135" s="12">
        <v>26</v>
      </c>
      <c r="D135" t="s">
        <v>270</v>
      </c>
      <c r="E135" s="13">
        <v>262</v>
      </c>
      <c r="F135" s="2" t="s">
        <v>272</v>
      </c>
      <c r="G135" s="14">
        <v>2620</v>
      </c>
      <c r="H135" s="2" t="s">
        <v>272</v>
      </c>
    </row>
    <row r="136" spans="1:8" x14ac:dyDescent="0.3">
      <c r="A136" t="s">
        <v>74</v>
      </c>
      <c r="B136" t="s">
        <v>163</v>
      </c>
      <c r="C136" s="12">
        <v>26</v>
      </c>
      <c r="D136" t="s">
        <v>270</v>
      </c>
      <c r="E136" s="13">
        <v>263</v>
      </c>
      <c r="F136" s="2" t="s">
        <v>273</v>
      </c>
      <c r="G136" s="14">
        <v>2630</v>
      </c>
      <c r="H136" s="2" t="s">
        <v>273</v>
      </c>
    </row>
    <row r="137" spans="1:8" x14ac:dyDescent="0.3">
      <c r="A137" t="s">
        <v>74</v>
      </c>
      <c r="B137" t="s">
        <v>163</v>
      </c>
      <c r="C137" s="12">
        <v>26</v>
      </c>
      <c r="D137" t="s">
        <v>270</v>
      </c>
      <c r="E137" s="13">
        <v>264</v>
      </c>
      <c r="F137" s="2" t="s">
        <v>274</v>
      </c>
      <c r="G137" s="14">
        <v>2640</v>
      </c>
      <c r="H137" s="2" t="s">
        <v>274</v>
      </c>
    </row>
    <row r="138" spans="1:8" ht="28.8" x14ac:dyDescent="0.3">
      <c r="A138" t="s">
        <v>74</v>
      </c>
      <c r="B138" t="s">
        <v>163</v>
      </c>
      <c r="C138" s="12">
        <v>26</v>
      </c>
      <c r="D138" t="s">
        <v>270</v>
      </c>
      <c r="E138" s="13">
        <v>265</v>
      </c>
      <c r="F138" s="2" t="s">
        <v>275</v>
      </c>
      <c r="G138" s="14">
        <v>2651</v>
      </c>
      <c r="H138" s="2" t="s">
        <v>276</v>
      </c>
    </row>
    <row r="139" spans="1:8" ht="28.8" x14ac:dyDescent="0.3">
      <c r="A139" t="s">
        <v>74</v>
      </c>
      <c r="B139" t="s">
        <v>163</v>
      </c>
      <c r="C139" s="12">
        <v>26</v>
      </c>
      <c r="D139" t="s">
        <v>270</v>
      </c>
      <c r="E139" s="13">
        <v>265</v>
      </c>
      <c r="F139" s="2" t="s">
        <v>275</v>
      </c>
      <c r="G139" s="14">
        <v>2652</v>
      </c>
      <c r="H139" s="2" t="s">
        <v>277</v>
      </c>
    </row>
    <row r="140" spans="1:8" ht="28.8" x14ac:dyDescent="0.3">
      <c r="A140" t="s">
        <v>74</v>
      </c>
      <c r="B140" t="s">
        <v>163</v>
      </c>
      <c r="C140" s="12">
        <v>26</v>
      </c>
      <c r="D140" t="s">
        <v>270</v>
      </c>
      <c r="E140" s="13">
        <v>265</v>
      </c>
      <c r="F140" s="2" t="s">
        <v>275</v>
      </c>
      <c r="G140" s="14">
        <v>2660</v>
      </c>
      <c r="H140" s="2" t="s">
        <v>278</v>
      </c>
    </row>
    <row r="141" spans="1:8" x14ac:dyDescent="0.3">
      <c r="A141" t="s">
        <v>74</v>
      </c>
      <c r="B141" t="s">
        <v>163</v>
      </c>
      <c r="C141" s="12">
        <v>26</v>
      </c>
      <c r="D141" t="s">
        <v>270</v>
      </c>
      <c r="E141" s="13">
        <v>267</v>
      </c>
      <c r="F141" s="2" t="s">
        <v>279</v>
      </c>
      <c r="G141" s="14">
        <v>2670</v>
      </c>
      <c r="H141" s="2" t="s">
        <v>279</v>
      </c>
    </row>
    <row r="142" spans="1:8" x14ac:dyDescent="0.3">
      <c r="A142" t="s">
        <v>74</v>
      </c>
      <c r="B142" t="s">
        <v>163</v>
      </c>
      <c r="C142" s="12">
        <v>26</v>
      </c>
      <c r="D142" t="s">
        <v>270</v>
      </c>
      <c r="E142" s="13">
        <v>268</v>
      </c>
      <c r="F142" s="2" t="s">
        <v>280</v>
      </c>
      <c r="G142" s="14">
        <v>2680</v>
      </c>
      <c r="H142" s="2" t="s">
        <v>280</v>
      </c>
    </row>
    <row r="143" spans="1:8" ht="28.8" x14ac:dyDescent="0.3">
      <c r="A143" t="s">
        <v>74</v>
      </c>
      <c r="B143" t="s">
        <v>163</v>
      </c>
      <c r="C143" s="12">
        <v>27</v>
      </c>
      <c r="D143" t="s">
        <v>281</v>
      </c>
      <c r="E143" s="13">
        <v>271</v>
      </c>
      <c r="F143" s="2" t="s">
        <v>282</v>
      </c>
      <c r="G143" s="14">
        <v>2710</v>
      </c>
      <c r="H143" s="2" t="s">
        <v>283</v>
      </c>
    </row>
    <row r="144" spans="1:8" x14ac:dyDescent="0.3">
      <c r="A144" t="s">
        <v>74</v>
      </c>
      <c r="B144" t="s">
        <v>163</v>
      </c>
      <c r="C144" s="12">
        <v>27</v>
      </c>
      <c r="D144" t="s">
        <v>281</v>
      </c>
      <c r="E144" s="13">
        <v>272</v>
      </c>
      <c r="F144" s="2" t="s">
        <v>284</v>
      </c>
      <c r="G144" s="14">
        <v>2720</v>
      </c>
      <c r="H144" s="2" t="s">
        <v>284</v>
      </c>
    </row>
    <row r="145" spans="1:8" x14ac:dyDescent="0.3">
      <c r="A145" t="s">
        <v>74</v>
      </c>
      <c r="B145" t="s">
        <v>163</v>
      </c>
      <c r="C145" s="12">
        <v>27</v>
      </c>
      <c r="D145" t="s">
        <v>281</v>
      </c>
      <c r="E145" s="13">
        <v>273</v>
      </c>
      <c r="F145" s="2" t="s">
        <v>285</v>
      </c>
      <c r="G145" s="14">
        <v>2731</v>
      </c>
      <c r="H145" s="2" t="s">
        <v>286</v>
      </c>
    </row>
    <row r="146" spans="1:8" x14ac:dyDescent="0.3">
      <c r="A146" t="s">
        <v>74</v>
      </c>
      <c r="B146" t="s">
        <v>163</v>
      </c>
      <c r="C146" s="12">
        <v>27</v>
      </c>
      <c r="D146" t="s">
        <v>281</v>
      </c>
      <c r="E146" s="13">
        <v>273</v>
      </c>
      <c r="F146" s="2" t="s">
        <v>285</v>
      </c>
      <c r="G146" s="14">
        <v>2732</v>
      </c>
      <c r="H146" s="2" t="s">
        <v>287</v>
      </c>
    </row>
    <row r="147" spans="1:8" x14ac:dyDescent="0.3">
      <c r="A147" t="s">
        <v>74</v>
      </c>
      <c r="B147" t="s">
        <v>163</v>
      </c>
      <c r="C147" s="12">
        <v>27</v>
      </c>
      <c r="D147" t="s">
        <v>281</v>
      </c>
      <c r="E147" s="13">
        <v>273</v>
      </c>
      <c r="F147" s="2" t="s">
        <v>285</v>
      </c>
      <c r="G147" s="14">
        <v>2733</v>
      </c>
      <c r="H147" s="2" t="s">
        <v>288</v>
      </c>
    </row>
    <row r="148" spans="1:8" x14ac:dyDescent="0.3">
      <c r="A148" t="s">
        <v>74</v>
      </c>
      <c r="B148" t="s">
        <v>163</v>
      </c>
      <c r="C148" s="12">
        <v>27</v>
      </c>
      <c r="D148" t="s">
        <v>281</v>
      </c>
      <c r="E148" s="13">
        <v>274</v>
      </c>
      <c r="F148" s="2" t="s">
        <v>289</v>
      </c>
      <c r="G148" s="14">
        <v>2740</v>
      </c>
      <c r="H148" s="2" t="s">
        <v>289</v>
      </c>
    </row>
    <row r="149" spans="1:8" x14ac:dyDescent="0.3">
      <c r="A149" t="s">
        <v>74</v>
      </c>
      <c r="B149" t="s">
        <v>163</v>
      </c>
      <c r="C149" s="12">
        <v>27</v>
      </c>
      <c r="D149" t="s">
        <v>281</v>
      </c>
      <c r="E149" s="13">
        <v>275</v>
      </c>
      <c r="F149" s="2" t="s">
        <v>290</v>
      </c>
      <c r="G149" s="14">
        <v>2750</v>
      </c>
      <c r="H149" s="2" t="s">
        <v>290</v>
      </c>
    </row>
    <row r="150" spans="1:8" x14ac:dyDescent="0.3">
      <c r="A150" t="s">
        <v>74</v>
      </c>
      <c r="B150" t="s">
        <v>163</v>
      </c>
      <c r="C150" s="12">
        <v>27</v>
      </c>
      <c r="D150" t="s">
        <v>281</v>
      </c>
      <c r="E150" s="13">
        <v>279</v>
      </c>
      <c r="F150" s="2" t="s">
        <v>291</v>
      </c>
      <c r="G150" s="14">
        <v>2790</v>
      </c>
      <c r="H150" s="2" t="s">
        <v>291</v>
      </c>
    </row>
    <row r="151" spans="1:8" ht="28.8" x14ac:dyDescent="0.3">
      <c r="A151" t="s">
        <v>74</v>
      </c>
      <c r="B151" t="s">
        <v>163</v>
      </c>
      <c r="C151" s="12">
        <v>28</v>
      </c>
      <c r="D151" t="s">
        <v>292</v>
      </c>
      <c r="E151" s="13">
        <v>281</v>
      </c>
      <c r="F151" s="2" t="s">
        <v>293</v>
      </c>
      <c r="G151" s="14">
        <v>2811</v>
      </c>
      <c r="H151" s="2" t="s">
        <v>294</v>
      </c>
    </row>
    <row r="152" spans="1:8" x14ac:dyDescent="0.3">
      <c r="A152" t="s">
        <v>74</v>
      </c>
      <c r="B152" t="s">
        <v>163</v>
      </c>
      <c r="C152" s="12">
        <v>28</v>
      </c>
      <c r="D152" t="s">
        <v>292</v>
      </c>
      <c r="E152" s="13">
        <v>281</v>
      </c>
      <c r="F152" s="2" t="s">
        <v>293</v>
      </c>
      <c r="G152" s="14">
        <v>2812</v>
      </c>
      <c r="H152" s="2" t="s">
        <v>295</v>
      </c>
    </row>
    <row r="153" spans="1:8" x14ac:dyDescent="0.3">
      <c r="A153" t="s">
        <v>74</v>
      </c>
      <c r="B153" t="s">
        <v>163</v>
      </c>
      <c r="C153" s="12">
        <v>28</v>
      </c>
      <c r="D153" t="s">
        <v>292</v>
      </c>
      <c r="E153" s="13">
        <v>281</v>
      </c>
      <c r="F153" s="2" t="s">
        <v>293</v>
      </c>
      <c r="G153" s="14">
        <v>2813</v>
      </c>
      <c r="H153" s="2" t="s">
        <v>296</v>
      </c>
    </row>
    <row r="154" spans="1:8" x14ac:dyDescent="0.3">
      <c r="A154" t="s">
        <v>74</v>
      </c>
      <c r="B154" t="s">
        <v>163</v>
      </c>
      <c r="C154" s="12">
        <v>28</v>
      </c>
      <c r="D154" t="s">
        <v>292</v>
      </c>
      <c r="E154" s="13">
        <v>281</v>
      </c>
      <c r="F154" s="2" t="s">
        <v>293</v>
      </c>
      <c r="G154" s="14">
        <v>2814</v>
      </c>
      <c r="H154" s="2" t="s">
        <v>297</v>
      </c>
    </row>
    <row r="155" spans="1:8" x14ac:dyDescent="0.3">
      <c r="A155" t="s">
        <v>74</v>
      </c>
      <c r="B155" t="s">
        <v>163</v>
      </c>
      <c r="C155" s="12">
        <v>28</v>
      </c>
      <c r="D155" t="s">
        <v>292</v>
      </c>
      <c r="E155" s="13">
        <v>281</v>
      </c>
      <c r="F155" s="2" t="s">
        <v>293</v>
      </c>
      <c r="G155" s="14">
        <v>2815</v>
      </c>
      <c r="H155" s="2" t="s">
        <v>298</v>
      </c>
    </row>
    <row r="156" spans="1:8" x14ac:dyDescent="0.3">
      <c r="A156" t="s">
        <v>74</v>
      </c>
      <c r="B156" t="s">
        <v>163</v>
      </c>
      <c r="C156" s="12">
        <v>28</v>
      </c>
      <c r="D156" t="s">
        <v>292</v>
      </c>
      <c r="E156" s="13">
        <v>281</v>
      </c>
      <c r="F156" s="2" t="s">
        <v>293</v>
      </c>
      <c r="G156" s="14">
        <v>2816</v>
      </c>
      <c r="H156" s="2" t="s">
        <v>299</v>
      </c>
    </row>
    <row r="157" spans="1:8" ht="28.8" x14ac:dyDescent="0.3">
      <c r="A157" t="s">
        <v>74</v>
      </c>
      <c r="B157" t="s">
        <v>163</v>
      </c>
      <c r="C157" s="12">
        <v>28</v>
      </c>
      <c r="D157" t="s">
        <v>292</v>
      </c>
      <c r="E157" s="13">
        <v>281</v>
      </c>
      <c r="F157" s="2" t="s">
        <v>293</v>
      </c>
      <c r="G157" s="14">
        <v>2817</v>
      </c>
      <c r="H157" s="2" t="s">
        <v>300</v>
      </c>
    </row>
    <row r="158" spans="1:8" x14ac:dyDescent="0.3">
      <c r="A158" t="s">
        <v>74</v>
      </c>
      <c r="B158" t="s">
        <v>163</v>
      </c>
      <c r="C158" s="12">
        <v>28</v>
      </c>
      <c r="D158" t="s">
        <v>292</v>
      </c>
      <c r="E158" s="13">
        <v>281</v>
      </c>
      <c r="F158" s="2" t="s">
        <v>293</v>
      </c>
      <c r="G158" s="14">
        <v>2818</v>
      </c>
      <c r="H158" s="2" t="s">
        <v>301</v>
      </c>
    </row>
    <row r="159" spans="1:8" x14ac:dyDescent="0.3">
      <c r="A159" t="s">
        <v>74</v>
      </c>
      <c r="B159" t="s">
        <v>163</v>
      </c>
      <c r="C159" s="12">
        <v>28</v>
      </c>
      <c r="D159" t="s">
        <v>292</v>
      </c>
      <c r="E159" s="13">
        <v>281</v>
      </c>
      <c r="F159" s="2" t="s">
        <v>293</v>
      </c>
      <c r="G159" s="14">
        <v>2819</v>
      </c>
      <c r="H159" s="2" t="s">
        <v>302</v>
      </c>
    </row>
    <row r="160" spans="1:8" x14ac:dyDescent="0.3">
      <c r="A160" t="s">
        <v>74</v>
      </c>
      <c r="B160" t="s">
        <v>163</v>
      </c>
      <c r="C160" s="12">
        <v>28</v>
      </c>
      <c r="D160" t="s">
        <v>292</v>
      </c>
      <c r="E160" s="13">
        <v>282</v>
      </c>
      <c r="F160" s="2" t="s">
        <v>303</v>
      </c>
      <c r="G160" s="14">
        <v>2821</v>
      </c>
      <c r="H160" s="2" t="s">
        <v>304</v>
      </c>
    </row>
    <row r="161" spans="1:8" x14ac:dyDescent="0.3">
      <c r="A161" t="s">
        <v>74</v>
      </c>
      <c r="B161" t="s">
        <v>163</v>
      </c>
      <c r="C161" s="12">
        <v>28</v>
      </c>
      <c r="D161" t="s">
        <v>292</v>
      </c>
      <c r="E161" s="13">
        <v>282</v>
      </c>
      <c r="F161" s="2" t="s">
        <v>303</v>
      </c>
      <c r="G161" s="14">
        <v>2822</v>
      </c>
      <c r="H161" s="2" t="s">
        <v>305</v>
      </c>
    </row>
    <row r="162" spans="1:8" x14ac:dyDescent="0.3">
      <c r="A162" t="s">
        <v>74</v>
      </c>
      <c r="B162" t="s">
        <v>163</v>
      </c>
      <c r="C162" s="12">
        <v>28</v>
      </c>
      <c r="D162" t="s">
        <v>292</v>
      </c>
      <c r="E162" s="13">
        <v>282</v>
      </c>
      <c r="F162" s="2" t="s">
        <v>303</v>
      </c>
      <c r="G162" s="14">
        <v>2823</v>
      </c>
      <c r="H162" s="2" t="s">
        <v>306</v>
      </c>
    </row>
    <row r="163" spans="1:8" x14ac:dyDescent="0.3">
      <c r="A163" t="s">
        <v>74</v>
      </c>
      <c r="B163" t="s">
        <v>163</v>
      </c>
      <c r="C163" s="12">
        <v>28</v>
      </c>
      <c r="D163" t="s">
        <v>292</v>
      </c>
      <c r="E163" s="13">
        <v>282</v>
      </c>
      <c r="F163" s="2" t="s">
        <v>303</v>
      </c>
      <c r="G163" s="14">
        <v>2824</v>
      </c>
      <c r="H163" s="2" t="s">
        <v>307</v>
      </c>
    </row>
    <row r="164" spans="1:8" x14ac:dyDescent="0.3">
      <c r="A164" t="s">
        <v>74</v>
      </c>
      <c r="B164" t="s">
        <v>163</v>
      </c>
      <c r="C164" s="12">
        <v>28</v>
      </c>
      <c r="D164" t="s">
        <v>292</v>
      </c>
      <c r="E164" s="13">
        <v>282</v>
      </c>
      <c r="F164" s="2" t="s">
        <v>303</v>
      </c>
      <c r="G164" s="14">
        <v>2825</v>
      </c>
      <c r="H164" s="2" t="s">
        <v>308</v>
      </c>
    </row>
    <row r="165" spans="1:8" x14ac:dyDescent="0.3">
      <c r="A165" t="s">
        <v>74</v>
      </c>
      <c r="B165" t="s">
        <v>163</v>
      </c>
      <c r="C165" s="12">
        <v>28</v>
      </c>
      <c r="D165" t="s">
        <v>292</v>
      </c>
      <c r="E165" s="13">
        <v>282</v>
      </c>
      <c r="F165" s="2" t="s">
        <v>303</v>
      </c>
      <c r="G165" s="14">
        <v>2826</v>
      </c>
      <c r="H165" s="2" t="s">
        <v>309</v>
      </c>
    </row>
    <row r="166" spans="1:8" x14ac:dyDescent="0.3">
      <c r="A166" t="s">
        <v>74</v>
      </c>
      <c r="B166" t="s">
        <v>163</v>
      </c>
      <c r="C166" s="12">
        <v>28</v>
      </c>
      <c r="D166" t="s">
        <v>292</v>
      </c>
      <c r="E166" s="13">
        <v>282</v>
      </c>
      <c r="F166" s="2" t="s">
        <v>303</v>
      </c>
      <c r="G166" s="14">
        <v>2829</v>
      </c>
      <c r="H166" s="2" t="s">
        <v>310</v>
      </c>
    </row>
    <row r="167" spans="1:8" x14ac:dyDescent="0.3">
      <c r="A167" t="s">
        <v>74</v>
      </c>
      <c r="B167" t="s">
        <v>163</v>
      </c>
      <c r="C167" s="12">
        <v>29</v>
      </c>
      <c r="D167" t="s">
        <v>311</v>
      </c>
      <c r="E167" s="13">
        <v>291</v>
      </c>
      <c r="F167" s="2" t="s">
        <v>312</v>
      </c>
      <c r="G167" s="14">
        <v>2910</v>
      </c>
      <c r="H167" s="2" t="s">
        <v>312</v>
      </c>
    </row>
    <row r="168" spans="1:8" ht="28.8" x14ac:dyDescent="0.3">
      <c r="A168" t="s">
        <v>74</v>
      </c>
      <c r="B168" t="s">
        <v>163</v>
      </c>
      <c r="C168" s="12">
        <v>29</v>
      </c>
      <c r="D168" t="s">
        <v>311</v>
      </c>
      <c r="E168" s="13">
        <v>292</v>
      </c>
      <c r="F168" s="2" t="s">
        <v>313</v>
      </c>
      <c r="G168" s="14">
        <v>2920</v>
      </c>
      <c r="H168" s="2" t="s">
        <v>314</v>
      </c>
    </row>
    <row r="169" spans="1:8" x14ac:dyDescent="0.3">
      <c r="A169" t="s">
        <v>74</v>
      </c>
      <c r="B169" t="s">
        <v>163</v>
      </c>
      <c r="C169" s="12">
        <v>29</v>
      </c>
      <c r="D169" t="s">
        <v>311</v>
      </c>
      <c r="E169" s="13">
        <v>293</v>
      </c>
      <c r="F169" s="2" t="s">
        <v>315</v>
      </c>
      <c r="G169" s="14">
        <v>2930</v>
      </c>
      <c r="H169" s="2" t="s">
        <v>315</v>
      </c>
    </row>
    <row r="170" spans="1:8" x14ac:dyDescent="0.3">
      <c r="A170" t="s">
        <v>74</v>
      </c>
      <c r="B170" t="s">
        <v>163</v>
      </c>
      <c r="C170" s="12">
        <v>30</v>
      </c>
      <c r="D170" t="s">
        <v>316</v>
      </c>
      <c r="E170" s="13">
        <v>301</v>
      </c>
      <c r="F170" s="2" t="s">
        <v>317</v>
      </c>
      <c r="G170" s="14">
        <v>3011</v>
      </c>
      <c r="H170" s="2" t="s">
        <v>318</v>
      </c>
    </row>
    <row r="171" spans="1:8" x14ac:dyDescent="0.3">
      <c r="A171" t="s">
        <v>74</v>
      </c>
      <c r="B171" t="s">
        <v>163</v>
      </c>
      <c r="C171" s="12">
        <v>30</v>
      </c>
      <c r="D171" t="s">
        <v>316</v>
      </c>
      <c r="E171" s="13">
        <v>301</v>
      </c>
      <c r="F171" s="2" t="s">
        <v>317</v>
      </c>
      <c r="G171" s="14">
        <v>3012</v>
      </c>
      <c r="H171" s="2" t="s">
        <v>319</v>
      </c>
    </row>
    <row r="172" spans="1:8" x14ac:dyDescent="0.3">
      <c r="A172" t="s">
        <v>74</v>
      </c>
      <c r="B172" t="s">
        <v>163</v>
      </c>
      <c r="C172" s="12">
        <v>30</v>
      </c>
      <c r="D172" t="s">
        <v>316</v>
      </c>
      <c r="E172" s="13">
        <v>302</v>
      </c>
      <c r="F172" s="2" t="s">
        <v>320</v>
      </c>
      <c r="G172" s="14">
        <v>3020</v>
      </c>
      <c r="H172" s="2" t="s">
        <v>320</v>
      </c>
    </row>
    <row r="173" spans="1:8" x14ac:dyDescent="0.3">
      <c r="A173" t="s">
        <v>74</v>
      </c>
      <c r="B173" t="s">
        <v>163</v>
      </c>
      <c r="C173" s="12">
        <v>30</v>
      </c>
      <c r="D173" t="s">
        <v>316</v>
      </c>
      <c r="E173" s="13">
        <v>303</v>
      </c>
      <c r="F173" s="2" t="s">
        <v>321</v>
      </c>
      <c r="G173" s="14">
        <v>3030</v>
      </c>
      <c r="H173" s="2" t="s">
        <v>321</v>
      </c>
    </row>
    <row r="174" spans="1:8" x14ac:dyDescent="0.3">
      <c r="A174" t="s">
        <v>74</v>
      </c>
      <c r="B174" t="s">
        <v>163</v>
      </c>
      <c r="C174" s="12">
        <v>30</v>
      </c>
      <c r="D174" t="s">
        <v>316</v>
      </c>
      <c r="E174" s="13">
        <v>304</v>
      </c>
      <c r="F174" s="2" t="s">
        <v>322</v>
      </c>
      <c r="G174" s="14">
        <v>3040</v>
      </c>
      <c r="H174" s="2" t="s">
        <v>322</v>
      </c>
    </row>
    <row r="175" spans="1:8" x14ac:dyDescent="0.3">
      <c r="A175" t="s">
        <v>74</v>
      </c>
      <c r="B175" t="s">
        <v>163</v>
      </c>
      <c r="C175" s="12">
        <v>30</v>
      </c>
      <c r="D175" t="s">
        <v>316</v>
      </c>
      <c r="E175" s="13">
        <v>309</v>
      </c>
      <c r="F175" s="2" t="s">
        <v>323</v>
      </c>
      <c r="G175" s="14">
        <v>3091</v>
      </c>
      <c r="H175" s="2" t="s">
        <v>324</v>
      </c>
    </row>
    <row r="176" spans="1:8" x14ac:dyDescent="0.3">
      <c r="A176" t="s">
        <v>74</v>
      </c>
      <c r="B176" t="s">
        <v>163</v>
      </c>
      <c r="C176" s="12">
        <v>30</v>
      </c>
      <c r="D176" t="s">
        <v>316</v>
      </c>
      <c r="E176" s="13">
        <v>309</v>
      </c>
      <c r="F176" s="2" t="s">
        <v>323</v>
      </c>
      <c r="G176" s="14">
        <v>3092</v>
      </c>
      <c r="H176" s="2" t="s">
        <v>325</v>
      </c>
    </row>
    <row r="177" spans="1:8" x14ac:dyDescent="0.3">
      <c r="A177" t="s">
        <v>74</v>
      </c>
      <c r="B177" t="s">
        <v>163</v>
      </c>
      <c r="C177" s="12">
        <v>30</v>
      </c>
      <c r="D177" t="s">
        <v>316</v>
      </c>
      <c r="E177" s="13">
        <v>309</v>
      </c>
      <c r="F177" s="2" t="s">
        <v>323</v>
      </c>
      <c r="G177" s="14">
        <v>3099</v>
      </c>
      <c r="H177" s="2" t="s">
        <v>326</v>
      </c>
    </row>
    <row r="178" spans="1:8" x14ac:dyDescent="0.3">
      <c r="A178" t="s">
        <v>74</v>
      </c>
      <c r="B178" t="s">
        <v>163</v>
      </c>
      <c r="C178" s="12">
        <v>31</v>
      </c>
      <c r="D178" t="s">
        <v>327</v>
      </c>
      <c r="E178" s="13">
        <v>310</v>
      </c>
      <c r="F178" s="2" t="s">
        <v>327</v>
      </c>
      <c r="G178" s="14">
        <v>3100</v>
      </c>
      <c r="H178" s="2" t="s">
        <v>327</v>
      </c>
    </row>
    <row r="179" spans="1:8" x14ac:dyDescent="0.3">
      <c r="A179" t="s">
        <v>74</v>
      </c>
      <c r="B179" t="s">
        <v>163</v>
      </c>
      <c r="C179" s="12">
        <v>32</v>
      </c>
      <c r="D179" t="s">
        <v>328</v>
      </c>
      <c r="E179" s="13">
        <v>321</v>
      </c>
      <c r="F179" s="2" t="s">
        <v>329</v>
      </c>
      <c r="G179" s="14">
        <v>3211</v>
      </c>
      <c r="H179" s="2" t="s">
        <v>330</v>
      </c>
    </row>
    <row r="180" spans="1:8" x14ac:dyDescent="0.3">
      <c r="A180" t="s">
        <v>74</v>
      </c>
      <c r="B180" t="s">
        <v>163</v>
      </c>
      <c r="C180" s="12">
        <v>32</v>
      </c>
      <c r="D180" t="s">
        <v>328</v>
      </c>
      <c r="E180" s="13">
        <v>321</v>
      </c>
      <c r="F180" s="2" t="s">
        <v>329</v>
      </c>
      <c r="G180" s="14">
        <v>3212</v>
      </c>
      <c r="H180" s="2" t="s">
        <v>331</v>
      </c>
    </row>
    <row r="181" spans="1:8" x14ac:dyDescent="0.3">
      <c r="A181" t="s">
        <v>74</v>
      </c>
      <c r="B181" t="s">
        <v>163</v>
      </c>
      <c r="C181" s="12">
        <v>32</v>
      </c>
      <c r="D181" t="s">
        <v>328</v>
      </c>
      <c r="E181" s="13">
        <v>322</v>
      </c>
      <c r="F181" s="2" t="s">
        <v>332</v>
      </c>
      <c r="G181" s="14">
        <v>3220</v>
      </c>
      <c r="H181" s="2" t="s">
        <v>332</v>
      </c>
    </row>
    <row r="182" spans="1:8" x14ac:dyDescent="0.3">
      <c r="A182" t="s">
        <v>74</v>
      </c>
      <c r="B182" t="s">
        <v>163</v>
      </c>
      <c r="C182" s="12">
        <v>32</v>
      </c>
      <c r="D182" t="s">
        <v>328</v>
      </c>
      <c r="E182" s="13">
        <v>323</v>
      </c>
      <c r="F182" s="2" t="s">
        <v>333</v>
      </c>
      <c r="G182" s="14">
        <v>3230</v>
      </c>
      <c r="H182" s="2" t="s">
        <v>333</v>
      </c>
    </row>
    <row r="183" spans="1:8" x14ac:dyDescent="0.3">
      <c r="A183" t="s">
        <v>74</v>
      </c>
      <c r="B183" t="s">
        <v>163</v>
      </c>
      <c r="C183" s="12">
        <v>32</v>
      </c>
      <c r="D183" t="s">
        <v>328</v>
      </c>
      <c r="E183" s="13">
        <v>324</v>
      </c>
      <c r="F183" s="2" t="s">
        <v>334</v>
      </c>
      <c r="G183" s="14">
        <v>3240</v>
      </c>
      <c r="H183" s="2" t="s">
        <v>334</v>
      </c>
    </row>
    <row r="184" spans="1:8" x14ac:dyDescent="0.3">
      <c r="A184" t="s">
        <v>74</v>
      </c>
      <c r="B184" t="s">
        <v>163</v>
      </c>
      <c r="C184" s="12">
        <v>32</v>
      </c>
      <c r="D184" t="s">
        <v>328</v>
      </c>
      <c r="E184" s="13">
        <v>325</v>
      </c>
      <c r="F184" s="2" t="s">
        <v>335</v>
      </c>
      <c r="G184" s="14">
        <v>3250</v>
      </c>
      <c r="H184" s="2" t="s">
        <v>335</v>
      </c>
    </row>
    <row r="185" spans="1:8" x14ac:dyDescent="0.3">
      <c r="A185" t="s">
        <v>74</v>
      </c>
      <c r="B185" t="s">
        <v>163</v>
      </c>
      <c r="C185" s="12">
        <v>32</v>
      </c>
      <c r="D185" t="s">
        <v>328</v>
      </c>
      <c r="E185" s="13">
        <v>329</v>
      </c>
      <c r="F185" s="2" t="s">
        <v>336</v>
      </c>
      <c r="G185" s="14">
        <v>3290</v>
      </c>
      <c r="H185" s="2" t="s">
        <v>336</v>
      </c>
    </row>
    <row r="186" spans="1:8" x14ac:dyDescent="0.3">
      <c r="A186" t="s">
        <v>74</v>
      </c>
      <c r="B186" t="s">
        <v>163</v>
      </c>
      <c r="C186" s="12">
        <v>33</v>
      </c>
      <c r="D186" t="s">
        <v>337</v>
      </c>
      <c r="E186" s="13">
        <v>331</v>
      </c>
      <c r="F186" s="2" t="s">
        <v>338</v>
      </c>
      <c r="G186" s="14">
        <v>3311</v>
      </c>
      <c r="H186" s="2" t="s">
        <v>339</v>
      </c>
    </row>
    <row r="187" spans="1:8" x14ac:dyDescent="0.3">
      <c r="A187" t="s">
        <v>74</v>
      </c>
      <c r="B187" t="s">
        <v>163</v>
      </c>
      <c r="C187" s="12">
        <v>33</v>
      </c>
      <c r="D187" t="s">
        <v>337</v>
      </c>
      <c r="E187" s="13">
        <v>331</v>
      </c>
      <c r="F187" s="2" t="s">
        <v>338</v>
      </c>
      <c r="G187" s="14">
        <v>3312</v>
      </c>
      <c r="H187" s="2" t="s">
        <v>340</v>
      </c>
    </row>
    <row r="188" spans="1:8" x14ac:dyDescent="0.3">
      <c r="A188" t="s">
        <v>74</v>
      </c>
      <c r="B188" t="s">
        <v>163</v>
      </c>
      <c r="C188" s="12">
        <v>33</v>
      </c>
      <c r="D188" t="s">
        <v>337</v>
      </c>
      <c r="E188" s="13">
        <v>331</v>
      </c>
      <c r="F188" s="2" t="s">
        <v>338</v>
      </c>
      <c r="G188" s="14">
        <v>3313</v>
      </c>
      <c r="H188" s="2" t="s">
        <v>341</v>
      </c>
    </row>
    <row r="189" spans="1:8" x14ac:dyDescent="0.3">
      <c r="A189" t="s">
        <v>74</v>
      </c>
      <c r="B189" t="s">
        <v>163</v>
      </c>
      <c r="C189" s="12">
        <v>33</v>
      </c>
      <c r="D189" t="s">
        <v>337</v>
      </c>
      <c r="E189" s="13">
        <v>331</v>
      </c>
      <c r="F189" s="2" t="s">
        <v>338</v>
      </c>
      <c r="G189" s="14">
        <v>3314</v>
      </c>
      <c r="H189" s="2" t="s">
        <v>342</v>
      </c>
    </row>
    <row r="190" spans="1:8" x14ac:dyDescent="0.3">
      <c r="A190" t="s">
        <v>74</v>
      </c>
      <c r="B190" t="s">
        <v>163</v>
      </c>
      <c r="C190" s="12">
        <v>33</v>
      </c>
      <c r="D190" t="s">
        <v>337</v>
      </c>
      <c r="E190" s="13">
        <v>331</v>
      </c>
      <c r="F190" s="2" t="s">
        <v>338</v>
      </c>
      <c r="G190" s="14">
        <v>3315</v>
      </c>
      <c r="H190" s="2" t="s">
        <v>343</v>
      </c>
    </row>
    <row r="191" spans="1:8" x14ac:dyDescent="0.3">
      <c r="A191" t="s">
        <v>74</v>
      </c>
      <c r="B191" t="s">
        <v>163</v>
      </c>
      <c r="C191" s="12">
        <v>33</v>
      </c>
      <c r="D191" t="s">
        <v>337</v>
      </c>
      <c r="E191" s="13">
        <v>331</v>
      </c>
      <c r="F191" s="2" t="s">
        <v>338</v>
      </c>
      <c r="G191" s="14">
        <v>3319</v>
      </c>
      <c r="H191" s="2" t="s">
        <v>344</v>
      </c>
    </row>
    <row r="192" spans="1:8" x14ac:dyDescent="0.3">
      <c r="A192" t="s">
        <v>74</v>
      </c>
      <c r="B192" t="s">
        <v>163</v>
      </c>
      <c r="C192" s="12">
        <v>33</v>
      </c>
      <c r="D192" t="s">
        <v>337</v>
      </c>
      <c r="E192" s="13">
        <v>332</v>
      </c>
      <c r="F192" s="2" t="s">
        <v>345</v>
      </c>
      <c r="G192" s="14">
        <v>3320</v>
      </c>
      <c r="H192" s="2" t="s">
        <v>345</v>
      </c>
    </row>
    <row r="193" spans="1:8" x14ac:dyDescent="0.3">
      <c r="A193" t="s">
        <v>15</v>
      </c>
      <c r="B193" t="s">
        <v>346</v>
      </c>
      <c r="C193" s="12">
        <v>35</v>
      </c>
      <c r="D193" t="s">
        <v>346</v>
      </c>
      <c r="E193" s="13">
        <v>351</v>
      </c>
      <c r="F193" s="2" t="s">
        <v>347</v>
      </c>
      <c r="G193" s="14">
        <v>3510</v>
      </c>
      <c r="H193" s="2" t="s">
        <v>347</v>
      </c>
    </row>
    <row r="194" spans="1:8" x14ac:dyDescent="0.3">
      <c r="A194" t="s">
        <v>15</v>
      </c>
      <c r="B194" t="s">
        <v>346</v>
      </c>
      <c r="C194" s="12">
        <v>35</v>
      </c>
      <c r="D194" t="s">
        <v>346</v>
      </c>
      <c r="E194" s="13">
        <v>352</v>
      </c>
      <c r="F194" s="2" t="s">
        <v>348</v>
      </c>
      <c r="G194" s="14">
        <v>3520</v>
      </c>
      <c r="H194" s="2" t="s">
        <v>348</v>
      </c>
    </row>
    <row r="195" spans="1:8" x14ac:dyDescent="0.3">
      <c r="A195" t="s">
        <v>15</v>
      </c>
      <c r="B195" t="s">
        <v>346</v>
      </c>
      <c r="C195" s="12">
        <v>35</v>
      </c>
      <c r="D195" t="s">
        <v>346</v>
      </c>
      <c r="E195" s="13">
        <v>353</v>
      </c>
      <c r="F195" s="2" t="s">
        <v>349</v>
      </c>
      <c r="G195" s="14">
        <v>3530</v>
      </c>
      <c r="H195" s="2" t="s">
        <v>349</v>
      </c>
    </row>
    <row r="196" spans="1:8" x14ac:dyDescent="0.3">
      <c r="A196" t="s">
        <v>350</v>
      </c>
      <c r="B196" t="s">
        <v>351</v>
      </c>
      <c r="C196" s="12">
        <v>36</v>
      </c>
      <c r="D196" t="s">
        <v>352</v>
      </c>
      <c r="E196" s="13">
        <v>360</v>
      </c>
      <c r="F196" s="2" t="s">
        <v>352</v>
      </c>
      <c r="G196" s="14">
        <v>3600</v>
      </c>
      <c r="H196" s="2" t="s">
        <v>352</v>
      </c>
    </row>
    <row r="197" spans="1:8" x14ac:dyDescent="0.3">
      <c r="A197" t="s">
        <v>350</v>
      </c>
      <c r="B197" t="s">
        <v>351</v>
      </c>
      <c r="C197" s="12">
        <v>37</v>
      </c>
      <c r="D197" t="s">
        <v>353</v>
      </c>
      <c r="E197" s="13">
        <v>370</v>
      </c>
      <c r="F197" s="2" t="s">
        <v>353</v>
      </c>
      <c r="G197" s="14">
        <v>3700</v>
      </c>
      <c r="H197" s="2" t="s">
        <v>353</v>
      </c>
    </row>
    <row r="198" spans="1:8" x14ac:dyDescent="0.3">
      <c r="A198" t="s">
        <v>350</v>
      </c>
      <c r="B198" t="s">
        <v>351</v>
      </c>
      <c r="C198" s="12">
        <v>38</v>
      </c>
      <c r="D198" t="s">
        <v>354</v>
      </c>
      <c r="E198" s="13">
        <v>381</v>
      </c>
      <c r="F198" s="2" t="s">
        <v>355</v>
      </c>
      <c r="G198" s="14">
        <v>3811</v>
      </c>
      <c r="H198" s="2" t="s">
        <v>356</v>
      </c>
    </row>
    <row r="199" spans="1:8" x14ac:dyDescent="0.3">
      <c r="A199" t="s">
        <v>350</v>
      </c>
      <c r="B199" t="s">
        <v>351</v>
      </c>
      <c r="C199" s="12">
        <v>38</v>
      </c>
      <c r="D199" t="s">
        <v>354</v>
      </c>
      <c r="E199" s="13">
        <v>381</v>
      </c>
      <c r="F199" s="2" t="s">
        <v>355</v>
      </c>
      <c r="G199" s="14">
        <v>3812</v>
      </c>
      <c r="H199" s="2" t="s">
        <v>357</v>
      </c>
    </row>
    <row r="200" spans="1:8" x14ac:dyDescent="0.3">
      <c r="A200" t="s">
        <v>350</v>
      </c>
      <c r="B200" t="s">
        <v>351</v>
      </c>
      <c r="C200" s="12">
        <v>38</v>
      </c>
      <c r="D200" t="s">
        <v>354</v>
      </c>
      <c r="E200" s="13">
        <v>382</v>
      </c>
      <c r="F200" s="2" t="s">
        <v>358</v>
      </c>
      <c r="G200" s="14">
        <v>3821</v>
      </c>
      <c r="H200" s="2" t="s">
        <v>359</v>
      </c>
    </row>
    <row r="201" spans="1:8" x14ac:dyDescent="0.3">
      <c r="A201" t="s">
        <v>350</v>
      </c>
      <c r="B201" t="s">
        <v>351</v>
      </c>
      <c r="C201" s="12">
        <v>38</v>
      </c>
      <c r="D201" t="s">
        <v>354</v>
      </c>
      <c r="E201" s="13">
        <v>382</v>
      </c>
      <c r="F201" s="2" t="s">
        <v>358</v>
      </c>
      <c r="G201" s="14">
        <v>3822</v>
      </c>
      <c r="H201" s="2" t="s">
        <v>360</v>
      </c>
    </row>
    <row r="202" spans="1:8" x14ac:dyDescent="0.3">
      <c r="A202" t="s">
        <v>350</v>
      </c>
      <c r="B202" t="s">
        <v>351</v>
      </c>
      <c r="C202" s="12">
        <v>38</v>
      </c>
      <c r="D202" t="s">
        <v>354</v>
      </c>
      <c r="E202" s="13">
        <v>383</v>
      </c>
      <c r="F202" s="2" t="s">
        <v>361</v>
      </c>
      <c r="G202" s="14">
        <v>3830</v>
      </c>
      <c r="H202" s="2" t="s">
        <v>361</v>
      </c>
    </row>
    <row r="203" spans="1:8" x14ac:dyDescent="0.3">
      <c r="A203" t="s">
        <v>350</v>
      </c>
      <c r="B203" t="s">
        <v>351</v>
      </c>
      <c r="C203" s="12">
        <v>39</v>
      </c>
      <c r="D203" t="s">
        <v>362</v>
      </c>
      <c r="E203" s="13">
        <v>390</v>
      </c>
      <c r="F203" s="2" t="s">
        <v>362</v>
      </c>
      <c r="G203" s="14">
        <v>3900</v>
      </c>
      <c r="H203" s="2" t="s">
        <v>362</v>
      </c>
    </row>
    <row r="204" spans="1:8" x14ac:dyDescent="0.3">
      <c r="A204" t="s">
        <v>363</v>
      </c>
      <c r="B204" t="s">
        <v>364</v>
      </c>
      <c r="C204" s="12">
        <v>41</v>
      </c>
      <c r="D204" t="s">
        <v>365</v>
      </c>
      <c r="E204" s="13">
        <v>410</v>
      </c>
      <c r="F204" s="2" t="s">
        <v>365</v>
      </c>
      <c r="G204" s="14">
        <v>4100</v>
      </c>
      <c r="H204" s="2" t="s">
        <v>365</v>
      </c>
    </row>
    <row r="205" spans="1:8" x14ac:dyDescent="0.3">
      <c r="A205" t="s">
        <v>363</v>
      </c>
      <c r="B205" t="s">
        <v>364</v>
      </c>
      <c r="C205" s="12">
        <v>42</v>
      </c>
      <c r="D205" t="s">
        <v>366</v>
      </c>
      <c r="E205" s="13">
        <v>421</v>
      </c>
      <c r="F205" s="2" t="s">
        <v>367</v>
      </c>
      <c r="G205" s="14">
        <v>4210</v>
      </c>
      <c r="H205" s="2" t="s">
        <v>367</v>
      </c>
    </row>
    <row r="206" spans="1:8" x14ac:dyDescent="0.3">
      <c r="A206" t="s">
        <v>363</v>
      </c>
      <c r="B206" t="s">
        <v>364</v>
      </c>
      <c r="C206" s="12">
        <v>42</v>
      </c>
      <c r="D206" t="s">
        <v>366</v>
      </c>
      <c r="E206" s="13">
        <v>422</v>
      </c>
      <c r="F206" s="2" t="s">
        <v>368</v>
      </c>
      <c r="G206" s="14">
        <v>4220</v>
      </c>
      <c r="H206" s="2" t="s">
        <v>368</v>
      </c>
    </row>
    <row r="207" spans="1:8" x14ac:dyDescent="0.3">
      <c r="A207" t="s">
        <v>363</v>
      </c>
      <c r="B207" t="s">
        <v>364</v>
      </c>
      <c r="C207" s="12">
        <v>42</v>
      </c>
      <c r="D207" t="s">
        <v>366</v>
      </c>
      <c r="E207" s="13">
        <v>429</v>
      </c>
      <c r="F207" s="2" t="s">
        <v>369</v>
      </c>
      <c r="G207" s="14">
        <v>4290</v>
      </c>
      <c r="H207" s="2" t="s">
        <v>369</v>
      </c>
    </row>
    <row r="208" spans="1:8" x14ac:dyDescent="0.3">
      <c r="A208" t="s">
        <v>363</v>
      </c>
      <c r="B208" t="s">
        <v>364</v>
      </c>
      <c r="C208" s="12">
        <v>43</v>
      </c>
      <c r="D208" t="s">
        <v>370</v>
      </c>
      <c r="E208" s="13">
        <v>431</v>
      </c>
      <c r="F208" s="2" t="s">
        <v>371</v>
      </c>
      <c r="G208" s="14">
        <v>4311</v>
      </c>
      <c r="H208" s="2" t="s">
        <v>372</v>
      </c>
    </row>
    <row r="209" spans="1:8" x14ac:dyDescent="0.3">
      <c r="A209" t="s">
        <v>363</v>
      </c>
      <c r="B209" t="s">
        <v>364</v>
      </c>
      <c r="C209" s="12">
        <v>43</v>
      </c>
      <c r="D209" t="s">
        <v>370</v>
      </c>
      <c r="E209" s="13">
        <v>431</v>
      </c>
      <c r="F209" s="2" t="s">
        <v>371</v>
      </c>
      <c r="G209" s="14">
        <v>4312</v>
      </c>
      <c r="H209" s="2" t="s">
        <v>373</v>
      </c>
    </row>
    <row r="210" spans="1:8" x14ac:dyDescent="0.3">
      <c r="A210" t="s">
        <v>363</v>
      </c>
      <c r="B210" t="s">
        <v>364</v>
      </c>
      <c r="C210" s="12">
        <v>43</v>
      </c>
      <c r="D210" t="s">
        <v>370</v>
      </c>
      <c r="E210" s="13">
        <v>432</v>
      </c>
      <c r="F210" s="2" t="s">
        <v>374</v>
      </c>
      <c r="G210" s="14">
        <v>4321</v>
      </c>
      <c r="H210" s="2" t="s">
        <v>375</v>
      </c>
    </row>
    <row r="211" spans="1:8" x14ac:dyDescent="0.3">
      <c r="A211" t="s">
        <v>363</v>
      </c>
      <c r="B211" t="s">
        <v>364</v>
      </c>
      <c r="C211" s="12">
        <v>43</v>
      </c>
      <c r="D211" t="s">
        <v>370</v>
      </c>
      <c r="E211" s="13">
        <v>432</v>
      </c>
      <c r="F211" s="2" t="s">
        <v>374</v>
      </c>
      <c r="G211" s="14">
        <v>4322</v>
      </c>
      <c r="H211" s="2" t="s">
        <v>376</v>
      </c>
    </row>
    <row r="212" spans="1:8" x14ac:dyDescent="0.3">
      <c r="A212" t="s">
        <v>363</v>
      </c>
      <c r="B212" t="s">
        <v>364</v>
      </c>
      <c r="C212" s="12">
        <v>43</v>
      </c>
      <c r="D212" t="s">
        <v>370</v>
      </c>
      <c r="E212" s="13">
        <v>432</v>
      </c>
      <c r="F212" s="2" t="s">
        <v>374</v>
      </c>
      <c r="G212" s="14">
        <v>4329</v>
      </c>
      <c r="H212" s="2" t="s">
        <v>377</v>
      </c>
    </row>
    <row r="213" spans="1:8" x14ac:dyDescent="0.3">
      <c r="A213" t="s">
        <v>363</v>
      </c>
      <c r="B213" t="s">
        <v>364</v>
      </c>
      <c r="C213" s="12">
        <v>43</v>
      </c>
      <c r="D213" t="s">
        <v>370</v>
      </c>
      <c r="E213" s="13">
        <v>433</v>
      </c>
      <c r="F213" s="2" t="s">
        <v>378</v>
      </c>
      <c r="G213" s="14">
        <v>4330</v>
      </c>
      <c r="H213" s="2" t="s">
        <v>378</v>
      </c>
    </row>
    <row r="214" spans="1:8" x14ac:dyDescent="0.3">
      <c r="A214" t="s">
        <v>363</v>
      </c>
      <c r="B214" t="s">
        <v>364</v>
      </c>
      <c r="C214" s="12">
        <v>43</v>
      </c>
      <c r="D214" t="s">
        <v>370</v>
      </c>
      <c r="E214" s="13">
        <v>439</v>
      </c>
      <c r="F214" s="2" t="s">
        <v>379</v>
      </c>
      <c r="G214" s="14">
        <v>4390</v>
      </c>
      <c r="H214" s="2" t="s">
        <v>379</v>
      </c>
    </row>
    <row r="215" spans="1:8" x14ac:dyDescent="0.3">
      <c r="A215" t="s">
        <v>380</v>
      </c>
      <c r="B215" t="s">
        <v>381</v>
      </c>
      <c r="C215" s="12">
        <v>45</v>
      </c>
      <c r="D215" t="s">
        <v>382</v>
      </c>
      <c r="E215" s="13">
        <v>451</v>
      </c>
      <c r="F215" s="2" t="s">
        <v>383</v>
      </c>
      <c r="G215" s="14">
        <v>4510</v>
      </c>
      <c r="H215" s="2" t="s">
        <v>383</v>
      </c>
    </row>
    <row r="216" spans="1:8" x14ac:dyDescent="0.3">
      <c r="A216" t="s">
        <v>380</v>
      </c>
      <c r="B216" t="s">
        <v>381</v>
      </c>
      <c r="C216" s="12">
        <v>45</v>
      </c>
      <c r="D216" t="s">
        <v>382</v>
      </c>
      <c r="E216" s="13">
        <v>452</v>
      </c>
      <c r="F216" s="2" t="s">
        <v>384</v>
      </c>
      <c r="G216" s="14">
        <v>4520</v>
      </c>
      <c r="H216" s="2" t="s">
        <v>384</v>
      </c>
    </row>
    <row r="217" spans="1:8" x14ac:dyDescent="0.3">
      <c r="A217" t="s">
        <v>380</v>
      </c>
      <c r="B217" t="s">
        <v>381</v>
      </c>
      <c r="C217" s="12">
        <v>45</v>
      </c>
      <c r="D217" t="s">
        <v>382</v>
      </c>
      <c r="E217" s="13">
        <v>453</v>
      </c>
      <c r="F217" s="2" t="s">
        <v>385</v>
      </c>
      <c r="G217" s="14">
        <v>4530</v>
      </c>
      <c r="H217" s="2" t="s">
        <v>385</v>
      </c>
    </row>
    <row r="218" spans="1:8" ht="28.8" x14ac:dyDescent="0.3">
      <c r="A218" t="s">
        <v>380</v>
      </c>
      <c r="B218" t="s">
        <v>381</v>
      </c>
      <c r="C218" s="12">
        <v>45</v>
      </c>
      <c r="D218" t="s">
        <v>382</v>
      </c>
      <c r="E218" s="13">
        <v>454</v>
      </c>
      <c r="F218" s="2" t="s">
        <v>386</v>
      </c>
      <c r="G218" s="14">
        <v>4540</v>
      </c>
      <c r="H218" s="2" t="s">
        <v>386</v>
      </c>
    </row>
    <row r="219" spans="1:8" x14ac:dyDescent="0.3">
      <c r="A219" t="s">
        <v>380</v>
      </c>
      <c r="B219" t="s">
        <v>381</v>
      </c>
      <c r="C219" s="12">
        <v>46</v>
      </c>
      <c r="D219" t="s">
        <v>387</v>
      </c>
      <c r="E219" s="13">
        <v>461</v>
      </c>
      <c r="F219" s="2" t="s">
        <v>388</v>
      </c>
      <c r="G219" s="14">
        <v>4610</v>
      </c>
      <c r="H219" s="2" t="s">
        <v>388</v>
      </c>
    </row>
    <row r="220" spans="1:8" x14ac:dyDescent="0.3">
      <c r="A220" t="s">
        <v>380</v>
      </c>
      <c r="B220" t="s">
        <v>381</v>
      </c>
      <c r="C220" s="12">
        <v>46</v>
      </c>
      <c r="D220" t="s">
        <v>387</v>
      </c>
      <c r="E220" s="13">
        <v>462</v>
      </c>
      <c r="F220" s="2" t="s">
        <v>389</v>
      </c>
      <c r="G220" s="14">
        <v>4620</v>
      </c>
      <c r="H220" s="2" t="s">
        <v>389</v>
      </c>
    </row>
    <row r="221" spans="1:8" x14ac:dyDescent="0.3">
      <c r="A221" t="s">
        <v>380</v>
      </c>
      <c r="B221" t="s">
        <v>381</v>
      </c>
      <c r="C221" s="12">
        <v>46</v>
      </c>
      <c r="D221" t="s">
        <v>387</v>
      </c>
      <c r="E221" s="13">
        <v>463</v>
      </c>
      <c r="F221" s="2" t="s">
        <v>390</v>
      </c>
      <c r="G221" s="14">
        <v>4630</v>
      </c>
      <c r="H221" s="2" t="s">
        <v>390</v>
      </c>
    </row>
    <row r="222" spans="1:8" x14ac:dyDescent="0.3">
      <c r="A222" t="s">
        <v>380</v>
      </c>
      <c r="B222" t="s">
        <v>381</v>
      </c>
      <c r="C222" s="12">
        <v>46</v>
      </c>
      <c r="D222" t="s">
        <v>387</v>
      </c>
      <c r="E222" s="13">
        <v>464</v>
      </c>
      <c r="F222" s="2" t="s">
        <v>391</v>
      </c>
      <c r="G222" s="14">
        <v>4641</v>
      </c>
      <c r="H222" s="2" t="s">
        <v>392</v>
      </c>
    </row>
    <row r="223" spans="1:8" x14ac:dyDescent="0.3">
      <c r="A223" t="s">
        <v>380</v>
      </c>
      <c r="B223" t="s">
        <v>381</v>
      </c>
      <c r="C223" s="12">
        <v>46</v>
      </c>
      <c r="D223" t="s">
        <v>387</v>
      </c>
      <c r="E223" s="13">
        <v>464</v>
      </c>
      <c r="F223" s="2" t="s">
        <v>391</v>
      </c>
      <c r="G223" s="14">
        <v>4649</v>
      </c>
      <c r="H223" s="2" t="s">
        <v>393</v>
      </c>
    </row>
    <row r="224" spans="1:8" x14ac:dyDescent="0.3">
      <c r="A224" t="s">
        <v>380</v>
      </c>
      <c r="B224" t="s">
        <v>381</v>
      </c>
      <c r="C224" s="12">
        <v>46</v>
      </c>
      <c r="D224" t="s">
        <v>387</v>
      </c>
      <c r="E224" s="13">
        <v>465</v>
      </c>
      <c r="F224" s="2" t="s">
        <v>394</v>
      </c>
      <c r="G224" s="14">
        <v>4651</v>
      </c>
      <c r="H224" s="2" t="s">
        <v>395</v>
      </c>
    </row>
    <row r="225" spans="1:8" x14ac:dyDescent="0.3">
      <c r="A225" t="s">
        <v>380</v>
      </c>
      <c r="B225" t="s">
        <v>381</v>
      </c>
      <c r="C225" s="12">
        <v>46</v>
      </c>
      <c r="D225" t="s">
        <v>387</v>
      </c>
      <c r="E225" s="13">
        <v>465</v>
      </c>
      <c r="F225" s="2" t="s">
        <v>394</v>
      </c>
      <c r="G225" s="14">
        <v>4652</v>
      </c>
      <c r="H225" s="2" t="s">
        <v>396</v>
      </c>
    </row>
    <row r="226" spans="1:8" x14ac:dyDescent="0.3">
      <c r="A226" t="s">
        <v>380</v>
      </c>
      <c r="B226" t="s">
        <v>381</v>
      </c>
      <c r="C226" s="12">
        <v>46</v>
      </c>
      <c r="D226" t="s">
        <v>387</v>
      </c>
      <c r="E226" s="13">
        <v>465</v>
      </c>
      <c r="F226" s="2" t="s">
        <v>394</v>
      </c>
      <c r="G226" s="14">
        <v>4653</v>
      </c>
      <c r="H226" s="2" t="s">
        <v>397</v>
      </c>
    </row>
    <row r="227" spans="1:8" x14ac:dyDescent="0.3">
      <c r="A227" t="s">
        <v>380</v>
      </c>
      <c r="B227" t="s">
        <v>381</v>
      </c>
      <c r="C227" s="12">
        <v>46</v>
      </c>
      <c r="D227" t="s">
        <v>387</v>
      </c>
      <c r="E227" s="13">
        <v>465</v>
      </c>
      <c r="F227" s="2" t="s">
        <v>394</v>
      </c>
      <c r="G227" s="14">
        <v>4659</v>
      </c>
      <c r="H227" s="2" t="s">
        <v>398</v>
      </c>
    </row>
    <row r="228" spans="1:8" x14ac:dyDescent="0.3">
      <c r="A228" t="s">
        <v>380</v>
      </c>
      <c r="B228" t="s">
        <v>381</v>
      </c>
      <c r="C228" s="12">
        <v>46</v>
      </c>
      <c r="D228" t="s">
        <v>387</v>
      </c>
      <c r="E228" s="13">
        <v>466</v>
      </c>
      <c r="F228" s="2" t="s">
        <v>399</v>
      </c>
      <c r="G228" s="14">
        <v>4661</v>
      </c>
      <c r="H228" s="2" t="s">
        <v>400</v>
      </c>
    </row>
    <row r="229" spans="1:8" x14ac:dyDescent="0.3">
      <c r="A229" t="s">
        <v>380</v>
      </c>
      <c r="B229" t="s">
        <v>381</v>
      </c>
      <c r="C229" s="12">
        <v>46</v>
      </c>
      <c r="D229" t="s">
        <v>387</v>
      </c>
      <c r="E229" s="13">
        <v>466</v>
      </c>
      <c r="F229" s="2" t="s">
        <v>399</v>
      </c>
      <c r="G229" s="14">
        <v>4662</v>
      </c>
      <c r="H229" s="2" t="s">
        <v>401</v>
      </c>
    </row>
    <row r="230" spans="1:8" ht="28.8" x14ac:dyDescent="0.3">
      <c r="A230" t="s">
        <v>380</v>
      </c>
      <c r="B230" t="s">
        <v>381</v>
      </c>
      <c r="C230" s="12">
        <v>46</v>
      </c>
      <c r="D230" t="s">
        <v>387</v>
      </c>
      <c r="E230" s="13">
        <v>466</v>
      </c>
      <c r="F230" s="2" t="s">
        <v>399</v>
      </c>
      <c r="G230" s="14">
        <v>4663</v>
      </c>
      <c r="H230" s="2" t="s">
        <v>402</v>
      </c>
    </row>
    <row r="231" spans="1:8" x14ac:dyDescent="0.3">
      <c r="A231" t="s">
        <v>380</v>
      </c>
      <c r="B231" t="s">
        <v>381</v>
      </c>
      <c r="C231" s="12">
        <v>46</v>
      </c>
      <c r="D231" t="s">
        <v>387</v>
      </c>
      <c r="E231" s="13">
        <v>466</v>
      </c>
      <c r="F231" s="2" t="s">
        <v>399</v>
      </c>
      <c r="G231" s="14">
        <v>4669</v>
      </c>
      <c r="H231" s="2" t="s">
        <v>403</v>
      </c>
    </row>
    <row r="232" spans="1:8" x14ac:dyDescent="0.3">
      <c r="A232" t="s">
        <v>380</v>
      </c>
      <c r="B232" t="s">
        <v>381</v>
      </c>
      <c r="C232" s="12">
        <v>46</v>
      </c>
      <c r="D232" t="s">
        <v>387</v>
      </c>
      <c r="E232" s="13">
        <v>469</v>
      </c>
      <c r="F232" s="2" t="s">
        <v>404</v>
      </c>
      <c r="G232" s="14">
        <v>4690</v>
      </c>
      <c r="H232" s="2" t="s">
        <v>404</v>
      </c>
    </row>
    <row r="233" spans="1:8" ht="28.8" x14ac:dyDescent="0.3">
      <c r="A233" t="s">
        <v>380</v>
      </c>
      <c r="B233" t="s">
        <v>381</v>
      </c>
      <c r="C233" s="12">
        <v>47</v>
      </c>
      <c r="D233" t="s">
        <v>405</v>
      </c>
      <c r="E233" s="13">
        <v>471</v>
      </c>
      <c r="F233" s="2" t="s">
        <v>406</v>
      </c>
      <c r="G233" s="14">
        <v>4711</v>
      </c>
      <c r="H233" s="2" t="s">
        <v>407</v>
      </c>
    </row>
    <row r="234" spans="1:8" x14ac:dyDescent="0.3">
      <c r="A234" t="s">
        <v>380</v>
      </c>
      <c r="B234" t="s">
        <v>381</v>
      </c>
      <c r="C234" s="12">
        <v>47</v>
      </c>
      <c r="D234" t="s">
        <v>405</v>
      </c>
      <c r="E234" s="13">
        <v>471</v>
      </c>
      <c r="F234" s="2" t="s">
        <v>406</v>
      </c>
      <c r="G234" s="14">
        <v>4719</v>
      </c>
      <c r="H234" s="2" t="s">
        <v>408</v>
      </c>
    </row>
    <row r="235" spans="1:8" x14ac:dyDescent="0.3">
      <c r="A235" t="s">
        <v>380</v>
      </c>
      <c r="B235" t="s">
        <v>381</v>
      </c>
      <c r="C235" s="12">
        <v>47</v>
      </c>
      <c r="D235" t="s">
        <v>405</v>
      </c>
      <c r="E235" s="13">
        <v>472</v>
      </c>
      <c r="F235" s="2" t="s">
        <v>409</v>
      </c>
      <c r="G235" s="14">
        <v>4721</v>
      </c>
      <c r="H235" s="2" t="s">
        <v>410</v>
      </c>
    </row>
    <row r="236" spans="1:8" x14ac:dyDescent="0.3">
      <c r="A236" t="s">
        <v>380</v>
      </c>
      <c r="B236" t="s">
        <v>381</v>
      </c>
      <c r="C236" s="12">
        <v>47</v>
      </c>
      <c r="D236" t="s">
        <v>405</v>
      </c>
      <c r="E236" s="13">
        <v>472</v>
      </c>
      <c r="F236" s="2" t="s">
        <v>409</v>
      </c>
      <c r="G236" s="14">
        <v>4722</v>
      </c>
      <c r="H236" s="2" t="s">
        <v>411</v>
      </c>
    </row>
    <row r="237" spans="1:8" x14ac:dyDescent="0.3">
      <c r="A237" t="s">
        <v>380</v>
      </c>
      <c r="B237" t="s">
        <v>381</v>
      </c>
      <c r="C237" s="12">
        <v>47</v>
      </c>
      <c r="D237" t="s">
        <v>405</v>
      </c>
      <c r="E237" s="13">
        <v>472</v>
      </c>
      <c r="F237" s="2" t="s">
        <v>409</v>
      </c>
      <c r="G237" s="14">
        <v>4723</v>
      </c>
      <c r="H237" s="2" t="s">
        <v>412</v>
      </c>
    </row>
    <row r="238" spans="1:8" x14ac:dyDescent="0.3">
      <c r="A238" t="s">
        <v>380</v>
      </c>
      <c r="B238" t="s">
        <v>381</v>
      </c>
      <c r="C238" s="12">
        <v>47</v>
      </c>
      <c r="D238" t="s">
        <v>405</v>
      </c>
      <c r="E238" s="13">
        <v>473</v>
      </c>
      <c r="F238" s="2" t="s">
        <v>413</v>
      </c>
      <c r="G238" s="14">
        <v>4730</v>
      </c>
      <c r="H238" s="2" t="s">
        <v>413</v>
      </c>
    </row>
    <row r="239" spans="1:8" ht="28.8" x14ac:dyDescent="0.3">
      <c r="A239" t="s">
        <v>380</v>
      </c>
      <c r="B239" t="s">
        <v>381</v>
      </c>
      <c r="C239" s="12">
        <v>47</v>
      </c>
      <c r="D239" t="s">
        <v>405</v>
      </c>
      <c r="E239" s="13">
        <v>474</v>
      </c>
      <c r="F239" s="2" t="s">
        <v>414</v>
      </c>
      <c r="G239" s="14">
        <v>4741</v>
      </c>
      <c r="H239" s="2" t="s">
        <v>415</v>
      </c>
    </row>
    <row r="240" spans="1:8" ht="28.8" x14ac:dyDescent="0.3">
      <c r="A240" t="s">
        <v>380</v>
      </c>
      <c r="B240" t="s">
        <v>381</v>
      </c>
      <c r="C240" s="12">
        <v>47</v>
      </c>
      <c r="D240" t="s">
        <v>405</v>
      </c>
      <c r="E240" s="13">
        <v>474</v>
      </c>
      <c r="F240" s="2" t="s">
        <v>414</v>
      </c>
      <c r="G240" s="14">
        <v>4742</v>
      </c>
      <c r="H240" s="2" t="s">
        <v>416</v>
      </c>
    </row>
    <row r="241" spans="1:8" x14ac:dyDescent="0.3">
      <c r="A241" t="s">
        <v>380</v>
      </c>
      <c r="B241" t="s">
        <v>381</v>
      </c>
      <c r="C241" s="12">
        <v>47</v>
      </c>
      <c r="D241" t="s">
        <v>405</v>
      </c>
      <c r="E241" s="13">
        <v>475</v>
      </c>
      <c r="F241" s="2" t="s">
        <v>417</v>
      </c>
      <c r="G241" s="14">
        <v>4751</v>
      </c>
      <c r="H241" s="2" t="s">
        <v>418</v>
      </c>
    </row>
    <row r="242" spans="1:8" x14ac:dyDescent="0.3">
      <c r="A242" t="s">
        <v>380</v>
      </c>
      <c r="B242" t="s">
        <v>381</v>
      </c>
      <c r="C242" s="12">
        <v>47</v>
      </c>
      <c r="D242" t="s">
        <v>405</v>
      </c>
      <c r="E242" s="13">
        <v>475</v>
      </c>
      <c r="F242" s="2" t="s">
        <v>417</v>
      </c>
      <c r="G242" s="14">
        <v>4752</v>
      </c>
      <c r="H242" s="2" t="s">
        <v>419</v>
      </c>
    </row>
    <row r="243" spans="1:8" x14ac:dyDescent="0.3">
      <c r="A243" t="s">
        <v>380</v>
      </c>
      <c r="B243" t="s">
        <v>381</v>
      </c>
      <c r="C243" s="12">
        <v>47</v>
      </c>
      <c r="D243" t="s">
        <v>405</v>
      </c>
      <c r="E243" s="13">
        <v>475</v>
      </c>
      <c r="F243" s="2" t="s">
        <v>417</v>
      </c>
      <c r="G243" s="14">
        <v>4753</v>
      </c>
      <c r="H243" s="2" t="s">
        <v>420</v>
      </c>
    </row>
    <row r="244" spans="1:8" ht="28.8" x14ac:dyDescent="0.3">
      <c r="A244" t="s">
        <v>380</v>
      </c>
      <c r="B244" t="s">
        <v>381</v>
      </c>
      <c r="C244" s="12">
        <v>47</v>
      </c>
      <c r="D244" t="s">
        <v>405</v>
      </c>
      <c r="E244" s="13">
        <v>475</v>
      </c>
      <c r="F244" s="2" t="s">
        <v>417</v>
      </c>
      <c r="G244" s="14">
        <v>4759</v>
      </c>
      <c r="H244" s="2" t="s">
        <v>421</v>
      </c>
    </row>
    <row r="245" spans="1:8" x14ac:dyDescent="0.3">
      <c r="A245" t="s">
        <v>380</v>
      </c>
      <c r="B245" t="s">
        <v>381</v>
      </c>
      <c r="C245" s="12">
        <v>47</v>
      </c>
      <c r="D245" t="s">
        <v>405</v>
      </c>
      <c r="E245" s="13">
        <v>476</v>
      </c>
      <c r="F245" s="2" t="s">
        <v>422</v>
      </c>
      <c r="G245" s="14">
        <v>4761</v>
      </c>
      <c r="H245" s="2" t="s">
        <v>423</v>
      </c>
    </row>
    <row r="246" spans="1:8" x14ac:dyDescent="0.3">
      <c r="A246" t="s">
        <v>380</v>
      </c>
      <c r="B246" t="s">
        <v>381</v>
      </c>
      <c r="C246" s="12">
        <v>47</v>
      </c>
      <c r="D246" t="s">
        <v>405</v>
      </c>
      <c r="E246" s="13">
        <v>476</v>
      </c>
      <c r="F246" s="2" t="s">
        <v>422</v>
      </c>
      <c r="G246" s="14">
        <v>4762</v>
      </c>
      <c r="H246" s="2" t="s">
        <v>424</v>
      </c>
    </row>
    <row r="247" spans="1:8" x14ac:dyDescent="0.3">
      <c r="A247" t="s">
        <v>380</v>
      </c>
      <c r="B247" t="s">
        <v>381</v>
      </c>
      <c r="C247" s="12">
        <v>47</v>
      </c>
      <c r="D247" t="s">
        <v>405</v>
      </c>
      <c r="E247" s="13">
        <v>476</v>
      </c>
      <c r="F247" s="2" t="s">
        <v>422</v>
      </c>
      <c r="G247" s="14">
        <v>4763</v>
      </c>
      <c r="H247" s="2" t="s">
        <v>425</v>
      </c>
    </row>
    <row r="248" spans="1:8" x14ac:dyDescent="0.3">
      <c r="A248" t="s">
        <v>380</v>
      </c>
      <c r="B248" t="s">
        <v>381</v>
      </c>
      <c r="C248" s="12">
        <v>47</v>
      </c>
      <c r="D248" t="s">
        <v>405</v>
      </c>
      <c r="E248" s="13">
        <v>476</v>
      </c>
      <c r="F248" s="2" t="s">
        <v>422</v>
      </c>
      <c r="G248" s="14">
        <v>4764</v>
      </c>
      <c r="H248" s="2" t="s">
        <v>426</v>
      </c>
    </row>
    <row r="249" spans="1:8" x14ac:dyDescent="0.3">
      <c r="A249" t="s">
        <v>380</v>
      </c>
      <c r="B249" t="s">
        <v>381</v>
      </c>
      <c r="C249" s="12">
        <v>47</v>
      </c>
      <c r="D249" t="s">
        <v>405</v>
      </c>
      <c r="E249" s="13">
        <v>477</v>
      </c>
      <c r="F249" s="2" t="s">
        <v>427</v>
      </c>
      <c r="G249" s="14">
        <v>4771</v>
      </c>
      <c r="H249" s="2" t="s">
        <v>428</v>
      </c>
    </row>
    <row r="250" spans="1:8" ht="28.8" x14ac:dyDescent="0.3">
      <c r="A250" t="s">
        <v>380</v>
      </c>
      <c r="B250" t="s">
        <v>381</v>
      </c>
      <c r="C250" s="12">
        <v>47</v>
      </c>
      <c r="D250" t="s">
        <v>405</v>
      </c>
      <c r="E250" s="13">
        <v>477</v>
      </c>
      <c r="F250" s="2" t="s">
        <v>427</v>
      </c>
      <c r="G250" s="14">
        <v>4772</v>
      </c>
      <c r="H250" s="2" t="s">
        <v>429</v>
      </c>
    </row>
    <row r="251" spans="1:8" x14ac:dyDescent="0.3">
      <c r="A251" t="s">
        <v>380</v>
      </c>
      <c r="B251" t="s">
        <v>381</v>
      </c>
      <c r="C251" s="12">
        <v>47</v>
      </c>
      <c r="D251" t="s">
        <v>405</v>
      </c>
      <c r="E251" s="13">
        <v>477</v>
      </c>
      <c r="F251" s="2" t="s">
        <v>427</v>
      </c>
      <c r="G251" s="14">
        <v>4773</v>
      </c>
      <c r="H251" s="2" t="s">
        <v>430</v>
      </c>
    </row>
    <row r="252" spans="1:8" x14ac:dyDescent="0.3">
      <c r="A252" t="s">
        <v>380</v>
      </c>
      <c r="B252" t="s">
        <v>381</v>
      </c>
      <c r="C252" s="12">
        <v>47</v>
      </c>
      <c r="D252" t="s">
        <v>405</v>
      </c>
      <c r="E252" s="13">
        <v>477</v>
      </c>
      <c r="F252" s="2" t="s">
        <v>427</v>
      </c>
      <c r="G252" s="14">
        <v>4774</v>
      </c>
      <c r="H252" s="2" t="s">
        <v>431</v>
      </c>
    </row>
    <row r="253" spans="1:8" x14ac:dyDescent="0.3">
      <c r="A253" t="s">
        <v>380</v>
      </c>
      <c r="B253" t="s">
        <v>381</v>
      </c>
      <c r="C253" s="12">
        <v>47</v>
      </c>
      <c r="D253" t="s">
        <v>405</v>
      </c>
      <c r="E253" s="13">
        <v>478</v>
      </c>
      <c r="F253" s="2" t="s">
        <v>432</v>
      </c>
      <c r="G253" s="14">
        <v>4781</v>
      </c>
      <c r="H253" s="2" t="s">
        <v>433</v>
      </c>
    </row>
    <row r="254" spans="1:8" x14ac:dyDescent="0.3">
      <c r="A254" t="s">
        <v>380</v>
      </c>
      <c r="B254" t="s">
        <v>381</v>
      </c>
      <c r="C254" s="12">
        <v>47</v>
      </c>
      <c r="D254" t="s">
        <v>405</v>
      </c>
      <c r="E254" s="13">
        <v>478</v>
      </c>
      <c r="F254" s="2" t="s">
        <v>432</v>
      </c>
      <c r="G254" s="14">
        <v>4782</v>
      </c>
      <c r="H254" s="2" t="s">
        <v>434</v>
      </c>
    </row>
    <row r="255" spans="1:8" x14ac:dyDescent="0.3">
      <c r="A255" t="s">
        <v>380</v>
      </c>
      <c r="B255" t="s">
        <v>381</v>
      </c>
      <c r="C255" s="12">
        <v>47</v>
      </c>
      <c r="D255" t="s">
        <v>405</v>
      </c>
      <c r="E255" s="13">
        <v>478</v>
      </c>
      <c r="F255" s="2" t="s">
        <v>432</v>
      </c>
      <c r="G255" s="14">
        <v>4789</v>
      </c>
      <c r="H255" s="2" t="s">
        <v>435</v>
      </c>
    </row>
    <row r="256" spans="1:8" x14ac:dyDescent="0.3">
      <c r="A256" t="s">
        <v>380</v>
      </c>
      <c r="B256" t="s">
        <v>381</v>
      </c>
      <c r="C256" s="12">
        <v>47</v>
      </c>
      <c r="D256" t="s">
        <v>405</v>
      </c>
      <c r="E256" s="13">
        <v>479</v>
      </c>
      <c r="F256" s="2" t="s">
        <v>436</v>
      </c>
      <c r="G256" s="14">
        <v>4791</v>
      </c>
      <c r="H256" s="2" t="s">
        <v>437</v>
      </c>
    </row>
    <row r="257" spans="1:8" x14ac:dyDescent="0.3">
      <c r="A257" t="s">
        <v>380</v>
      </c>
      <c r="B257" t="s">
        <v>381</v>
      </c>
      <c r="C257" s="12">
        <v>47</v>
      </c>
      <c r="D257" t="s">
        <v>405</v>
      </c>
      <c r="E257" s="13">
        <v>479</v>
      </c>
      <c r="F257" s="2" t="s">
        <v>436</v>
      </c>
      <c r="G257" s="14">
        <v>4799</v>
      </c>
      <c r="H257" s="2" t="s">
        <v>438</v>
      </c>
    </row>
    <row r="258" spans="1:8" x14ac:dyDescent="0.3">
      <c r="A258" t="s">
        <v>439</v>
      </c>
      <c r="B258" t="s">
        <v>440</v>
      </c>
      <c r="C258" s="12">
        <v>49</v>
      </c>
      <c r="D258" t="s">
        <v>441</v>
      </c>
      <c r="E258" s="13">
        <v>491</v>
      </c>
      <c r="F258" s="2" t="s">
        <v>442</v>
      </c>
      <c r="G258" s="14">
        <v>4911</v>
      </c>
      <c r="H258" s="2" t="s">
        <v>443</v>
      </c>
    </row>
    <row r="259" spans="1:8" x14ac:dyDescent="0.3">
      <c r="A259" t="s">
        <v>439</v>
      </c>
      <c r="B259" t="s">
        <v>440</v>
      </c>
      <c r="C259" s="12">
        <v>49</v>
      </c>
      <c r="D259" t="s">
        <v>441</v>
      </c>
      <c r="E259" s="13">
        <v>491</v>
      </c>
      <c r="F259" s="2" t="s">
        <v>442</v>
      </c>
      <c r="G259" s="14">
        <v>4912</v>
      </c>
      <c r="H259" s="2" t="s">
        <v>444</v>
      </c>
    </row>
    <row r="260" spans="1:8" x14ac:dyDescent="0.3">
      <c r="A260" t="s">
        <v>439</v>
      </c>
      <c r="B260" t="s">
        <v>440</v>
      </c>
      <c r="C260" s="12">
        <v>49</v>
      </c>
      <c r="D260" t="s">
        <v>441</v>
      </c>
      <c r="E260" s="13">
        <v>492</v>
      </c>
      <c r="F260" s="2" t="s">
        <v>445</v>
      </c>
      <c r="G260" s="14">
        <v>4921</v>
      </c>
      <c r="H260" s="2" t="s">
        <v>446</v>
      </c>
    </row>
    <row r="261" spans="1:8" x14ac:dyDescent="0.3">
      <c r="A261" t="s">
        <v>439</v>
      </c>
      <c r="B261" t="s">
        <v>440</v>
      </c>
      <c r="C261" s="12">
        <v>49</v>
      </c>
      <c r="D261" t="s">
        <v>441</v>
      </c>
      <c r="E261" s="13">
        <v>492</v>
      </c>
      <c r="F261" s="2" t="s">
        <v>445</v>
      </c>
      <c r="G261" s="14">
        <v>4922</v>
      </c>
      <c r="H261" s="2" t="s">
        <v>447</v>
      </c>
    </row>
    <row r="262" spans="1:8" x14ac:dyDescent="0.3">
      <c r="A262" t="s">
        <v>439</v>
      </c>
      <c r="B262" t="s">
        <v>440</v>
      </c>
      <c r="C262" s="12">
        <v>49</v>
      </c>
      <c r="D262" t="s">
        <v>441</v>
      </c>
      <c r="E262" s="13">
        <v>492</v>
      </c>
      <c r="F262" s="2" t="s">
        <v>445</v>
      </c>
      <c r="G262" s="14">
        <v>4923</v>
      </c>
      <c r="H262" s="2" t="s">
        <v>448</v>
      </c>
    </row>
    <row r="263" spans="1:8" x14ac:dyDescent="0.3">
      <c r="A263" t="s">
        <v>439</v>
      </c>
      <c r="B263" t="s">
        <v>440</v>
      </c>
      <c r="C263" s="12">
        <v>49</v>
      </c>
      <c r="D263" t="s">
        <v>441</v>
      </c>
      <c r="E263" s="13">
        <v>493</v>
      </c>
      <c r="F263" s="2" t="s">
        <v>449</v>
      </c>
      <c r="G263" s="14">
        <v>4930</v>
      </c>
      <c r="H263" s="2" t="s">
        <v>449</v>
      </c>
    </row>
    <row r="264" spans="1:8" x14ac:dyDescent="0.3">
      <c r="A264" t="s">
        <v>439</v>
      </c>
      <c r="B264" t="s">
        <v>440</v>
      </c>
      <c r="C264" s="12">
        <v>50</v>
      </c>
      <c r="D264" t="s">
        <v>450</v>
      </c>
      <c r="E264" s="13">
        <v>501</v>
      </c>
      <c r="F264" s="2" t="s">
        <v>451</v>
      </c>
      <c r="G264" s="14">
        <v>5011</v>
      </c>
      <c r="H264" s="2" t="s">
        <v>452</v>
      </c>
    </row>
    <row r="265" spans="1:8" x14ac:dyDescent="0.3">
      <c r="A265" t="s">
        <v>439</v>
      </c>
      <c r="B265" t="s">
        <v>440</v>
      </c>
      <c r="C265" s="12">
        <v>50</v>
      </c>
      <c r="D265" t="s">
        <v>450</v>
      </c>
      <c r="E265" s="13">
        <v>501</v>
      </c>
      <c r="F265" s="2" t="s">
        <v>451</v>
      </c>
      <c r="G265" s="14">
        <v>5012</v>
      </c>
      <c r="H265" s="2" t="s">
        <v>453</v>
      </c>
    </row>
    <row r="266" spans="1:8" x14ac:dyDescent="0.3">
      <c r="A266" t="s">
        <v>439</v>
      </c>
      <c r="B266" t="s">
        <v>440</v>
      </c>
      <c r="C266" s="12">
        <v>50</v>
      </c>
      <c r="D266" t="s">
        <v>450</v>
      </c>
      <c r="E266" s="13">
        <v>502</v>
      </c>
      <c r="F266" s="2" t="s">
        <v>454</v>
      </c>
      <c r="G266" s="14">
        <v>5021</v>
      </c>
      <c r="H266" s="2" t="s">
        <v>455</v>
      </c>
    </row>
    <row r="267" spans="1:8" x14ac:dyDescent="0.3">
      <c r="A267" t="s">
        <v>439</v>
      </c>
      <c r="B267" t="s">
        <v>440</v>
      </c>
      <c r="C267" s="12">
        <v>50</v>
      </c>
      <c r="D267" t="s">
        <v>450</v>
      </c>
      <c r="E267" s="13">
        <v>502</v>
      </c>
      <c r="F267" s="2" t="s">
        <v>454</v>
      </c>
      <c r="G267" s="14">
        <v>5022</v>
      </c>
      <c r="H267" s="2" t="s">
        <v>456</v>
      </c>
    </row>
    <row r="268" spans="1:8" x14ac:dyDescent="0.3">
      <c r="A268" t="s">
        <v>439</v>
      </c>
      <c r="B268" t="s">
        <v>440</v>
      </c>
      <c r="C268" s="12">
        <v>51</v>
      </c>
      <c r="D268" t="s">
        <v>457</v>
      </c>
      <c r="E268" s="13">
        <v>511</v>
      </c>
      <c r="F268" s="2" t="s">
        <v>458</v>
      </c>
      <c r="G268" s="14">
        <v>5110</v>
      </c>
      <c r="H268" s="2" t="s">
        <v>458</v>
      </c>
    </row>
    <row r="269" spans="1:8" x14ac:dyDescent="0.3">
      <c r="A269" t="s">
        <v>439</v>
      </c>
      <c r="B269" t="s">
        <v>440</v>
      </c>
      <c r="C269" s="12">
        <v>51</v>
      </c>
      <c r="D269" t="s">
        <v>457</v>
      </c>
      <c r="E269" s="13">
        <v>512</v>
      </c>
      <c r="F269" s="2" t="s">
        <v>459</v>
      </c>
      <c r="G269" s="14">
        <v>5120</v>
      </c>
      <c r="H269" s="2" t="s">
        <v>459</v>
      </c>
    </row>
    <row r="270" spans="1:8" x14ac:dyDescent="0.3">
      <c r="A270" t="s">
        <v>439</v>
      </c>
      <c r="B270" t="s">
        <v>440</v>
      </c>
      <c r="C270" s="12">
        <v>52</v>
      </c>
      <c r="D270" t="s">
        <v>460</v>
      </c>
      <c r="E270" s="13">
        <v>521</v>
      </c>
      <c r="F270" s="2" t="s">
        <v>461</v>
      </c>
      <c r="G270" s="14">
        <v>5210</v>
      </c>
      <c r="H270" s="2" t="s">
        <v>461</v>
      </c>
    </row>
    <row r="271" spans="1:8" x14ac:dyDescent="0.3">
      <c r="A271" t="s">
        <v>439</v>
      </c>
      <c r="B271" t="s">
        <v>440</v>
      </c>
      <c r="C271" s="12">
        <v>52</v>
      </c>
      <c r="D271" t="s">
        <v>460</v>
      </c>
      <c r="E271" s="13">
        <v>522</v>
      </c>
      <c r="F271" s="2" t="s">
        <v>462</v>
      </c>
      <c r="G271" s="14">
        <v>5221</v>
      </c>
      <c r="H271" s="2" t="s">
        <v>463</v>
      </c>
    </row>
    <row r="272" spans="1:8" x14ac:dyDescent="0.3">
      <c r="A272" t="s">
        <v>439</v>
      </c>
      <c r="B272" t="s">
        <v>440</v>
      </c>
      <c r="C272" s="12">
        <v>52</v>
      </c>
      <c r="D272" t="s">
        <v>460</v>
      </c>
      <c r="E272" s="13">
        <v>522</v>
      </c>
      <c r="F272" s="2" t="s">
        <v>462</v>
      </c>
      <c r="G272" s="14">
        <v>5222</v>
      </c>
      <c r="H272" s="2" t="s">
        <v>464</v>
      </c>
    </row>
    <row r="273" spans="1:8" x14ac:dyDescent="0.3">
      <c r="A273" t="s">
        <v>439</v>
      </c>
      <c r="B273" t="s">
        <v>440</v>
      </c>
      <c r="C273" s="12">
        <v>52</v>
      </c>
      <c r="D273" t="s">
        <v>460</v>
      </c>
      <c r="E273" s="13">
        <v>522</v>
      </c>
      <c r="F273" s="2" t="s">
        <v>462</v>
      </c>
      <c r="G273" s="14">
        <v>5223</v>
      </c>
      <c r="H273" s="2" t="s">
        <v>465</v>
      </c>
    </row>
    <row r="274" spans="1:8" x14ac:dyDescent="0.3">
      <c r="A274" t="s">
        <v>439</v>
      </c>
      <c r="B274" t="s">
        <v>440</v>
      </c>
      <c r="C274" s="12">
        <v>52</v>
      </c>
      <c r="D274" t="s">
        <v>460</v>
      </c>
      <c r="E274" s="13">
        <v>522</v>
      </c>
      <c r="F274" s="2" t="s">
        <v>462</v>
      </c>
      <c r="G274" s="14">
        <v>5224</v>
      </c>
      <c r="H274" s="2" t="s">
        <v>466</v>
      </c>
    </row>
    <row r="275" spans="1:8" x14ac:dyDescent="0.3">
      <c r="A275" t="s">
        <v>439</v>
      </c>
      <c r="B275" t="s">
        <v>440</v>
      </c>
      <c r="C275" s="12">
        <v>52</v>
      </c>
      <c r="D275" t="s">
        <v>460</v>
      </c>
      <c r="E275" s="13">
        <v>522</v>
      </c>
      <c r="F275" s="2" t="s">
        <v>462</v>
      </c>
      <c r="G275" s="14">
        <v>5229</v>
      </c>
      <c r="H275" s="2" t="s">
        <v>467</v>
      </c>
    </row>
    <row r="276" spans="1:8" x14ac:dyDescent="0.3">
      <c r="A276" t="s">
        <v>439</v>
      </c>
      <c r="B276" t="s">
        <v>440</v>
      </c>
      <c r="C276" s="12">
        <v>53</v>
      </c>
      <c r="D276" t="s">
        <v>468</v>
      </c>
      <c r="E276" s="13">
        <v>531</v>
      </c>
      <c r="F276" s="2" t="s">
        <v>469</v>
      </c>
      <c r="G276" s="14">
        <v>5310</v>
      </c>
      <c r="H276" s="2" t="s">
        <v>469</v>
      </c>
    </row>
    <row r="277" spans="1:8" x14ac:dyDescent="0.3">
      <c r="A277" t="s">
        <v>439</v>
      </c>
      <c r="B277" t="s">
        <v>440</v>
      </c>
      <c r="C277" s="12">
        <v>53</v>
      </c>
      <c r="D277" t="s">
        <v>468</v>
      </c>
      <c r="E277" s="13">
        <v>532</v>
      </c>
      <c r="F277" s="2" t="s">
        <v>470</v>
      </c>
      <c r="G277" s="14">
        <v>5320</v>
      </c>
      <c r="H277" s="2" t="s">
        <v>470</v>
      </c>
    </row>
    <row r="278" spans="1:8" x14ac:dyDescent="0.3">
      <c r="A278" t="s">
        <v>471</v>
      </c>
      <c r="B278" t="s">
        <v>472</v>
      </c>
      <c r="C278" s="12">
        <v>55</v>
      </c>
      <c r="D278" t="s">
        <v>473</v>
      </c>
      <c r="E278" s="13">
        <v>551</v>
      </c>
      <c r="F278" s="2" t="s">
        <v>474</v>
      </c>
      <c r="G278" s="14">
        <v>5510</v>
      </c>
      <c r="H278" s="2" t="s">
        <v>474</v>
      </c>
    </row>
    <row r="279" spans="1:8" x14ac:dyDescent="0.3">
      <c r="A279" t="s">
        <v>471</v>
      </c>
      <c r="B279" t="s">
        <v>472</v>
      </c>
      <c r="C279" s="12">
        <v>55</v>
      </c>
      <c r="D279" t="s">
        <v>473</v>
      </c>
      <c r="E279" s="13">
        <v>552</v>
      </c>
      <c r="F279" s="2" t="s">
        <v>475</v>
      </c>
      <c r="G279" s="14">
        <v>5520</v>
      </c>
      <c r="H279" s="2" t="s">
        <v>475</v>
      </c>
    </row>
    <row r="280" spans="1:8" x14ac:dyDescent="0.3">
      <c r="A280" t="s">
        <v>471</v>
      </c>
      <c r="B280" t="s">
        <v>472</v>
      </c>
      <c r="C280" s="12">
        <v>55</v>
      </c>
      <c r="D280" t="s">
        <v>473</v>
      </c>
      <c r="E280" s="13">
        <v>559</v>
      </c>
      <c r="F280" s="2" t="s">
        <v>476</v>
      </c>
      <c r="G280" s="14">
        <v>5590</v>
      </c>
      <c r="H280" s="2" t="s">
        <v>476</v>
      </c>
    </row>
    <row r="281" spans="1:8" x14ac:dyDescent="0.3">
      <c r="A281" t="s">
        <v>471</v>
      </c>
      <c r="B281" t="s">
        <v>472</v>
      </c>
      <c r="C281" s="12">
        <v>56</v>
      </c>
      <c r="D281" t="s">
        <v>477</v>
      </c>
      <c r="E281" s="13">
        <v>561</v>
      </c>
      <c r="F281" s="2" t="s">
        <v>478</v>
      </c>
      <c r="G281" s="14">
        <v>5610</v>
      </c>
      <c r="H281" s="2" t="s">
        <v>478</v>
      </c>
    </row>
    <row r="282" spans="1:8" x14ac:dyDescent="0.3">
      <c r="A282" t="s">
        <v>471</v>
      </c>
      <c r="B282" t="s">
        <v>472</v>
      </c>
      <c r="C282" s="12">
        <v>56</v>
      </c>
      <c r="D282" t="s">
        <v>477</v>
      </c>
      <c r="E282" s="13">
        <v>562</v>
      </c>
      <c r="F282" s="2" t="s">
        <v>479</v>
      </c>
      <c r="G282" s="14">
        <v>5621</v>
      </c>
      <c r="H282" s="2" t="s">
        <v>480</v>
      </c>
    </row>
    <row r="283" spans="1:8" x14ac:dyDescent="0.3">
      <c r="A283" t="s">
        <v>471</v>
      </c>
      <c r="B283" t="s">
        <v>472</v>
      </c>
      <c r="C283" s="12">
        <v>56</v>
      </c>
      <c r="D283" t="s">
        <v>477</v>
      </c>
      <c r="E283" s="13">
        <v>562</v>
      </c>
      <c r="F283" s="2" t="s">
        <v>479</v>
      </c>
      <c r="G283" s="14">
        <v>5629</v>
      </c>
      <c r="H283" s="2" t="s">
        <v>481</v>
      </c>
    </row>
    <row r="284" spans="1:8" x14ac:dyDescent="0.3">
      <c r="A284" t="s">
        <v>471</v>
      </c>
      <c r="B284" t="s">
        <v>472</v>
      </c>
      <c r="C284" s="12">
        <v>56</v>
      </c>
      <c r="D284" t="s">
        <v>477</v>
      </c>
      <c r="E284" s="13">
        <v>563</v>
      </c>
      <c r="F284" s="2" t="s">
        <v>482</v>
      </c>
      <c r="G284" s="14">
        <v>5630</v>
      </c>
      <c r="H284" s="2" t="s">
        <v>482</v>
      </c>
    </row>
    <row r="285" spans="1:8" x14ac:dyDescent="0.3">
      <c r="A285" t="s">
        <v>483</v>
      </c>
      <c r="B285" t="s">
        <v>484</v>
      </c>
      <c r="C285" s="12">
        <v>58</v>
      </c>
      <c r="D285" t="s">
        <v>485</v>
      </c>
      <c r="E285" s="13">
        <v>581</v>
      </c>
      <c r="F285" s="2" t="s">
        <v>486</v>
      </c>
      <c r="G285" s="14">
        <v>5811</v>
      </c>
      <c r="H285" s="2" t="s">
        <v>487</v>
      </c>
    </row>
    <row r="286" spans="1:8" x14ac:dyDescent="0.3">
      <c r="A286" t="s">
        <v>483</v>
      </c>
      <c r="B286" t="s">
        <v>484</v>
      </c>
      <c r="C286" s="12">
        <v>58</v>
      </c>
      <c r="D286" t="s">
        <v>485</v>
      </c>
      <c r="E286" s="13">
        <v>581</v>
      </c>
      <c r="F286" s="2" t="s">
        <v>486</v>
      </c>
      <c r="G286" s="14">
        <v>5812</v>
      </c>
      <c r="H286" s="2" t="s">
        <v>488</v>
      </c>
    </row>
    <row r="287" spans="1:8" x14ac:dyDescent="0.3">
      <c r="A287" t="s">
        <v>483</v>
      </c>
      <c r="B287" t="s">
        <v>484</v>
      </c>
      <c r="C287" s="12">
        <v>58</v>
      </c>
      <c r="D287" t="s">
        <v>485</v>
      </c>
      <c r="E287" s="13">
        <v>581</v>
      </c>
      <c r="F287" s="2" t="s">
        <v>486</v>
      </c>
      <c r="G287" s="14">
        <v>5813</v>
      </c>
      <c r="H287" s="2" t="s">
        <v>489</v>
      </c>
    </row>
    <row r="288" spans="1:8" x14ac:dyDescent="0.3">
      <c r="A288" t="s">
        <v>483</v>
      </c>
      <c r="B288" t="s">
        <v>484</v>
      </c>
      <c r="C288" s="12">
        <v>58</v>
      </c>
      <c r="D288" t="s">
        <v>485</v>
      </c>
      <c r="E288" s="13">
        <v>581</v>
      </c>
      <c r="F288" s="2" t="s">
        <v>486</v>
      </c>
      <c r="G288" s="14">
        <v>5819</v>
      </c>
      <c r="H288" s="2" t="s">
        <v>490</v>
      </c>
    </row>
    <row r="289" spans="1:8" x14ac:dyDescent="0.3">
      <c r="A289" t="s">
        <v>483</v>
      </c>
      <c r="B289" t="s">
        <v>484</v>
      </c>
      <c r="C289" s="12">
        <v>58</v>
      </c>
      <c r="D289" t="s">
        <v>485</v>
      </c>
      <c r="E289" s="13">
        <v>582</v>
      </c>
      <c r="F289" s="2" t="s">
        <v>491</v>
      </c>
      <c r="G289" s="14">
        <v>5820</v>
      </c>
      <c r="H289" s="2" t="s">
        <v>491</v>
      </c>
    </row>
    <row r="290" spans="1:8" x14ac:dyDescent="0.3">
      <c r="A290" t="s">
        <v>483</v>
      </c>
      <c r="B290" t="s">
        <v>484</v>
      </c>
      <c r="C290" s="12">
        <v>59</v>
      </c>
      <c r="D290" t="s">
        <v>492</v>
      </c>
      <c r="E290" s="13">
        <v>591</v>
      </c>
      <c r="F290" s="2" t="s">
        <v>493</v>
      </c>
      <c r="G290" s="14">
        <v>5911</v>
      </c>
      <c r="H290" s="2" t="s">
        <v>494</v>
      </c>
    </row>
    <row r="291" spans="1:8" x14ac:dyDescent="0.3">
      <c r="A291" t="s">
        <v>483</v>
      </c>
      <c r="B291" t="s">
        <v>484</v>
      </c>
      <c r="C291" s="12">
        <v>59</v>
      </c>
      <c r="D291" t="s">
        <v>492</v>
      </c>
      <c r="E291" s="13">
        <v>591</v>
      </c>
      <c r="F291" s="2" t="s">
        <v>493</v>
      </c>
      <c r="G291" s="14">
        <v>5912</v>
      </c>
      <c r="H291" s="2" t="s">
        <v>495</v>
      </c>
    </row>
    <row r="292" spans="1:8" x14ac:dyDescent="0.3">
      <c r="A292" t="s">
        <v>483</v>
      </c>
      <c r="B292" t="s">
        <v>484</v>
      </c>
      <c r="C292" s="12">
        <v>59</v>
      </c>
      <c r="D292" t="s">
        <v>492</v>
      </c>
      <c r="E292" s="13">
        <v>591</v>
      </c>
      <c r="F292" s="2" t="s">
        <v>493</v>
      </c>
      <c r="G292" s="14">
        <v>5913</v>
      </c>
      <c r="H292" s="2" t="s">
        <v>496</v>
      </c>
    </row>
    <row r="293" spans="1:8" x14ac:dyDescent="0.3">
      <c r="A293" t="s">
        <v>483</v>
      </c>
      <c r="B293" t="s">
        <v>484</v>
      </c>
      <c r="C293" s="12">
        <v>59</v>
      </c>
      <c r="D293" t="s">
        <v>492</v>
      </c>
      <c r="E293" s="13">
        <v>591</v>
      </c>
      <c r="F293" s="2" t="s">
        <v>493</v>
      </c>
      <c r="G293" s="14">
        <v>5914</v>
      </c>
      <c r="H293" s="2" t="s">
        <v>497</v>
      </c>
    </row>
    <row r="294" spans="1:8" x14ac:dyDescent="0.3">
      <c r="A294" t="s">
        <v>483</v>
      </c>
      <c r="B294" t="s">
        <v>484</v>
      </c>
      <c r="C294" s="12">
        <v>59</v>
      </c>
      <c r="D294" t="s">
        <v>492</v>
      </c>
      <c r="E294" s="13">
        <v>592</v>
      </c>
      <c r="F294" s="2" t="s">
        <v>498</v>
      </c>
      <c r="G294" s="14">
        <v>5920</v>
      </c>
      <c r="H294" s="2" t="s">
        <v>498</v>
      </c>
    </row>
    <row r="295" spans="1:8" x14ac:dyDescent="0.3">
      <c r="A295" t="s">
        <v>483</v>
      </c>
      <c r="B295" t="s">
        <v>484</v>
      </c>
      <c r="C295" s="12">
        <v>60</v>
      </c>
      <c r="D295" t="s">
        <v>499</v>
      </c>
      <c r="E295" s="13">
        <v>601</v>
      </c>
      <c r="F295" s="2" t="s">
        <v>500</v>
      </c>
      <c r="G295" s="14">
        <v>6010</v>
      </c>
      <c r="H295" s="2" t="s">
        <v>500</v>
      </c>
    </row>
    <row r="296" spans="1:8" x14ac:dyDescent="0.3">
      <c r="A296" t="s">
        <v>483</v>
      </c>
      <c r="B296" t="s">
        <v>484</v>
      </c>
      <c r="C296" s="12">
        <v>60</v>
      </c>
      <c r="D296" t="s">
        <v>499</v>
      </c>
      <c r="E296" s="13">
        <v>602</v>
      </c>
      <c r="F296" s="2" t="s">
        <v>501</v>
      </c>
      <c r="G296" s="14">
        <v>6020</v>
      </c>
      <c r="H296" s="2" t="s">
        <v>501</v>
      </c>
    </row>
    <row r="297" spans="1:8" x14ac:dyDescent="0.3">
      <c r="A297" t="s">
        <v>483</v>
      </c>
      <c r="B297" t="s">
        <v>484</v>
      </c>
      <c r="C297" s="12">
        <v>61</v>
      </c>
      <c r="D297" t="s">
        <v>502</v>
      </c>
      <c r="E297" s="13">
        <v>611</v>
      </c>
      <c r="F297" s="2" t="s">
        <v>503</v>
      </c>
      <c r="G297" s="14">
        <v>6110</v>
      </c>
      <c r="H297" s="2" t="s">
        <v>503</v>
      </c>
    </row>
    <row r="298" spans="1:8" x14ac:dyDescent="0.3">
      <c r="A298" t="s">
        <v>483</v>
      </c>
      <c r="B298" t="s">
        <v>484</v>
      </c>
      <c r="C298" s="12">
        <v>61</v>
      </c>
      <c r="D298" t="s">
        <v>502</v>
      </c>
      <c r="E298" s="13">
        <v>612</v>
      </c>
      <c r="F298" s="2" t="s">
        <v>504</v>
      </c>
      <c r="G298" s="14">
        <v>6120</v>
      </c>
      <c r="H298" s="2" t="s">
        <v>504</v>
      </c>
    </row>
    <row r="299" spans="1:8" x14ac:dyDescent="0.3">
      <c r="A299" t="s">
        <v>483</v>
      </c>
      <c r="B299" t="s">
        <v>484</v>
      </c>
      <c r="C299" s="12">
        <v>61</v>
      </c>
      <c r="D299" t="s">
        <v>502</v>
      </c>
      <c r="E299" s="13">
        <v>613</v>
      </c>
      <c r="F299" s="2" t="s">
        <v>505</v>
      </c>
      <c r="G299" s="14">
        <v>6130</v>
      </c>
      <c r="H299" s="2" t="s">
        <v>505</v>
      </c>
    </row>
    <row r="300" spans="1:8" x14ac:dyDescent="0.3">
      <c r="A300" t="s">
        <v>483</v>
      </c>
      <c r="B300" t="s">
        <v>484</v>
      </c>
      <c r="C300" s="12">
        <v>61</v>
      </c>
      <c r="D300" t="s">
        <v>502</v>
      </c>
      <c r="E300" s="13">
        <v>619</v>
      </c>
      <c r="F300" s="2" t="s">
        <v>506</v>
      </c>
      <c r="G300" s="14">
        <v>6190</v>
      </c>
      <c r="H300" s="2" t="s">
        <v>506</v>
      </c>
    </row>
    <row r="301" spans="1:8" x14ac:dyDescent="0.3">
      <c r="A301" t="s">
        <v>483</v>
      </c>
      <c r="B301" t="s">
        <v>484</v>
      </c>
      <c r="C301" s="12">
        <v>62</v>
      </c>
      <c r="D301" t="s">
        <v>507</v>
      </c>
      <c r="E301" s="13">
        <v>620</v>
      </c>
      <c r="F301" s="2" t="s">
        <v>507</v>
      </c>
      <c r="G301" s="14">
        <v>6201</v>
      </c>
      <c r="H301" s="2" t="s">
        <v>508</v>
      </c>
    </row>
    <row r="302" spans="1:8" x14ac:dyDescent="0.3">
      <c r="A302" t="s">
        <v>483</v>
      </c>
      <c r="B302" t="s">
        <v>484</v>
      </c>
      <c r="C302" s="12">
        <v>62</v>
      </c>
      <c r="D302" t="s">
        <v>507</v>
      </c>
      <c r="E302" s="13">
        <v>620</v>
      </c>
      <c r="F302" s="2" t="s">
        <v>507</v>
      </c>
      <c r="G302" s="14">
        <v>6202</v>
      </c>
      <c r="H302" s="2" t="s">
        <v>509</v>
      </c>
    </row>
    <row r="303" spans="1:8" x14ac:dyDescent="0.3">
      <c r="A303" t="s">
        <v>483</v>
      </c>
      <c r="B303" t="s">
        <v>484</v>
      </c>
      <c r="C303" s="12">
        <v>62</v>
      </c>
      <c r="D303" t="s">
        <v>507</v>
      </c>
      <c r="E303" s="13">
        <v>620</v>
      </c>
      <c r="F303" s="2" t="s">
        <v>507</v>
      </c>
      <c r="G303" s="14">
        <v>6209</v>
      </c>
      <c r="H303" s="2" t="s">
        <v>510</v>
      </c>
    </row>
    <row r="304" spans="1:8" x14ac:dyDescent="0.3">
      <c r="A304" t="s">
        <v>483</v>
      </c>
      <c r="B304" t="s">
        <v>484</v>
      </c>
      <c r="C304" s="12">
        <v>63</v>
      </c>
      <c r="D304" t="s">
        <v>511</v>
      </c>
      <c r="E304" s="13">
        <v>631</v>
      </c>
      <c r="F304" s="2" t="s">
        <v>512</v>
      </c>
      <c r="G304" s="14">
        <v>6311</v>
      </c>
      <c r="H304" s="2" t="s">
        <v>513</v>
      </c>
    </row>
    <row r="305" spans="1:8" x14ac:dyDescent="0.3">
      <c r="A305" t="s">
        <v>483</v>
      </c>
      <c r="B305" t="s">
        <v>484</v>
      </c>
      <c r="C305" s="12">
        <v>63</v>
      </c>
      <c r="D305" t="s">
        <v>511</v>
      </c>
      <c r="E305" s="13">
        <v>631</v>
      </c>
      <c r="F305" s="2" t="s">
        <v>512</v>
      </c>
      <c r="G305" s="14">
        <v>6312</v>
      </c>
      <c r="H305" s="2" t="s">
        <v>514</v>
      </c>
    </row>
    <row r="306" spans="1:8" x14ac:dyDescent="0.3">
      <c r="A306" t="s">
        <v>483</v>
      </c>
      <c r="B306" t="s">
        <v>484</v>
      </c>
      <c r="C306" s="12">
        <v>63</v>
      </c>
      <c r="D306" t="s">
        <v>511</v>
      </c>
      <c r="E306" s="13">
        <v>639</v>
      </c>
      <c r="F306" s="2" t="s">
        <v>515</v>
      </c>
      <c r="G306" s="14">
        <v>6391</v>
      </c>
      <c r="H306" s="2" t="s">
        <v>516</v>
      </c>
    </row>
    <row r="307" spans="1:8" x14ac:dyDescent="0.3">
      <c r="A307" t="s">
        <v>483</v>
      </c>
      <c r="B307" t="s">
        <v>484</v>
      </c>
      <c r="C307" s="12">
        <v>63</v>
      </c>
      <c r="D307" t="s">
        <v>511</v>
      </c>
      <c r="E307" s="13">
        <v>639</v>
      </c>
      <c r="F307" s="2" t="s">
        <v>515</v>
      </c>
      <c r="G307" s="14">
        <v>6399</v>
      </c>
      <c r="H307" s="2" t="s">
        <v>517</v>
      </c>
    </row>
    <row r="308" spans="1:8" x14ac:dyDescent="0.3">
      <c r="A308" t="s">
        <v>518</v>
      </c>
      <c r="B308" t="s">
        <v>519</v>
      </c>
      <c r="C308" s="12">
        <v>64</v>
      </c>
      <c r="D308" t="s">
        <v>520</v>
      </c>
      <c r="E308" s="13">
        <v>641</v>
      </c>
      <c r="F308" s="2" t="s">
        <v>521</v>
      </c>
      <c r="G308" s="14">
        <v>6411</v>
      </c>
      <c r="H308" s="2" t="s">
        <v>522</v>
      </c>
    </row>
    <row r="309" spans="1:8" x14ac:dyDescent="0.3">
      <c r="A309" t="s">
        <v>518</v>
      </c>
      <c r="B309" t="s">
        <v>519</v>
      </c>
      <c r="C309" s="12">
        <v>64</v>
      </c>
      <c r="D309" t="s">
        <v>520</v>
      </c>
      <c r="E309" s="13">
        <v>641</v>
      </c>
      <c r="F309" s="2" t="s">
        <v>521</v>
      </c>
      <c r="G309" s="14">
        <v>6419</v>
      </c>
      <c r="H309" s="2" t="s">
        <v>523</v>
      </c>
    </row>
    <row r="310" spans="1:8" x14ac:dyDescent="0.3">
      <c r="A310" t="s">
        <v>518</v>
      </c>
      <c r="B310" t="s">
        <v>519</v>
      </c>
      <c r="C310" s="12">
        <v>64</v>
      </c>
      <c r="D310" t="s">
        <v>520</v>
      </c>
      <c r="E310" s="13">
        <v>642</v>
      </c>
      <c r="F310" s="2" t="s">
        <v>524</v>
      </c>
      <c r="G310" s="14">
        <v>6420</v>
      </c>
      <c r="H310" s="2" t="s">
        <v>524</v>
      </c>
    </row>
    <row r="311" spans="1:8" x14ac:dyDescent="0.3">
      <c r="A311" t="s">
        <v>518</v>
      </c>
      <c r="B311" t="s">
        <v>519</v>
      </c>
      <c r="C311" s="12">
        <v>64</v>
      </c>
      <c r="D311" t="s">
        <v>520</v>
      </c>
      <c r="E311" s="13">
        <v>643</v>
      </c>
      <c r="F311" s="2" t="s">
        <v>525</v>
      </c>
      <c r="G311" s="14">
        <v>6430</v>
      </c>
      <c r="H311" s="2" t="s">
        <v>525</v>
      </c>
    </row>
    <row r="312" spans="1:8" ht="28.8" x14ac:dyDescent="0.3">
      <c r="A312" t="s">
        <v>518</v>
      </c>
      <c r="B312" t="s">
        <v>519</v>
      </c>
      <c r="C312" s="12">
        <v>64</v>
      </c>
      <c r="D312" t="s">
        <v>520</v>
      </c>
      <c r="E312" s="13">
        <v>649</v>
      </c>
      <c r="F312" s="2" t="s">
        <v>526</v>
      </c>
      <c r="G312" s="14">
        <v>6491</v>
      </c>
      <c r="H312" s="2" t="s">
        <v>527</v>
      </c>
    </row>
    <row r="313" spans="1:8" ht="28.8" x14ac:dyDescent="0.3">
      <c r="A313" t="s">
        <v>518</v>
      </c>
      <c r="B313" t="s">
        <v>519</v>
      </c>
      <c r="C313" s="12">
        <v>64</v>
      </c>
      <c r="D313" t="s">
        <v>520</v>
      </c>
      <c r="E313" s="13">
        <v>649</v>
      </c>
      <c r="F313" s="2" t="s">
        <v>526</v>
      </c>
      <c r="G313" s="14">
        <v>6492</v>
      </c>
      <c r="H313" s="2" t="s">
        <v>528</v>
      </c>
    </row>
    <row r="314" spans="1:8" ht="28.8" x14ac:dyDescent="0.3">
      <c r="A314" t="s">
        <v>518</v>
      </c>
      <c r="B314" t="s">
        <v>519</v>
      </c>
      <c r="C314" s="12">
        <v>64</v>
      </c>
      <c r="D314" t="s">
        <v>520</v>
      </c>
      <c r="E314" s="13">
        <v>649</v>
      </c>
      <c r="F314" s="2" t="s">
        <v>526</v>
      </c>
      <c r="G314" s="14">
        <v>6499</v>
      </c>
      <c r="H314" s="2" t="s">
        <v>529</v>
      </c>
    </row>
    <row r="315" spans="1:8" x14ac:dyDescent="0.3">
      <c r="A315" t="s">
        <v>518</v>
      </c>
      <c r="B315" t="s">
        <v>519</v>
      </c>
      <c r="C315" s="12">
        <v>65</v>
      </c>
      <c r="D315" t="s">
        <v>530</v>
      </c>
      <c r="E315" s="13">
        <v>651</v>
      </c>
      <c r="F315" s="2" t="s">
        <v>531</v>
      </c>
      <c r="G315" s="14">
        <v>6511</v>
      </c>
      <c r="H315" s="2" t="s">
        <v>532</v>
      </c>
    </row>
    <row r="316" spans="1:8" x14ac:dyDescent="0.3">
      <c r="A316" t="s">
        <v>518</v>
      </c>
      <c r="B316" t="s">
        <v>519</v>
      </c>
      <c r="C316" s="12">
        <v>65</v>
      </c>
      <c r="D316" t="s">
        <v>530</v>
      </c>
      <c r="E316" s="13">
        <v>651</v>
      </c>
      <c r="F316" s="2" t="s">
        <v>531</v>
      </c>
      <c r="G316" s="14">
        <v>6512</v>
      </c>
      <c r="H316" s="2" t="s">
        <v>533</v>
      </c>
    </row>
    <row r="317" spans="1:8" x14ac:dyDescent="0.3">
      <c r="A317" t="s">
        <v>518</v>
      </c>
      <c r="B317" t="s">
        <v>519</v>
      </c>
      <c r="C317" s="12">
        <v>65</v>
      </c>
      <c r="D317" t="s">
        <v>530</v>
      </c>
      <c r="E317" s="13">
        <v>652</v>
      </c>
      <c r="F317" s="2" t="s">
        <v>534</v>
      </c>
      <c r="G317" s="14">
        <v>6520</v>
      </c>
      <c r="H317" s="2" t="s">
        <v>534</v>
      </c>
    </row>
    <row r="318" spans="1:8" x14ac:dyDescent="0.3">
      <c r="A318" t="s">
        <v>518</v>
      </c>
      <c r="B318" t="s">
        <v>519</v>
      </c>
      <c r="C318" s="12">
        <v>65</v>
      </c>
      <c r="D318" t="s">
        <v>530</v>
      </c>
      <c r="E318" s="13">
        <v>653</v>
      </c>
      <c r="F318" s="2" t="s">
        <v>535</v>
      </c>
      <c r="G318" s="14">
        <v>6530</v>
      </c>
      <c r="H318" s="2" t="s">
        <v>535</v>
      </c>
    </row>
    <row r="319" spans="1:8" ht="28.8" x14ac:dyDescent="0.3">
      <c r="A319" t="s">
        <v>518</v>
      </c>
      <c r="B319" t="s">
        <v>519</v>
      </c>
      <c r="C319" s="12">
        <v>66</v>
      </c>
      <c r="D319" t="s">
        <v>536</v>
      </c>
      <c r="E319" s="13">
        <v>661</v>
      </c>
      <c r="F319" s="2" t="s">
        <v>537</v>
      </c>
      <c r="G319" s="14">
        <v>6611</v>
      </c>
      <c r="H319" s="2" t="s">
        <v>538</v>
      </c>
    </row>
    <row r="320" spans="1:8" ht="28.8" x14ac:dyDescent="0.3">
      <c r="A320" t="s">
        <v>518</v>
      </c>
      <c r="B320" t="s">
        <v>519</v>
      </c>
      <c r="C320" s="12">
        <v>66</v>
      </c>
      <c r="D320" t="s">
        <v>536</v>
      </c>
      <c r="E320" s="13">
        <v>661</v>
      </c>
      <c r="F320" s="2" t="s">
        <v>537</v>
      </c>
      <c r="G320" s="14">
        <v>6612</v>
      </c>
      <c r="H320" s="2" t="s">
        <v>539</v>
      </c>
    </row>
    <row r="321" spans="1:8" ht="28.8" x14ac:dyDescent="0.3">
      <c r="A321" t="s">
        <v>518</v>
      </c>
      <c r="B321" t="s">
        <v>519</v>
      </c>
      <c r="C321" s="12">
        <v>66</v>
      </c>
      <c r="D321" t="s">
        <v>536</v>
      </c>
      <c r="E321" s="13">
        <v>661</v>
      </c>
      <c r="F321" s="2" t="s">
        <v>537</v>
      </c>
      <c r="G321" s="14">
        <v>6619</v>
      </c>
      <c r="H321" s="2" t="s">
        <v>540</v>
      </c>
    </row>
    <row r="322" spans="1:8" x14ac:dyDescent="0.3">
      <c r="A322" t="s">
        <v>518</v>
      </c>
      <c r="B322" t="s">
        <v>519</v>
      </c>
      <c r="C322" s="12">
        <v>66</v>
      </c>
      <c r="D322" t="s">
        <v>536</v>
      </c>
      <c r="E322" s="13">
        <v>662</v>
      </c>
      <c r="F322" s="2" t="s">
        <v>541</v>
      </c>
      <c r="G322" s="14">
        <v>6621</v>
      </c>
      <c r="H322" s="2" t="s">
        <v>542</v>
      </c>
    </row>
    <row r="323" spans="1:8" x14ac:dyDescent="0.3">
      <c r="A323" t="s">
        <v>518</v>
      </c>
      <c r="B323" t="s">
        <v>519</v>
      </c>
      <c r="C323" s="12">
        <v>66</v>
      </c>
      <c r="D323" t="s">
        <v>536</v>
      </c>
      <c r="E323" s="13">
        <v>662</v>
      </c>
      <c r="F323" s="2" t="s">
        <v>541</v>
      </c>
      <c r="G323" s="14">
        <v>6622</v>
      </c>
      <c r="H323" s="2" t="s">
        <v>543</v>
      </c>
    </row>
    <row r="324" spans="1:8" x14ac:dyDescent="0.3">
      <c r="A324" t="s">
        <v>518</v>
      </c>
      <c r="B324" t="s">
        <v>519</v>
      </c>
      <c r="C324" s="12">
        <v>66</v>
      </c>
      <c r="D324" t="s">
        <v>536</v>
      </c>
      <c r="E324" s="13">
        <v>662</v>
      </c>
      <c r="F324" s="2" t="s">
        <v>541</v>
      </c>
      <c r="G324" s="14">
        <v>6629</v>
      </c>
      <c r="H324" s="2" t="s">
        <v>544</v>
      </c>
    </row>
    <row r="325" spans="1:8" x14ac:dyDescent="0.3">
      <c r="A325" t="s">
        <v>518</v>
      </c>
      <c r="B325" t="s">
        <v>519</v>
      </c>
      <c r="C325" s="12">
        <v>66</v>
      </c>
      <c r="D325" t="s">
        <v>536</v>
      </c>
      <c r="E325" s="13">
        <v>663</v>
      </c>
      <c r="F325" s="2" t="s">
        <v>545</v>
      </c>
      <c r="G325" s="14">
        <v>6630</v>
      </c>
      <c r="H325" s="2" t="s">
        <v>545</v>
      </c>
    </row>
    <row r="326" spans="1:8" x14ac:dyDescent="0.3">
      <c r="A326" t="s">
        <v>73</v>
      </c>
      <c r="B326" t="s">
        <v>546</v>
      </c>
      <c r="C326" s="12">
        <v>68</v>
      </c>
      <c r="D326" t="s">
        <v>546</v>
      </c>
      <c r="E326" s="13">
        <v>681</v>
      </c>
      <c r="F326" s="2" t="s">
        <v>547</v>
      </c>
      <c r="G326" s="14">
        <v>6810</v>
      </c>
      <c r="H326" s="2" t="s">
        <v>547</v>
      </c>
    </row>
    <row r="327" spans="1:8" x14ac:dyDescent="0.3">
      <c r="A327" t="s">
        <v>73</v>
      </c>
      <c r="B327" t="s">
        <v>546</v>
      </c>
      <c r="C327" s="12">
        <v>68</v>
      </c>
      <c r="D327" t="s">
        <v>546</v>
      </c>
      <c r="E327" s="13">
        <v>682</v>
      </c>
      <c r="F327" s="2" t="s">
        <v>548</v>
      </c>
      <c r="G327" s="14">
        <v>6820</v>
      </c>
      <c r="H327" s="2" t="s">
        <v>548</v>
      </c>
    </row>
    <row r="328" spans="1:8" x14ac:dyDescent="0.3">
      <c r="A328" t="s">
        <v>549</v>
      </c>
      <c r="B328" t="s">
        <v>550</v>
      </c>
      <c r="C328" s="12">
        <v>69</v>
      </c>
      <c r="D328" t="s">
        <v>551</v>
      </c>
      <c r="E328" s="13">
        <v>691</v>
      </c>
      <c r="F328" s="2" t="s">
        <v>552</v>
      </c>
      <c r="G328" s="14">
        <v>6910</v>
      </c>
      <c r="H328" s="2" t="s">
        <v>552</v>
      </c>
    </row>
    <row r="329" spans="1:8" x14ac:dyDescent="0.3">
      <c r="A329" t="s">
        <v>549</v>
      </c>
      <c r="B329" t="s">
        <v>550</v>
      </c>
      <c r="C329" s="12">
        <v>69</v>
      </c>
      <c r="D329" t="s">
        <v>551</v>
      </c>
      <c r="E329" s="13">
        <v>692</v>
      </c>
      <c r="F329" s="2" t="s">
        <v>553</v>
      </c>
      <c r="G329" s="14">
        <v>6920</v>
      </c>
      <c r="H329" s="2" t="s">
        <v>553</v>
      </c>
    </row>
    <row r="330" spans="1:8" x14ac:dyDescent="0.3">
      <c r="A330" t="s">
        <v>549</v>
      </c>
      <c r="B330" t="s">
        <v>550</v>
      </c>
      <c r="C330" s="12">
        <v>70</v>
      </c>
      <c r="D330" t="s">
        <v>554</v>
      </c>
      <c r="E330" s="13">
        <v>701</v>
      </c>
      <c r="F330" s="2" t="s">
        <v>555</v>
      </c>
      <c r="G330" s="14">
        <v>7010</v>
      </c>
      <c r="H330" s="2" t="s">
        <v>555</v>
      </c>
    </row>
    <row r="331" spans="1:8" x14ac:dyDescent="0.3">
      <c r="A331" t="s">
        <v>549</v>
      </c>
      <c r="B331" t="s">
        <v>550</v>
      </c>
      <c r="C331" s="12">
        <v>70</v>
      </c>
      <c r="D331" t="s">
        <v>554</v>
      </c>
      <c r="E331" s="13">
        <v>702</v>
      </c>
      <c r="F331" s="2" t="s">
        <v>556</v>
      </c>
      <c r="G331" s="14">
        <v>7020</v>
      </c>
      <c r="H331" s="2" t="s">
        <v>556</v>
      </c>
    </row>
    <row r="332" spans="1:8" ht="28.8" x14ac:dyDescent="0.3">
      <c r="A332" t="s">
        <v>549</v>
      </c>
      <c r="B332" t="s">
        <v>550</v>
      </c>
      <c r="C332" s="12">
        <v>71</v>
      </c>
      <c r="D332" t="s">
        <v>557</v>
      </c>
      <c r="E332" s="13">
        <v>711</v>
      </c>
      <c r="F332" s="2" t="s">
        <v>558</v>
      </c>
      <c r="G332" s="14">
        <v>7110</v>
      </c>
      <c r="H332" s="2" t="s">
        <v>558</v>
      </c>
    </row>
    <row r="333" spans="1:8" x14ac:dyDescent="0.3">
      <c r="A333" t="s">
        <v>549</v>
      </c>
      <c r="B333" t="s">
        <v>550</v>
      </c>
      <c r="C333" s="12">
        <v>71</v>
      </c>
      <c r="D333" t="s">
        <v>557</v>
      </c>
      <c r="E333" s="13">
        <v>712</v>
      </c>
      <c r="F333" s="2" t="s">
        <v>559</v>
      </c>
      <c r="G333" s="14">
        <v>7120</v>
      </c>
      <c r="H333" s="2" t="s">
        <v>559</v>
      </c>
    </row>
    <row r="334" spans="1:8" ht="28.8" x14ac:dyDescent="0.3">
      <c r="A334" t="s">
        <v>549</v>
      </c>
      <c r="B334" t="s">
        <v>550</v>
      </c>
      <c r="C334" s="12">
        <v>72</v>
      </c>
      <c r="D334" t="s">
        <v>560</v>
      </c>
      <c r="E334" s="13">
        <v>721</v>
      </c>
      <c r="F334" s="2" t="s">
        <v>561</v>
      </c>
      <c r="G334" s="14">
        <v>7210</v>
      </c>
      <c r="H334" s="2" t="s">
        <v>561</v>
      </c>
    </row>
    <row r="335" spans="1:8" ht="28.8" x14ac:dyDescent="0.3">
      <c r="A335" t="s">
        <v>549</v>
      </c>
      <c r="B335" t="s">
        <v>550</v>
      </c>
      <c r="C335" s="12">
        <v>72</v>
      </c>
      <c r="D335" t="s">
        <v>560</v>
      </c>
      <c r="E335" s="13">
        <v>722</v>
      </c>
      <c r="F335" s="2" t="s">
        <v>562</v>
      </c>
      <c r="G335" s="14">
        <v>7220</v>
      </c>
      <c r="H335" s="2" t="s">
        <v>562</v>
      </c>
    </row>
    <row r="336" spans="1:8" x14ac:dyDescent="0.3">
      <c r="A336" t="s">
        <v>549</v>
      </c>
      <c r="B336" t="s">
        <v>550</v>
      </c>
      <c r="C336" s="12">
        <v>73</v>
      </c>
      <c r="D336" t="s">
        <v>563</v>
      </c>
      <c r="E336" s="13">
        <v>731</v>
      </c>
      <c r="F336" s="2" t="s">
        <v>564</v>
      </c>
      <c r="G336" s="14">
        <v>7310</v>
      </c>
      <c r="H336" s="2" t="s">
        <v>564</v>
      </c>
    </row>
    <row r="337" spans="1:8" x14ac:dyDescent="0.3">
      <c r="A337" t="s">
        <v>549</v>
      </c>
      <c r="B337" t="s">
        <v>550</v>
      </c>
      <c r="C337" s="12">
        <v>73</v>
      </c>
      <c r="D337" t="s">
        <v>563</v>
      </c>
      <c r="E337" s="13">
        <v>732</v>
      </c>
      <c r="F337" s="2" t="s">
        <v>565</v>
      </c>
      <c r="G337" s="14">
        <v>7320</v>
      </c>
      <c r="H337" s="2" t="s">
        <v>565</v>
      </c>
    </row>
    <row r="338" spans="1:8" x14ac:dyDescent="0.3">
      <c r="A338" t="s">
        <v>549</v>
      </c>
      <c r="B338" t="s">
        <v>550</v>
      </c>
      <c r="C338" s="12">
        <v>74</v>
      </c>
      <c r="D338" t="s">
        <v>566</v>
      </c>
      <c r="E338" s="13">
        <v>741</v>
      </c>
      <c r="F338" s="2" t="s">
        <v>567</v>
      </c>
      <c r="G338" s="14">
        <v>7410</v>
      </c>
      <c r="H338" s="2" t="s">
        <v>567</v>
      </c>
    </row>
    <row r="339" spans="1:8" x14ac:dyDescent="0.3">
      <c r="A339" t="s">
        <v>549</v>
      </c>
      <c r="B339" t="s">
        <v>550</v>
      </c>
      <c r="C339" s="12">
        <v>74</v>
      </c>
      <c r="D339" t="s">
        <v>566</v>
      </c>
      <c r="E339" s="13">
        <v>742</v>
      </c>
      <c r="F339" s="2" t="s">
        <v>568</v>
      </c>
      <c r="G339" s="14">
        <v>7420</v>
      </c>
      <c r="H339" s="2" t="s">
        <v>568</v>
      </c>
    </row>
    <row r="340" spans="1:8" x14ac:dyDescent="0.3">
      <c r="A340" t="s">
        <v>549</v>
      </c>
      <c r="B340" t="s">
        <v>550</v>
      </c>
      <c r="C340" s="12">
        <v>74</v>
      </c>
      <c r="D340" t="s">
        <v>566</v>
      </c>
      <c r="E340" s="13">
        <v>749</v>
      </c>
      <c r="F340" s="2" t="s">
        <v>569</v>
      </c>
      <c r="G340" s="14">
        <v>7490</v>
      </c>
      <c r="H340" s="2" t="s">
        <v>569</v>
      </c>
    </row>
    <row r="341" spans="1:8" x14ac:dyDescent="0.3">
      <c r="A341" t="s">
        <v>549</v>
      </c>
      <c r="B341" t="s">
        <v>550</v>
      </c>
      <c r="C341" s="12">
        <v>75</v>
      </c>
      <c r="D341" t="s">
        <v>570</v>
      </c>
      <c r="E341" s="13">
        <v>750</v>
      </c>
      <c r="F341" s="2" t="s">
        <v>570</v>
      </c>
      <c r="G341" s="14">
        <v>7500</v>
      </c>
      <c r="H341" s="2" t="s">
        <v>570</v>
      </c>
    </row>
    <row r="342" spans="1:8" x14ac:dyDescent="0.3">
      <c r="A342" t="s">
        <v>571</v>
      </c>
      <c r="B342" t="s">
        <v>572</v>
      </c>
      <c r="C342" s="12">
        <v>77</v>
      </c>
      <c r="D342" t="s">
        <v>573</v>
      </c>
      <c r="E342" s="13">
        <v>771</v>
      </c>
      <c r="F342" s="2" t="s">
        <v>574</v>
      </c>
      <c r="G342" s="14">
        <v>7710</v>
      </c>
      <c r="H342" s="2" t="s">
        <v>574</v>
      </c>
    </row>
    <row r="343" spans="1:8" x14ac:dyDescent="0.3">
      <c r="A343" t="s">
        <v>571</v>
      </c>
      <c r="B343" t="s">
        <v>572</v>
      </c>
      <c r="C343" s="12">
        <v>77</v>
      </c>
      <c r="D343" t="s">
        <v>573</v>
      </c>
      <c r="E343" s="13">
        <v>772</v>
      </c>
      <c r="F343" s="2" t="s">
        <v>575</v>
      </c>
      <c r="G343" s="14">
        <v>7721</v>
      </c>
      <c r="H343" s="2" t="s">
        <v>576</v>
      </c>
    </row>
    <row r="344" spans="1:8" x14ac:dyDescent="0.3">
      <c r="A344" t="s">
        <v>571</v>
      </c>
      <c r="B344" t="s">
        <v>572</v>
      </c>
      <c r="C344" s="12">
        <v>77</v>
      </c>
      <c r="D344" t="s">
        <v>573</v>
      </c>
      <c r="E344" s="13">
        <v>772</v>
      </c>
      <c r="F344" s="2" t="s">
        <v>575</v>
      </c>
      <c r="G344" s="14">
        <v>7722</v>
      </c>
      <c r="H344" s="2" t="s">
        <v>577</v>
      </c>
    </row>
    <row r="345" spans="1:8" x14ac:dyDescent="0.3">
      <c r="A345" t="s">
        <v>571</v>
      </c>
      <c r="B345" t="s">
        <v>572</v>
      </c>
      <c r="C345" s="12">
        <v>77</v>
      </c>
      <c r="D345" t="s">
        <v>573</v>
      </c>
      <c r="E345" s="13">
        <v>772</v>
      </c>
      <c r="F345" s="2" t="s">
        <v>575</v>
      </c>
      <c r="G345" s="14">
        <v>7729</v>
      </c>
      <c r="H345" s="2" t="s">
        <v>578</v>
      </c>
    </row>
    <row r="346" spans="1:8" ht="28.8" x14ac:dyDescent="0.3">
      <c r="A346" t="s">
        <v>571</v>
      </c>
      <c r="B346" t="s">
        <v>572</v>
      </c>
      <c r="C346" s="12">
        <v>77</v>
      </c>
      <c r="D346" t="s">
        <v>573</v>
      </c>
      <c r="E346" s="13">
        <v>773</v>
      </c>
      <c r="F346" s="2" t="s">
        <v>579</v>
      </c>
      <c r="G346" s="14">
        <v>7730</v>
      </c>
      <c r="H346" s="2" t="s">
        <v>579</v>
      </c>
    </row>
    <row r="347" spans="1:8" ht="28.8" x14ac:dyDescent="0.3">
      <c r="A347" t="s">
        <v>571</v>
      </c>
      <c r="B347" t="s">
        <v>572</v>
      </c>
      <c r="C347" s="12">
        <v>77</v>
      </c>
      <c r="D347" t="s">
        <v>573</v>
      </c>
      <c r="E347" s="13">
        <v>774</v>
      </c>
      <c r="F347" s="2" t="s">
        <v>580</v>
      </c>
      <c r="G347" s="14">
        <v>7740</v>
      </c>
      <c r="H347" s="2" t="s">
        <v>580</v>
      </c>
    </row>
    <row r="348" spans="1:8" x14ac:dyDescent="0.3">
      <c r="A348" t="s">
        <v>571</v>
      </c>
      <c r="B348" t="s">
        <v>572</v>
      </c>
      <c r="C348" s="12">
        <v>78</v>
      </c>
      <c r="D348" t="s">
        <v>581</v>
      </c>
      <c r="E348" s="13">
        <v>781</v>
      </c>
      <c r="F348" s="2" t="s">
        <v>582</v>
      </c>
      <c r="G348" s="14">
        <v>7810</v>
      </c>
      <c r="H348" s="2" t="s">
        <v>582</v>
      </c>
    </row>
    <row r="349" spans="1:8" x14ac:dyDescent="0.3">
      <c r="A349" t="s">
        <v>571</v>
      </c>
      <c r="B349" t="s">
        <v>572</v>
      </c>
      <c r="C349" s="12">
        <v>78</v>
      </c>
      <c r="D349" t="s">
        <v>581</v>
      </c>
      <c r="E349" s="13">
        <v>782</v>
      </c>
      <c r="F349" s="2" t="s">
        <v>583</v>
      </c>
      <c r="G349" s="14">
        <v>7820</v>
      </c>
      <c r="H349" s="2" t="s">
        <v>583</v>
      </c>
    </row>
    <row r="350" spans="1:8" x14ac:dyDescent="0.3">
      <c r="A350" t="s">
        <v>571</v>
      </c>
      <c r="B350" t="s">
        <v>572</v>
      </c>
      <c r="C350" s="12">
        <v>78</v>
      </c>
      <c r="D350" t="s">
        <v>581</v>
      </c>
      <c r="E350" s="13">
        <v>783</v>
      </c>
      <c r="F350" s="2" t="s">
        <v>584</v>
      </c>
      <c r="G350" s="14">
        <v>7830</v>
      </c>
      <c r="H350" s="2" t="s">
        <v>584</v>
      </c>
    </row>
    <row r="351" spans="1:8" x14ac:dyDescent="0.3">
      <c r="A351" t="s">
        <v>571</v>
      </c>
      <c r="B351" t="s">
        <v>572</v>
      </c>
      <c r="C351" s="12">
        <v>79</v>
      </c>
      <c r="D351" t="s">
        <v>585</v>
      </c>
      <c r="E351" s="13">
        <v>791</v>
      </c>
      <c r="F351" s="2" t="s">
        <v>586</v>
      </c>
      <c r="G351" s="14">
        <v>7911</v>
      </c>
      <c r="H351" s="2" t="s">
        <v>587</v>
      </c>
    </row>
    <row r="352" spans="1:8" x14ac:dyDescent="0.3">
      <c r="A352" t="s">
        <v>571</v>
      </c>
      <c r="B352" t="s">
        <v>572</v>
      </c>
      <c r="C352" s="12">
        <v>79</v>
      </c>
      <c r="D352" t="s">
        <v>585</v>
      </c>
      <c r="E352" s="13">
        <v>791</v>
      </c>
      <c r="F352" s="2" t="s">
        <v>586</v>
      </c>
      <c r="G352" s="14">
        <v>7912</v>
      </c>
      <c r="H352" s="2" t="s">
        <v>588</v>
      </c>
    </row>
    <row r="353" spans="1:8" x14ac:dyDescent="0.3">
      <c r="A353" t="s">
        <v>571</v>
      </c>
      <c r="B353" t="s">
        <v>572</v>
      </c>
      <c r="C353" s="12">
        <v>79</v>
      </c>
      <c r="D353" t="s">
        <v>585</v>
      </c>
      <c r="E353" s="13">
        <v>799</v>
      </c>
      <c r="F353" s="2" t="s">
        <v>589</v>
      </c>
      <c r="G353" s="14">
        <v>7990</v>
      </c>
      <c r="H353" s="2" t="s">
        <v>589</v>
      </c>
    </row>
    <row r="354" spans="1:8" x14ac:dyDescent="0.3">
      <c r="A354" t="s">
        <v>571</v>
      </c>
      <c r="B354" t="s">
        <v>572</v>
      </c>
      <c r="C354" s="12">
        <v>80</v>
      </c>
      <c r="D354" t="s">
        <v>590</v>
      </c>
      <c r="E354" s="13">
        <v>801</v>
      </c>
      <c r="F354" s="2" t="s">
        <v>591</v>
      </c>
      <c r="G354" s="14">
        <v>8010</v>
      </c>
      <c r="H354" s="2" t="s">
        <v>591</v>
      </c>
    </row>
    <row r="355" spans="1:8" x14ac:dyDescent="0.3">
      <c r="A355" t="s">
        <v>571</v>
      </c>
      <c r="B355" t="s">
        <v>572</v>
      </c>
      <c r="C355" s="12">
        <v>80</v>
      </c>
      <c r="D355" t="s">
        <v>590</v>
      </c>
      <c r="E355" s="13">
        <v>802</v>
      </c>
      <c r="F355" s="2" t="s">
        <v>592</v>
      </c>
      <c r="G355" s="14">
        <v>8020</v>
      </c>
      <c r="H355" s="2" t="s">
        <v>592</v>
      </c>
    </row>
    <row r="356" spans="1:8" x14ac:dyDescent="0.3">
      <c r="A356" t="s">
        <v>571</v>
      </c>
      <c r="B356" t="s">
        <v>572</v>
      </c>
      <c r="C356" s="12">
        <v>80</v>
      </c>
      <c r="D356" t="s">
        <v>590</v>
      </c>
      <c r="E356" s="13">
        <v>803</v>
      </c>
      <c r="F356" s="2" t="s">
        <v>593</v>
      </c>
      <c r="G356" s="14">
        <v>8030</v>
      </c>
      <c r="H356" s="2" t="s">
        <v>593</v>
      </c>
    </row>
    <row r="357" spans="1:8" x14ac:dyDescent="0.3">
      <c r="A357" t="s">
        <v>571</v>
      </c>
      <c r="B357" t="s">
        <v>572</v>
      </c>
      <c r="C357" s="12">
        <v>81</v>
      </c>
      <c r="D357" t="s">
        <v>594</v>
      </c>
      <c r="E357" s="13">
        <v>811</v>
      </c>
      <c r="F357" s="2" t="s">
        <v>595</v>
      </c>
      <c r="G357" s="14">
        <v>8110</v>
      </c>
      <c r="H357" s="2" t="s">
        <v>595</v>
      </c>
    </row>
    <row r="358" spans="1:8" x14ac:dyDescent="0.3">
      <c r="A358" t="s">
        <v>571</v>
      </c>
      <c r="B358" t="s">
        <v>572</v>
      </c>
      <c r="C358" s="12">
        <v>81</v>
      </c>
      <c r="D358" t="s">
        <v>594</v>
      </c>
      <c r="E358" s="13">
        <v>812</v>
      </c>
      <c r="F358" s="2" t="s">
        <v>596</v>
      </c>
      <c r="G358" s="14">
        <v>8121</v>
      </c>
      <c r="H358" s="2" t="s">
        <v>597</v>
      </c>
    </row>
    <row r="359" spans="1:8" x14ac:dyDescent="0.3">
      <c r="A359" t="s">
        <v>571</v>
      </c>
      <c r="B359" t="s">
        <v>572</v>
      </c>
      <c r="C359" s="12">
        <v>81</v>
      </c>
      <c r="D359" t="s">
        <v>594</v>
      </c>
      <c r="E359" s="13">
        <v>812</v>
      </c>
      <c r="F359" s="2" t="s">
        <v>596</v>
      </c>
      <c r="G359" s="14">
        <v>8129</v>
      </c>
      <c r="H359" s="2" t="s">
        <v>598</v>
      </c>
    </row>
    <row r="360" spans="1:8" x14ac:dyDescent="0.3">
      <c r="A360" t="s">
        <v>571</v>
      </c>
      <c r="B360" t="s">
        <v>572</v>
      </c>
      <c r="C360" s="12">
        <v>81</v>
      </c>
      <c r="D360" t="s">
        <v>594</v>
      </c>
      <c r="E360" s="13">
        <v>813</v>
      </c>
      <c r="F360" s="2" t="s">
        <v>599</v>
      </c>
      <c r="G360" s="14">
        <v>8130</v>
      </c>
      <c r="H360" s="2" t="s">
        <v>599</v>
      </c>
    </row>
    <row r="361" spans="1:8" x14ac:dyDescent="0.3">
      <c r="A361" t="s">
        <v>571</v>
      </c>
      <c r="B361" t="s">
        <v>572</v>
      </c>
      <c r="C361" s="12">
        <v>82</v>
      </c>
      <c r="D361" t="s">
        <v>600</v>
      </c>
      <c r="E361" s="13">
        <v>821</v>
      </c>
      <c r="F361" s="2" t="s">
        <v>601</v>
      </c>
      <c r="G361" s="14">
        <v>8211</v>
      </c>
      <c r="H361" s="2" t="s">
        <v>602</v>
      </c>
    </row>
    <row r="362" spans="1:8" ht="28.8" x14ac:dyDescent="0.3">
      <c r="A362" t="s">
        <v>571</v>
      </c>
      <c r="B362" t="s">
        <v>572</v>
      </c>
      <c r="C362" s="12">
        <v>82</v>
      </c>
      <c r="D362" t="s">
        <v>600</v>
      </c>
      <c r="E362" s="13">
        <v>821</v>
      </c>
      <c r="F362" s="2" t="s">
        <v>601</v>
      </c>
      <c r="G362" s="14">
        <v>8219</v>
      </c>
      <c r="H362" s="2" t="s">
        <v>603</v>
      </c>
    </row>
    <row r="363" spans="1:8" x14ac:dyDescent="0.3">
      <c r="A363" t="s">
        <v>571</v>
      </c>
      <c r="B363" t="s">
        <v>572</v>
      </c>
      <c r="C363" s="12">
        <v>82</v>
      </c>
      <c r="D363" t="s">
        <v>600</v>
      </c>
      <c r="E363" s="13">
        <v>822</v>
      </c>
      <c r="F363" s="2" t="s">
        <v>604</v>
      </c>
      <c r="G363" s="14">
        <v>8220</v>
      </c>
      <c r="H363" s="2" t="s">
        <v>604</v>
      </c>
    </row>
    <row r="364" spans="1:8" x14ac:dyDescent="0.3">
      <c r="A364" t="s">
        <v>571</v>
      </c>
      <c r="B364" t="s">
        <v>572</v>
      </c>
      <c r="C364" s="12">
        <v>82</v>
      </c>
      <c r="D364" t="s">
        <v>600</v>
      </c>
      <c r="E364" s="13">
        <v>823</v>
      </c>
      <c r="F364" s="2" t="s">
        <v>605</v>
      </c>
      <c r="G364" s="14">
        <v>8230</v>
      </c>
      <c r="H364" s="2" t="s">
        <v>605</v>
      </c>
    </row>
    <row r="365" spans="1:8" x14ac:dyDescent="0.3">
      <c r="A365" t="s">
        <v>571</v>
      </c>
      <c r="B365" t="s">
        <v>572</v>
      </c>
      <c r="C365" s="12">
        <v>82</v>
      </c>
      <c r="D365" t="s">
        <v>600</v>
      </c>
      <c r="E365" s="13">
        <v>829</v>
      </c>
      <c r="F365" s="2" t="s">
        <v>606</v>
      </c>
      <c r="G365" s="14">
        <v>8291</v>
      </c>
      <c r="H365" s="2" t="s">
        <v>607</v>
      </c>
    </row>
    <row r="366" spans="1:8" x14ac:dyDescent="0.3">
      <c r="A366" t="s">
        <v>571</v>
      </c>
      <c r="B366" t="s">
        <v>572</v>
      </c>
      <c r="C366" s="12">
        <v>82</v>
      </c>
      <c r="D366" t="s">
        <v>600</v>
      </c>
      <c r="E366" s="13">
        <v>829</v>
      </c>
      <c r="F366" s="2" t="s">
        <v>606</v>
      </c>
      <c r="G366" s="14">
        <v>8292</v>
      </c>
      <c r="H366" s="2" t="s">
        <v>608</v>
      </c>
    </row>
    <row r="367" spans="1:8" x14ac:dyDescent="0.3">
      <c r="A367" t="s">
        <v>571</v>
      </c>
      <c r="B367" t="s">
        <v>572</v>
      </c>
      <c r="C367" s="12">
        <v>82</v>
      </c>
      <c r="D367" t="s">
        <v>600</v>
      </c>
      <c r="E367" s="13">
        <v>829</v>
      </c>
      <c r="F367" s="2" t="s">
        <v>606</v>
      </c>
      <c r="G367" s="14">
        <v>8299</v>
      </c>
      <c r="H367" s="2" t="s">
        <v>609</v>
      </c>
    </row>
    <row r="368" spans="1:8" ht="28.8" x14ac:dyDescent="0.3">
      <c r="A368" t="s">
        <v>610</v>
      </c>
      <c r="B368" t="s">
        <v>611</v>
      </c>
      <c r="C368" s="12">
        <v>84</v>
      </c>
      <c r="D368" t="s">
        <v>611</v>
      </c>
      <c r="E368" s="13">
        <v>841</v>
      </c>
      <c r="F368" s="2" t="s">
        <v>612</v>
      </c>
      <c r="G368" s="14">
        <v>8411</v>
      </c>
      <c r="H368" s="2" t="s">
        <v>613</v>
      </c>
    </row>
    <row r="369" spans="1:8" ht="28.8" x14ac:dyDescent="0.3">
      <c r="A369" t="s">
        <v>610</v>
      </c>
      <c r="B369" t="s">
        <v>611</v>
      </c>
      <c r="C369" s="12">
        <v>84</v>
      </c>
      <c r="D369" t="s">
        <v>611</v>
      </c>
      <c r="E369" s="13">
        <v>841</v>
      </c>
      <c r="F369" s="2" t="s">
        <v>612</v>
      </c>
      <c r="G369" s="14">
        <v>8412</v>
      </c>
      <c r="H369" s="2" t="s">
        <v>614</v>
      </c>
    </row>
    <row r="370" spans="1:8" ht="28.8" x14ac:dyDescent="0.3">
      <c r="A370" t="s">
        <v>610</v>
      </c>
      <c r="B370" t="s">
        <v>611</v>
      </c>
      <c r="C370" s="12">
        <v>84</v>
      </c>
      <c r="D370" t="s">
        <v>611</v>
      </c>
      <c r="E370" s="13">
        <v>841</v>
      </c>
      <c r="F370" s="2" t="s">
        <v>612</v>
      </c>
      <c r="G370" s="14">
        <v>8413</v>
      </c>
      <c r="H370" s="2" t="s">
        <v>615</v>
      </c>
    </row>
    <row r="371" spans="1:8" x14ac:dyDescent="0.3">
      <c r="A371" t="s">
        <v>610</v>
      </c>
      <c r="B371" t="s">
        <v>611</v>
      </c>
      <c r="C371" s="12">
        <v>84</v>
      </c>
      <c r="D371" t="s">
        <v>611</v>
      </c>
      <c r="E371" s="13">
        <v>842</v>
      </c>
      <c r="F371" s="2" t="s">
        <v>616</v>
      </c>
      <c r="G371" s="14">
        <v>8421</v>
      </c>
      <c r="H371" s="2" t="s">
        <v>617</v>
      </c>
    </row>
    <row r="372" spans="1:8" x14ac:dyDescent="0.3">
      <c r="A372" t="s">
        <v>610</v>
      </c>
      <c r="B372" t="s">
        <v>611</v>
      </c>
      <c r="C372" s="12">
        <v>84</v>
      </c>
      <c r="D372" t="s">
        <v>611</v>
      </c>
      <c r="E372" s="13">
        <v>842</v>
      </c>
      <c r="F372" s="2" t="s">
        <v>616</v>
      </c>
      <c r="G372" s="14">
        <v>8422</v>
      </c>
      <c r="H372" s="2" t="s">
        <v>618</v>
      </c>
    </row>
    <row r="373" spans="1:8" x14ac:dyDescent="0.3">
      <c r="A373" t="s">
        <v>610</v>
      </c>
      <c r="B373" t="s">
        <v>611</v>
      </c>
      <c r="C373" s="12">
        <v>84</v>
      </c>
      <c r="D373" t="s">
        <v>611</v>
      </c>
      <c r="E373" s="13">
        <v>842</v>
      </c>
      <c r="F373" s="2" t="s">
        <v>616</v>
      </c>
      <c r="G373" s="14">
        <v>8423</v>
      </c>
      <c r="H373" s="2" t="s">
        <v>619</v>
      </c>
    </row>
    <row r="374" spans="1:8" x14ac:dyDescent="0.3">
      <c r="A374" t="s">
        <v>610</v>
      </c>
      <c r="B374" t="s">
        <v>611</v>
      </c>
      <c r="C374" s="12">
        <v>84</v>
      </c>
      <c r="D374" t="s">
        <v>611</v>
      </c>
      <c r="E374" s="13">
        <v>843</v>
      </c>
      <c r="F374" s="2" t="s">
        <v>620</v>
      </c>
      <c r="G374" s="14">
        <v>8430</v>
      </c>
      <c r="H374" s="2" t="s">
        <v>620</v>
      </c>
    </row>
    <row r="375" spans="1:8" x14ac:dyDescent="0.3">
      <c r="A375" t="s">
        <v>621</v>
      </c>
      <c r="B375" t="s">
        <v>622</v>
      </c>
      <c r="C375" s="12">
        <v>85</v>
      </c>
      <c r="D375" t="s">
        <v>622</v>
      </c>
      <c r="E375" s="13">
        <v>851</v>
      </c>
      <c r="F375" s="2" t="s">
        <v>623</v>
      </c>
      <c r="G375" s="14">
        <v>8510</v>
      </c>
      <c r="H375" s="2" t="s">
        <v>623</v>
      </c>
    </row>
    <row r="376" spans="1:8" x14ac:dyDescent="0.3">
      <c r="A376" t="s">
        <v>621</v>
      </c>
      <c r="B376" t="s">
        <v>622</v>
      </c>
      <c r="C376" s="12">
        <v>85</v>
      </c>
      <c r="D376" t="s">
        <v>622</v>
      </c>
      <c r="E376" s="13">
        <v>852</v>
      </c>
      <c r="F376" s="2" t="s">
        <v>624</v>
      </c>
      <c r="G376" s="14">
        <v>8521</v>
      </c>
      <c r="H376" s="2" t="s">
        <v>625</v>
      </c>
    </row>
    <row r="377" spans="1:8" x14ac:dyDescent="0.3">
      <c r="A377" t="s">
        <v>621</v>
      </c>
      <c r="B377" t="s">
        <v>622</v>
      </c>
      <c r="C377" s="12">
        <v>85</v>
      </c>
      <c r="D377" t="s">
        <v>622</v>
      </c>
      <c r="E377" s="13">
        <v>852</v>
      </c>
      <c r="F377" s="2" t="s">
        <v>624</v>
      </c>
      <c r="G377" s="14">
        <v>8522</v>
      </c>
      <c r="H377" s="2" t="s">
        <v>626</v>
      </c>
    </row>
    <row r="378" spans="1:8" x14ac:dyDescent="0.3">
      <c r="A378" t="s">
        <v>621</v>
      </c>
      <c r="B378" t="s">
        <v>622</v>
      </c>
      <c r="C378" s="12">
        <v>85</v>
      </c>
      <c r="D378" t="s">
        <v>622</v>
      </c>
      <c r="E378" s="13">
        <v>853</v>
      </c>
      <c r="F378" s="2" t="s">
        <v>627</v>
      </c>
      <c r="G378" s="14">
        <v>8530</v>
      </c>
      <c r="H378" s="2" t="s">
        <v>627</v>
      </c>
    </row>
    <row r="379" spans="1:8" x14ac:dyDescent="0.3">
      <c r="A379" t="s">
        <v>621</v>
      </c>
      <c r="B379" t="s">
        <v>622</v>
      </c>
      <c r="C379" s="12">
        <v>85</v>
      </c>
      <c r="D379" t="s">
        <v>622</v>
      </c>
      <c r="E379" s="13">
        <v>854</v>
      </c>
      <c r="F379" s="2" t="s">
        <v>628</v>
      </c>
      <c r="G379" s="14">
        <v>8541</v>
      </c>
      <c r="H379" s="2" t="s">
        <v>629</v>
      </c>
    </row>
    <row r="380" spans="1:8" x14ac:dyDescent="0.3">
      <c r="A380" t="s">
        <v>621</v>
      </c>
      <c r="B380" t="s">
        <v>622</v>
      </c>
      <c r="C380" s="12">
        <v>85</v>
      </c>
      <c r="D380" t="s">
        <v>622</v>
      </c>
      <c r="E380" s="13">
        <v>854</v>
      </c>
      <c r="F380" s="2" t="s">
        <v>628</v>
      </c>
      <c r="G380" s="14">
        <v>8542</v>
      </c>
      <c r="H380" s="2" t="s">
        <v>630</v>
      </c>
    </row>
    <row r="381" spans="1:8" x14ac:dyDescent="0.3">
      <c r="A381" t="s">
        <v>621</v>
      </c>
      <c r="B381" t="s">
        <v>622</v>
      </c>
      <c r="C381" s="12">
        <v>85</v>
      </c>
      <c r="D381" t="s">
        <v>622</v>
      </c>
      <c r="E381" s="13">
        <v>854</v>
      </c>
      <c r="F381" s="2" t="s">
        <v>628</v>
      </c>
      <c r="G381" s="14">
        <v>8549</v>
      </c>
      <c r="H381" s="2" t="s">
        <v>631</v>
      </c>
    </row>
    <row r="382" spans="1:8" x14ac:dyDescent="0.3">
      <c r="A382" t="s">
        <v>621</v>
      </c>
      <c r="B382" t="s">
        <v>622</v>
      </c>
      <c r="C382" s="12">
        <v>85</v>
      </c>
      <c r="D382" t="s">
        <v>622</v>
      </c>
      <c r="E382" s="13">
        <v>855</v>
      </c>
      <c r="F382" s="2" t="s">
        <v>632</v>
      </c>
      <c r="G382" s="14">
        <v>8550</v>
      </c>
      <c r="H382" s="2" t="s">
        <v>632</v>
      </c>
    </row>
    <row r="383" spans="1:8" x14ac:dyDescent="0.3">
      <c r="A383" t="s">
        <v>633</v>
      </c>
      <c r="B383" t="s">
        <v>634</v>
      </c>
      <c r="C383" s="12">
        <v>86</v>
      </c>
      <c r="D383" t="s">
        <v>635</v>
      </c>
      <c r="E383" s="13">
        <v>861</v>
      </c>
      <c r="F383" s="2" t="s">
        <v>636</v>
      </c>
      <c r="G383" s="14">
        <v>8610</v>
      </c>
      <c r="H383" s="2" t="s">
        <v>636</v>
      </c>
    </row>
    <row r="384" spans="1:8" x14ac:dyDescent="0.3">
      <c r="A384" t="s">
        <v>633</v>
      </c>
      <c r="B384" t="s">
        <v>634</v>
      </c>
      <c r="C384" s="12">
        <v>86</v>
      </c>
      <c r="D384" t="s">
        <v>635</v>
      </c>
      <c r="E384" s="13">
        <v>862</v>
      </c>
      <c r="F384" s="2" t="s">
        <v>637</v>
      </c>
      <c r="G384" s="14">
        <v>8620</v>
      </c>
      <c r="H384" s="2" t="s">
        <v>637</v>
      </c>
    </row>
    <row r="385" spans="1:8" x14ac:dyDescent="0.3">
      <c r="A385" t="s">
        <v>633</v>
      </c>
      <c r="B385" t="s">
        <v>634</v>
      </c>
      <c r="C385" s="12">
        <v>86</v>
      </c>
      <c r="D385" t="s">
        <v>635</v>
      </c>
      <c r="E385" s="13">
        <v>869</v>
      </c>
      <c r="F385" s="2" t="s">
        <v>638</v>
      </c>
      <c r="G385" s="14">
        <v>8690</v>
      </c>
      <c r="H385" s="2" t="s">
        <v>638</v>
      </c>
    </row>
    <row r="386" spans="1:8" x14ac:dyDescent="0.3">
      <c r="A386" t="s">
        <v>633</v>
      </c>
      <c r="B386" t="s">
        <v>634</v>
      </c>
      <c r="C386" s="12">
        <v>87</v>
      </c>
      <c r="D386" t="s">
        <v>639</v>
      </c>
      <c r="E386" s="13">
        <v>871</v>
      </c>
      <c r="F386" s="2" t="s">
        <v>640</v>
      </c>
      <c r="G386" s="14">
        <v>8710</v>
      </c>
      <c r="H386" s="2" t="s">
        <v>640</v>
      </c>
    </row>
    <row r="387" spans="1:8" ht="28.8" x14ac:dyDescent="0.3">
      <c r="A387" t="s">
        <v>633</v>
      </c>
      <c r="B387" t="s">
        <v>634</v>
      </c>
      <c r="C387" s="12">
        <v>87</v>
      </c>
      <c r="D387" t="s">
        <v>639</v>
      </c>
      <c r="E387" s="13">
        <v>872</v>
      </c>
      <c r="F387" s="2" t="s">
        <v>641</v>
      </c>
      <c r="G387" s="14">
        <v>8720</v>
      </c>
      <c r="H387" s="2" t="s">
        <v>641</v>
      </c>
    </row>
    <row r="388" spans="1:8" x14ac:dyDescent="0.3">
      <c r="A388" t="s">
        <v>633</v>
      </c>
      <c r="B388" t="s">
        <v>634</v>
      </c>
      <c r="C388" s="12">
        <v>87</v>
      </c>
      <c r="D388" t="s">
        <v>639</v>
      </c>
      <c r="E388" s="13">
        <v>873</v>
      </c>
      <c r="F388" s="2" t="s">
        <v>642</v>
      </c>
      <c r="G388" s="14">
        <v>8730</v>
      </c>
      <c r="H388" s="2" t="s">
        <v>642</v>
      </c>
    </row>
    <row r="389" spans="1:8" x14ac:dyDescent="0.3">
      <c r="A389" t="s">
        <v>633</v>
      </c>
      <c r="B389" t="s">
        <v>634</v>
      </c>
      <c r="C389" s="12">
        <v>87</v>
      </c>
      <c r="D389" t="s">
        <v>639</v>
      </c>
      <c r="E389" s="13">
        <v>879</v>
      </c>
      <c r="F389" s="2" t="s">
        <v>643</v>
      </c>
      <c r="G389" s="14">
        <v>8790</v>
      </c>
      <c r="H389" s="2" t="s">
        <v>643</v>
      </c>
    </row>
    <row r="390" spans="1:8" ht="28.8" x14ac:dyDescent="0.3">
      <c r="A390" t="s">
        <v>633</v>
      </c>
      <c r="B390" t="s">
        <v>634</v>
      </c>
      <c r="C390" s="12">
        <v>88</v>
      </c>
      <c r="D390" t="s">
        <v>644</v>
      </c>
      <c r="E390" s="13">
        <v>881</v>
      </c>
      <c r="F390" s="2" t="s">
        <v>645</v>
      </c>
      <c r="G390" s="14">
        <v>8810</v>
      </c>
      <c r="H390" s="2" t="s">
        <v>645</v>
      </c>
    </row>
    <row r="391" spans="1:8" x14ac:dyDescent="0.3">
      <c r="A391" t="s">
        <v>633</v>
      </c>
      <c r="B391" t="s">
        <v>634</v>
      </c>
      <c r="C391" s="12">
        <v>88</v>
      </c>
      <c r="D391" t="s">
        <v>644</v>
      </c>
      <c r="E391" s="13">
        <v>889</v>
      </c>
      <c r="F391" s="2" t="s">
        <v>646</v>
      </c>
      <c r="G391" s="14">
        <v>8890</v>
      </c>
      <c r="H391" s="2" t="s">
        <v>646</v>
      </c>
    </row>
    <row r="392" spans="1:8" x14ac:dyDescent="0.3">
      <c r="A392" t="s">
        <v>647</v>
      </c>
      <c r="B392" t="s">
        <v>648</v>
      </c>
      <c r="C392" s="12">
        <v>90</v>
      </c>
      <c r="D392" t="s">
        <v>649</v>
      </c>
      <c r="E392" s="13">
        <v>900</v>
      </c>
      <c r="F392" s="2" t="s">
        <v>649</v>
      </c>
      <c r="G392" s="14">
        <v>9000</v>
      </c>
      <c r="H392" s="2" t="s">
        <v>649</v>
      </c>
    </row>
    <row r="393" spans="1:8" x14ac:dyDescent="0.3">
      <c r="A393" t="s">
        <v>647</v>
      </c>
      <c r="B393" t="s">
        <v>648</v>
      </c>
      <c r="C393" s="12">
        <v>91</v>
      </c>
      <c r="D393" t="s">
        <v>649</v>
      </c>
      <c r="E393" s="13">
        <v>910</v>
      </c>
      <c r="F393" s="2" t="s">
        <v>650</v>
      </c>
      <c r="G393" s="14">
        <v>9101</v>
      </c>
      <c r="H393" s="2" t="s">
        <v>651</v>
      </c>
    </row>
    <row r="394" spans="1:8" x14ac:dyDescent="0.3">
      <c r="A394" t="s">
        <v>647</v>
      </c>
      <c r="B394" t="s">
        <v>648</v>
      </c>
      <c r="C394" s="12">
        <v>91</v>
      </c>
      <c r="D394" t="s">
        <v>649</v>
      </c>
      <c r="E394" s="13">
        <v>910</v>
      </c>
      <c r="F394" s="2" t="s">
        <v>650</v>
      </c>
      <c r="G394" s="14">
        <v>9102</v>
      </c>
      <c r="H394" s="2" t="s">
        <v>652</v>
      </c>
    </row>
    <row r="395" spans="1:8" x14ac:dyDescent="0.3">
      <c r="A395" t="s">
        <v>647</v>
      </c>
      <c r="B395" t="s">
        <v>648</v>
      </c>
      <c r="C395" s="12">
        <v>91</v>
      </c>
      <c r="D395" t="s">
        <v>649</v>
      </c>
      <c r="E395" s="13">
        <v>910</v>
      </c>
      <c r="F395" s="2" t="s">
        <v>650</v>
      </c>
      <c r="G395" s="14">
        <v>9103</v>
      </c>
      <c r="H395" s="2" t="s">
        <v>653</v>
      </c>
    </row>
    <row r="396" spans="1:8" x14ac:dyDescent="0.3">
      <c r="A396" t="s">
        <v>647</v>
      </c>
      <c r="B396" t="s">
        <v>648</v>
      </c>
      <c r="C396" s="12">
        <v>92</v>
      </c>
      <c r="D396" t="s">
        <v>654</v>
      </c>
      <c r="E396" s="13">
        <v>920</v>
      </c>
      <c r="F396" s="2" t="s">
        <v>654</v>
      </c>
      <c r="G396" s="14">
        <v>9200</v>
      </c>
      <c r="H396" s="2" t="s">
        <v>654</v>
      </c>
    </row>
    <row r="397" spans="1:8" x14ac:dyDescent="0.3">
      <c r="A397" t="s">
        <v>647</v>
      </c>
      <c r="B397" t="s">
        <v>648</v>
      </c>
      <c r="C397" s="12">
        <v>93</v>
      </c>
      <c r="D397" t="s">
        <v>655</v>
      </c>
      <c r="E397" s="13">
        <v>931</v>
      </c>
      <c r="F397" s="2" t="s">
        <v>656</v>
      </c>
      <c r="G397" s="14">
        <v>9311</v>
      </c>
      <c r="H397" s="2" t="s">
        <v>657</v>
      </c>
    </row>
    <row r="398" spans="1:8" x14ac:dyDescent="0.3">
      <c r="A398" t="s">
        <v>647</v>
      </c>
      <c r="B398" t="s">
        <v>648</v>
      </c>
      <c r="C398" s="12">
        <v>93</v>
      </c>
      <c r="D398" t="s">
        <v>655</v>
      </c>
      <c r="E398" s="13">
        <v>931</v>
      </c>
      <c r="F398" s="2" t="s">
        <v>656</v>
      </c>
      <c r="G398" s="14">
        <v>9312</v>
      </c>
      <c r="H398" s="2" t="s">
        <v>658</v>
      </c>
    </row>
    <row r="399" spans="1:8" x14ac:dyDescent="0.3">
      <c r="A399" t="s">
        <v>647</v>
      </c>
      <c r="B399" t="s">
        <v>648</v>
      </c>
      <c r="C399" s="12">
        <v>93</v>
      </c>
      <c r="D399" t="s">
        <v>655</v>
      </c>
      <c r="E399" s="13">
        <v>931</v>
      </c>
      <c r="F399" s="2" t="s">
        <v>656</v>
      </c>
      <c r="G399" s="14">
        <v>9319</v>
      </c>
      <c r="H399" s="2" t="s">
        <v>659</v>
      </c>
    </row>
    <row r="400" spans="1:8" x14ac:dyDescent="0.3">
      <c r="A400" t="s">
        <v>647</v>
      </c>
      <c r="B400" t="s">
        <v>648</v>
      </c>
      <c r="C400" s="12">
        <v>93</v>
      </c>
      <c r="D400" t="s">
        <v>655</v>
      </c>
      <c r="E400" s="13">
        <v>932</v>
      </c>
      <c r="F400" s="2" t="s">
        <v>660</v>
      </c>
      <c r="G400" s="14">
        <v>9321</v>
      </c>
      <c r="H400" s="2" t="s">
        <v>661</v>
      </c>
    </row>
    <row r="401" spans="1:8" x14ac:dyDescent="0.3">
      <c r="A401" t="s">
        <v>647</v>
      </c>
      <c r="B401" t="s">
        <v>648</v>
      </c>
      <c r="C401" s="12">
        <v>93</v>
      </c>
      <c r="D401" t="s">
        <v>655</v>
      </c>
      <c r="E401" s="13">
        <v>932</v>
      </c>
      <c r="F401" s="2" t="s">
        <v>660</v>
      </c>
      <c r="G401" s="14">
        <v>9329</v>
      </c>
      <c r="H401" s="2" t="s">
        <v>662</v>
      </c>
    </row>
    <row r="402" spans="1:8" ht="28.8" x14ac:dyDescent="0.3">
      <c r="A402" t="s">
        <v>663</v>
      </c>
      <c r="B402" t="s">
        <v>664</v>
      </c>
      <c r="C402" s="12">
        <v>94</v>
      </c>
      <c r="D402" t="s">
        <v>665</v>
      </c>
      <c r="E402" s="13">
        <v>941</v>
      </c>
      <c r="F402" s="2" t="s">
        <v>666</v>
      </c>
      <c r="G402" s="14">
        <v>9411</v>
      </c>
      <c r="H402" s="2" t="s">
        <v>667</v>
      </c>
    </row>
    <row r="403" spans="1:8" ht="28.8" x14ac:dyDescent="0.3">
      <c r="A403" t="s">
        <v>663</v>
      </c>
      <c r="B403" t="s">
        <v>664</v>
      </c>
      <c r="C403" s="12">
        <v>94</v>
      </c>
      <c r="D403" t="s">
        <v>665</v>
      </c>
      <c r="E403" s="13">
        <v>941</v>
      </c>
      <c r="F403" s="2" t="s">
        <v>666</v>
      </c>
      <c r="G403" s="14">
        <v>9412</v>
      </c>
      <c r="H403" s="2" t="s">
        <v>668</v>
      </c>
    </row>
    <row r="404" spans="1:8" x14ac:dyDescent="0.3">
      <c r="A404" t="s">
        <v>663</v>
      </c>
      <c r="B404" t="s">
        <v>664</v>
      </c>
      <c r="C404" s="12">
        <v>94</v>
      </c>
      <c r="D404" t="s">
        <v>665</v>
      </c>
      <c r="E404" s="13">
        <v>942</v>
      </c>
      <c r="F404" s="2" t="s">
        <v>669</v>
      </c>
      <c r="G404" s="14">
        <v>9420</v>
      </c>
      <c r="H404" s="2" t="s">
        <v>669</v>
      </c>
    </row>
    <row r="405" spans="1:8" x14ac:dyDescent="0.3">
      <c r="A405" t="s">
        <v>663</v>
      </c>
      <c r="B405" t="s">
        <v>664</v>
      </c>
      <c r="C405" s="12">
        <v>94</v>
      </c>
      <c r="D405" t="s">
        <v>665</v>
      </c>
      <c r="E405" s="13">
        <v>949</v>
      </c>
      <c r="F405" s="2" t="s">
        <v>670</v>
      </c>
      <c r="G405" s="14">
        <v>9491</v>
      </c>
      <c r="H405" s="2" t="s">
        <v>671</v>
      </c>
    </row>
    <row r="406" spans="1:8" x14ac:dyDescent="0.3">
      <c r="A406" t="s">
        <v>663</v>
      </c>
      <c r="B406" t="s">
        <v>664</v>
      </c>
      <c r="C406" s="12">
        <v>94</v>
      </c>
      <c r="D406" t="s">
        <v>665</v>
      </c>
      <c r="E406" s="13">
        <v>949</v>
      </c>
      <c r="F406" s="2" t="s">
        <v>670</v>
      </c>
      <c r="G406" s="14">
        <v>9492</v>
      </c>
      <c r="H406" s="2" t="s">
        <v>672</v>
      </c>
    </row>
    <row r="407" spans="1:8" x14ac:dyDescent="0.3">
      <c r="A407" t="s">
        <v>663</v>
      </c>
      <c r="B407" t="s">
        <v>664</v>
      </c>
      <c r="C407" s="12">
        <v>94</v>
      </c>
      <c r="D407" t="s">
        <v>665</v>
      </c>
      <c r="E407" s="13">
        <v>949</v>
      </c>
      <c r="F407" s="2" t="s">
        <v>670</v>
      </c>
      <c r="G407" s="14">
        <v>9499</v>
      </c>
      <c r="H407" s="2" t="s">
        <v>673</v>
      </c>
    </row>
    <row r="408" spans="1:8" x14ac:dyDescent="0.3">
      <c r="A408" t="s">
        <v>663</v>
      </c>
      <c r="B408" t="s">
        <v>664</v>
      </c>
      <c r="C408" s="12">
        <v>95</v>
      </c>
      <c r="D408" t="s">
        <v>674</v>
      </c>
      <c r="E408" s="13">
        <v>951</v>
      </c>
      <c r="F408" s="2" t="s">
        <v>675</v>
      </c>
      <c r="G408" s="14">
        <v>9511</v>
      </c>
      <c r="H408" s="2" t="s">
        <v>676</v>
      </c>
    </row>
    <row r="409" spans="1:8" x14ac:dyDescent="0.3">
      <c r="A409" t="s">
        <v>663</v>
      </c>
      <c r="B409" t="s">
        <v>664</v>
      </c>
      <c r="C409" s="12">
        <v>95</v>
      </c>
      <c r="D409" t="s">
        <v>674</v>
      </c>
      <c r="E409" s="13">
        <v>951</v>
      </c>
      <c r="F409" s="2" t="s">
        <v>675</v>
      </c>
      <c r="G409" s="14">
        <v>9512</v>
      </c>
      <c r="H409" s="2" t="s">
        <v>677</v>
      </c>
    </row>
    <row r="410" spans="1:8" x14ac:dyDescent="0.3">
      <c r="A410" t="s">
        <v>663</v>
      </c>
      <c r="B410" t="s">
        <v>664</v>
      </c>
      <c r="C410" s="12">
        <v>95</v>
      </c>
      <c r="D410" t="s">
        <v>674</v>
      </c>
      <c r="E410" s="13">
        <v>952</v>
      </c>
      <c r="F410" s="2" t="s">
        <v>678</v>
      </c>
      <c r="G410" s="14">
        <v>9521</v>
      </c>
      <c r="H410" s="2" t="s">
        <v>679</v>
      </c>
    </row>
    <row r="411" spans="1:8" x14ac:dyDescent="0.3">
      <c r="A411" t="s">
        <v>663</v>
      </c>
      <c r="B411" t="s">
        <v>664</v>
      </c>
      <c r="C411" s="12">
        <v>95</v>
      </c>
      <c r="D411" t="s">
        <v>674</v>
      </c>
      <c r="E411" s="13">
        <v>952</v>
      </c>
      <c r="F411" s="2" t="s">
        <v>678</v>
      </c>
      <c r="G411" s="14">
        <v>9522</v>
      </c>
      <c r="H411" s="2" t="s">
        <v>680</v>
      </c>
    </row>
    <row r="412" spans="1:8" x14ac:dyDescent="0.3">
      <c r="A412" t="s">
        <v>663</v>
      </c>
      <c r="B412" t="s">
        <v>664</v>
      </c>
      <c r="C412" s="12">
        <v>95</v>
      </c>
      <c r="D412" t="s">
        <v>674</v>
      </c>
      <c r="E412" s="13">
        <v>952</v>
      </c>
      <c r="F412" s="2" t="s">
        <v>678</v>
      </c>
      <c r="G412" s="14">
        <v>9523</v>
      </c>
      <c r="H412" s="2" t="s">
        <v>681</v>
      </c>
    </row>
    <row r="413" spans="1:8" x14ac:dyDescent="0.3">
      <c r="A413" t="s">
        <v>663</v>
      </c>
      <c r="B413" t="s">
        <v>664</v>
      </c>
      <c r="C413" s="12">
        <v>95</v>
      </c>
      <c r="D413" t="s">
        <v>674</v>
      </c>
      <c r="E413" s="13">
        <v>952</v>
      </c>
      <c r="F413" s="2" t="s">
        <v>678</v>
      </c>
      <c r="G413" s="14">
        <v>9524</v>
      </c>
      <c r="H413" s="2" t="s">
        <v>682</v>
      </c>
    </row>
    <row r="414" spans="1:8" x14ac:dyDescent="0.3">
      <c r="A414" t="s">
        <v>663</v>
      </c>
      <c r="B414" t="s">
        <v>664</v>
      </c>
      <c r="C414" s="12">
        <v>95</v>
      </c>
      <c r="D414" t="s">
        <v>674</v>
      </c>
      <c r="E414" s="13">
        <v>952</v>
      </c>
      <c r="F414" s="2" t="s">
        <v>678</v>
      </c>
      <c r="G414" s="14">
        <v>9529</v>
      </c>
      <c r="H414" s="2" t="s">
        <v>683</v>
      </c>
    </row>
    <row r="415" spans="1:8" x14ac:dyDescent="0.3">
      <c r="A415" t="s">
        <v>663</v>
      </c>
      <c r="B415" t="s">
        <v>664</v>
      </c>
      <c r="C415" s="12">
        <v>96</v>
      </c>
      <c r="D415" t="s">
        <v>684</v>
      </c>
      <c r="E415" s="13">
        <v>960</v>
      </c>
      <c r="F415" s="2" t="s">
        <v>684</v>
      </c>
      <c r="G415" s="14">
        <v>9601</v>
      </c>
      <c r="H415" s="2" t="s">
        <v>685</v>
      </c>
    </row>
    <row r="416" spans="1:8" x14ac:dyDescent="0.3">
      <c r="A416" t="s">
        <v>663</v>
      </c>
      <c r="B416" t="s">
        <v>664</v>
      </c>
      <c r="C416" s="12">
        <v>96</v>
      </c>
      <c r="D416" t="s">
        <v>684</v>
      </c>
      <c r="E416" s="13">
        <v>960</v>
      </c>
      <c r="F416" s="2" t="s">
        <v>684</v>
      </c>
      <c r="G416" s="14">
        <v>9602</v>
      </c>
      <c r="H416" s="2" t="s">
        <v>686</v>
      </c>
    </row>
    <row r="417" spans="1:8" x14ac:dyDescent="0.3">
      <c r="A417" t="s">
        <v>663</v>
      </c>
      <c r="B417" t="s">
        <v>664</v>
      </c>
      <c r="C417" s="12">
        <v>96</v>
      </c>
      <c r="D417" t="s">
        <v>684</v>
      </c>
      <c r="E417" s="13">
        <v>960</v>
      </c>
      <c r="F417" s="2" t="s">
        <v>684</v>
      </c>
      <c r="G417" s="14">
        <v>9603</v>
      </c>
      <c r="H417" s="2" t="s">
        <v>687</v>
      </c>
    </row>
    <row r="418" spans="1:8" x14ac:dyDescent="0.3">
      <c r="A418" t="s">
        <v>663</v>
      </c>
      <c r="B418" t="s">
        <v>664</v>
      </c>
      <c r="C418" s="12">
        <v>96</v>
      </c>
      <c r="D418" t="s">
        <v>684</v>
      </c>
      <c r="E418" s="13">
        <v>960</v>
      </c>
      <c r="F418" s="2" t="s">
        <v>684</v>
      </c>
      <c r="G418" s="14">
        <v>9609</v>
      </c>
      <c r="H418" s="2" t="s">
        <v>688</v>
      </c>
    </row>
    <row r="419" spans="1:8" x14ac:dyDescent="0.3">
      <c r="A419" t="s">
        <v>689</v>
      </c>
      <c r="B419" t="s">
        <v>690</v>
      </c>
      <c r="C419" s="12">
        <v>97</v>
      </c>
      <c r="D419" t="s">
        <v>691</v>
      </c>
      <c r="E419" s="13">
        <v>970</v>
      </c>
      <c r="F419" s="2" t="s">
        <v>691</v>
      </c>
      <c r="G419" s="14">
        <v>9700</v>
      </c>
      <c r="H419" s="2" t="s">
        <v>691</v>
      </c>
    </row>
    <row r="420" spans="1:8" ht="28.8" x14ac:dyDescent="0.3">
      <c r="A420" t="s">
        <v>689</v>
      </c>
      <c r="B420" t="s">
        <v>690</v>
      </c>
      <c r="C420" s="12">
        <v>98</v>
      </c>
      <c r="D420" t="s">
        <v>692</v>
      </c>
      <c r="E420" s="13">
        <v>981</v>
      </c>
      <c r="F420" s="2" t="s">
        <v>693</v>
      </c>
      <c r="G420" s="14">
        <v>9810</v>
      </c>
      <c r="H420" s="2" t="s">
        <v>693</v>
      </c>
    </row>
    <row r="421" spans="1:8" ht="28.8" x14ac:dyDescent="0.3">
      <c r="A421" t="s">
        <v>689</v>
      </c>
      <c r="B421" t="s">
        <v>690</v>
      </c>
      <c r="C421" s="12">
        <v>98</v>
      </c>
      <c r="D421" t="s">
        <v>692</v>
      </c>
      <c r="E421" s="13">
        <v>982</v>
      </c>
      <c r="F421" s="2" t="s">
        <v>694</v>
      </c>
      <c r="G421" s="14">
        <v>9820</v>
      </c>
      <c r="H421" s="2" t="s">
        <v>694</v>
      </c>
    </row>
    <row r="422" spans="1:8" x14ac:dyDescent="0.3">
      <c r="A422" t="s">
        <v>695</v>
      </c>
      <c r="B422" t="s">
        <v>696</v>
      </c>
      <c r="C422" s="12">
        <v>99</v>
      </c>
      <c r="D422" t="s">
        <v>696</v>
      </c>
      <c r="E422" s="13">
        <v>990</v>
      </c>
      <c r="F422" s="2" t="s">
        <v>696</v>
      </c>
      <c r="G422" s="14">
        <v>9900</v>
      </c>
      <c r="H422" s="2" t="s">
        <v>696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844E15-BD01-4E01-986A-DBF5F6E2D65D}">
  <sheetPr>
    <tabColor theme="0"/>
  </sheetPr>
  <dimension ref="A1:M420"/>
  <sheetViews>
    <sheetView topLeftCell="F1" zoomScale="98" zoomScaleNormal="98" workbookViewId="0">
      <pane ySplit="1" topLeftCell="A2" activePane="bottomLeft" state="frozen"/>
      <selection pane="bottomLeft" activeCell="M2" sqref="M2"/>
    </sheetView>
  </sheetViews>
  <sheetFormatPr defaultRowHeight="14.4" x14ac:dyDescent="0.3"/>
  <cols>
    <col min="1" max="1" width="24.6640625" bestFit="1" customWidth="1"/>
    <col min="2" max="2" width="38.5546875" bestFit="1" customWidth="1"/>
    <col min="3" max="3" width="12.44140625" bestFit="1" customWidth="1"/>
    <col min="4" max="4" width="11.109375" bestFit="1" customWidth="1"/>
    <col min="5" max="5" width="52.88671875" customWidth="1"/>
    <col min="6" max="6" width="18" customWidth="1"/>
    <col min="7" max="7" width="42.5546875" customWidth="1"/>
    <col min="8" max="8" width="11" customWidth="1"/>
    <col min="9" max="9" width="16.6640625" customWidth="1"/>
    <col min="10" max="10" width="9" customWidth="1"/>
    <col min="11" max="11" width="11.44140625" customWidth="1"/>
    <col min="12" max="12" width="59.33203125" customWidth="1"/>
    <col min="13" max="13" width="32.5546875" customWidth="1"/>
  </cols>
  <sheetData>
    <row r="1" spans="1:13" x14ac:dyDescent="0.3">
      <c r="A1" s="4" t="s">
        <v>79</v>
      </c>
      <c r="B1" s="4" t="s">
        <v>1459</v>
      </c>
      <c r="C1" s="4" t="s">
        <v>81</v>
      </c>
      <c r="D1" s="4" t="s">
        <v>5</v>
      </c>
      <c r="E1" s="4" t="s">
        <v>698</v>
      </c>
      <c r="F1" s="4" t="s">
        <v>699</v>
      </c>
      <c r="G1" s="4" t="s">
        <v>700</v>
      </c>
      <c r="H1" s="9" t="s">
        <v>701</v>
      </c>
      <c r="I1" s="4" t="s">
        <v>702</v>
      </c>
      <c r="J1" s="11" t="s">
        <v>703</v>
      </c>
      <c r="K1" s="4" t="s">
        <v>705</v>
      </c>
      <c r="L1" s="4" t="s">
        <v>704</v>
      </c>
      <c r="M1" s="4" t="s">
        <v>709</v>
      </c>
    </row>
    <row r="2" spans="1:13" x14ac:dyDescent="0.3">
      <c r="A2" t="str" cm="1">
        <f t="array" ref="A2:A3">_xlfn.UNIQUE(Data[Environmental Objective])</f>
        <v>Climate Change Adaptation</v>
      </c>
      <c r="B2" t="str" cm="1">
        <f t="array" ref="B2:B6">TRANSPOSE(_xlfn.UNIQUE('Data Input'!$O$1:$S$1))</f>
        <v>Main Parameter</v>
      </c>
      <c r="C2" t="str" cm="1">
        <f t="array" ref="C2:C7">_xlfn.UNIQUE(Data[Taxonomy])</f>
        <v>ASEAN</v>
      </c>
      <c r="D2" t="str">
        <f>_xlfn.XLOOKUP(E2,Data[Sector Name],Data[ISIC Section],"",0)</f>
        <v>A</v>
      </c>
      <c r="E2" t="str" cm="1">
        <f t="array" ref="E2:E12">_xlfn._xlws.SORT(_xlfn.UNIQUE(TRIM(CLEAN(Data[Sector Name]))))</f>
        <v>Agriculture, forestry and fishing</v>
      </c>
      <c r="F2" s="12">
        <f>IFERROR(_xlfn.XLOOKUP(G2,Data[DivisionName],Data[ISIC Division],"",0),"")</f>
        <v>35</v>
      </c>
      <c r="G2" t="str" cm="1">
        <f t="array" ref="G2">IFERROR(IF('MSC Tool'!E9="", "",_xlfn.UNIQUE(_xlfn._xlws.FILTER(Data[DivisionName], Data[Sector Name]='MSC Tool'!E7))),"")</f>
        <v>Electricity, gas, steam and air conditioning supply</v>
      </c>
      <c r="H2" s="13">
        <f>_xlfn.XLOOKUP(I2,Data[ISIC Group Name],Data[ISIC Group],"",0)</f>
        <v>351</v>
      </c>
      <c r="I2" t="str" cm="1">
        <f t="array" ref="I2:I4">IF('MSC Tool'!$E$11="","",_xlfn.UNIQUE(_xlfn._xlws.FILTER(Data[ISIC Group Name],Data[DivisionName]='MSC Tool'!$E$9)))</f>
        <v>Electric power generation, transmission and distribution</v>
      </c>
      <c r="J2" s="14" cm="1">
        <f t="array" ref="J2">IFERROR(IF('MSC Tool'!D11="", "", _xlfn.UNIQUE(_xlfn._xlws.FILTER('Combined ISIC Code '!G4:G422, 'Combined ISIC Code '!E4:E422='MSC Tool'!D11))),"")</f>
        <v>3510</v>
      </c>
      <c r="K2" t="str">
        <f>IFERROR(VLOOKUP(VALUE(J2),'Combined ISIC Code '!G4:H422,2,FALSE),"")</f>
        <v>Electric power generation, transmission and distribution</v>
      </c>
      <c r="L2" t="str">
        <f>_xlfn.XLOOKUP(M2,Data[Economic Activity],Data[[ Activity Code]],"",0)</f>
        <v>351[011]</v>
      </c>
      <c r="M2" t="str" cm="1">
        <f t="array" ref="M2:M57">IFERROR(_xlfn.UNIQUE(_xlfn._xlws.FILTER(Data[Economic Activity],Data[ISIC Group]='MSC Tool'!D11)),"Selection not valid")</f>
        <v>Electricity generation from fossil gas</v>
      </c>
    </row>
    <row r="3" spans="1:13" x14ac:dyDescent="0.3">
      <c r="A3" t="str">
        <v>Climate Change Mitigation</v>
      </c>
      <c r="B3" t="str">
        <v xml:space="preserve">TSC Metric </v>
      </c>
      <c r="C3" t="str">
        <v>Indonesia</v>
      </c>
      <c r="D3" t="str">
        <f>_xlfn.XLOOKUP(E3,Data[Sector Name],Data[ISIC Section],"",0)</f>
        <v>F</v>
      </c>
      <c r="E3" t="str">
        <v>Construction</v>
      </c>
      <c r="F3" s="12" t="str">
        <f>IFERROR(_xlfn.XLOOKUP(G3,Data[DivisionName],Data[ISIC Division],"",0),"")</f>
        <v/>
      </c>
      <c r="H3" s="13">
        <f>_xlfn.XLOOKUP(I3,Data[ISIC Group Name],Data[ISIC Group],"",0)</f>
        <v>352</v>
      </c>
      <c r="I3" t="str">
        <v>Manufacture of gas; distribution of gaseous fuels through mains</v>
      </c>
      <c r="J3" s="14"/>
      <c r="K3" t="str">
        <f>IFERROR(VLOOKUP(VALUE(J3),'Combined ISIC Code '!G5:H423,2,FALSE),"")</f>
        <v/>
      </c>
      <c r="L3" t="str">
        <f>_xlfn.XLOOKUP(M3,Data[Economic Activity],Data[[ Activity Code]],"",0)</f>
        <v>351[012]</v>
      </c>
      <c r="M3" t="str">
        <v>Electricity generation from renewable non-fossil gaseous and liquid fuels, including co-firing with fossil fuels</v>
      </c>
    </row>
    <row r="4" spans="1:13" x14ac:dyDescent="0.3">
      <c r="B4" t="str">
        <v xml:space="preserve">TSC: Quantitative Threshold </v>
      </c>
      <c r="C4" t="str">
        <v>Mexico</v>
      </c>
      <c r="D4" t="str">
        <f>_xlfn.XLOOKUP(E4,Data[Sector Name],Data[ISIC Section],"",0)</f>
        <v>D</v>
      </c>
      <c r="E4" t="str">
        <v>Electricity, gas, steam and air conditioning supply</v>
      </c>
      <c r="F4" s="12" t="str">
        <f>IFERROR(_xlfn.XLOOKUP(G4,Data[DivisionName],Data[ISIC Division],"",0),"")</f>
        <v/>
      </c>
      <c r="H4" s="13">
        <f>_xlfn.XLOOKUP(I4,Data[ISIC Group Name],Data[ISIC Group],"",0)</f>
        <v>353</v>
      </c>
      <c r="I4" t="str">
        <v>Steam and air conditioning supply</v>
      </c>
      <c r="J4" s="14"/>
      <c r="K4" t="str">
        <f>IFERROR(VLOOKUP(VALUE(J4),'Combined ISIC Code '!G6:H424,2,FALSE),"")</f>
        <v/>
      </c>
      <c r="L4" t="str">
        <f>_xlfn.XLOOKUP(M4,Data[Economic Activity],Data[[ Activity Code]],"",0)</f>
        <v>351[013]</v>
      </c>
      <c r="M4" t="str">
        <v>Hybrid fossil, renewable power generation, T&amp;D, and/or energy storage for Island Systems</v>
      </c>
    </row>
    <row r="5" spans="1:13" x14ac:dyDescent="0.3">
      <c r="B5" t="str">
        <v xml:space="preserve"> TSC : Other Qualitative or Generic  Criteria</v>
      </c>
      <c r="C5" t="str">
        <v>Singapore</v>
      </c>
      <c r="D5" t="str">
        <f>_xlfn.XLOOKUP(E5,Data[Sector Name],Data[ISIC Section],"",0)</f>
        <v>K</v>
      </c>
      <c r="E5" t="str">
        <v>Financial and insurance activities</v>
      </c>
      <c r="F5" s="12" t="str">
        <f>IFERROR(_xlfn.XLOOKUP(G5,Data[DivisionName],Data[ISIC Division],"",0),"")</f>
        <v/>
      </c>
      <c r="H5" s="13" t="str">
        <f>_xlfn.XLOOKUP(I5,Data[ISIC Group Name],Data[ISIC Group],"",0)</f>
        <v/>
      </c>
      <c r="J5" s="14"/>
      <c r="K5" t="str">
        <f>IFERROR(VLOOKUP(VALUE(J5),'Combined ISIC Code '!G7:H425,2,FALSE),"")</f>
        <v/>
      </c>
      <c r="L5" t="str">
        <f>_xlfn.XLOOKUP(M5,Data[Economic Activity],Data[[ Activity Code]],"",0)</f>
        <v>351[014]</v>
      </c>
      <c r="M5" t="str">
        <v>Electricity generation from bioenergy, including co-firing with fossil fuels</v>
      </c>
    </row>
    <row r="6" spans="1:13" x14ac:dyDescent="0.3">
      <c r="B6" t="str">
        <v xml:space="preserve">Any Applicable  Standards </v>
      </c>
      <c r="C6" t="str">
        <v>South Africa</v>
      </c>
      <c r="D6" t="str">
        <f>_xlfn.XLOOKUP(E6,Data[Sector Name],Data[ISIC Section],"",0)</f>
        <v>J</v>
      </c>
      <c r="E6" t="str">
        <v>Information and communication</v>
      </c>
      <c r="F6" s="12" t="str">
        <f>IFERROR(_xlfn.XLOOKUP(G6,Data[DivisionName],Data[ISIC Division],"",0),"")</f>
        <v/>
      </c>
      <c r="H6" s="13" t="str">
        <f>_xlfn.XLOOKUP(I6,Data[ISIC Group Name],Data[ISIC Group],"",0)</f>
        <v/>
      </c>
      <c r="J6" s="14"/>
      <c r="K6" t="str">
        <f>IFERROR(VLOOKUP(VALUE(J6),'Combined ISIC Code '!G8:H426,2,FALSE),"")</f>
        <v/>
      </c>
      <c r="L6" t="str">
        <f>_xlfn.XLOOKUP(M6,Data[Economic Activity],Data[[ Activity Code]],"",0)</f>
        <v>351[021]</v>
      </c>
      <c r="M6" t="str">
        <v>Electricity generation using solar photovoltaic technology</v>
      </c>
    </row>
    <row r="7" spans="1:13" x14ac:dyDescent="0.3">
      <c r="C7" t="str">
        <v>EU</v>
      </c>
      <c r="D7" t="str">
        <f>_xlfn.XLOOKUP(E7,Data[Sector Name],Data[ISIC Section],"",0)</f>
        <v>C</v>
      </c>
      <c r="E7" t="str">
        <v>Manufacturing</v>
      </c>
      <c r="F7" s="12" t="str">
        <f>IFERROR(_xlfn.XLOOKUP(G7,Data[DivisionName],Data[ISIC Division],"",0),"")</f>
        <v/>
      </c>
      <c r="H7" s="13" t="str">
        <f>_xlfn.XLOOKUP(I7,Data[ISIC Group Name],Data[ISIC Group],"",0)</f>
        <v/>
      </c>
      <c r="J7" s="14"/>
      <c r="K7" t="str">
        <f>IFERROR(VLOOKUP(VALUE(J7),'Combined ISIC Code '!G9:H427,2,FALSE),"")</f>
        <v/>
      </c>
      <c r="L7" t="str">
        <f>_xlfn.XLOOKUP(M7,Data[Economic Activity],Data[[ Activity Code]],"",0)</f>
        <v>351[022]</v>
      </c>
      <c r="M7" t="str">
        <v>Electricity generation using CSP technology</v>
      </c>
    </row>
    <row r="8" spans="1:13" x14ac:dyDescent="0.3">
      <c r="D8" t="str">
        <f>_xlfn.XLOOKUP(E8,Data[Sector Name],Data[ISIC Section],"",0)</f>
        <v>B</v>
      </c>
      <c r="E8" t="str">
        <v>Mining and quarrying</v>
      </c>
      <c r="F8" s="12" t="str">
        <f>IFERROR(_xlfn.XLOOKUP(G8,Data[DivisionName],Data[ISIC Division],"",0),"")</f>
        <v/>
      </c>
      <c r="H8" s="13" t="str">
        <f>_xlfn.XLOOKUP(I8,Data[ISIC Group Name],Data[ISIC Group],"",0)</f>
        <v/>
      </c>
      <c r="J8" s="14"/>
      <c r="K8" t="str">
        <f>IFERROR(VLOOKUP(VALUE(J8),'Combined ISIC Code '!G10:H428,2,FALSE),"")</f>
        <v/>
      </c>
      <c r="L8" t="str">
        <f>_xlfn.XLOOKUP(M8,Data[Economic Activity],Data[[ Activity Code]],"",0)</f>
        <v>351[030]</v>
      </c>
      <c r="M8" t="str">
        <v>Electricity generation from wind power</v>
      </c>
    </row>
    <row r="9" spans="1:13" x14ac:dyDescent="0.3">
      <c r="D9" t="str">
        <f>_xlfn.XLOOKUP(E9,Data[Sector Name],Data[ISIC Section],"",0)</f>
        <v>Z</v>
      </c>
      <c r="E9" t="str">
        <v>Not included under ISIC</v>
      </c>
      <c r="F9" s="12" t="str">
        <f>IFERROR(_xlfn.XLOOKUP(G9,Data[DivisionName],Data[ISIC Division],"",0),"")</f>
        <v/>
      </c>
      <c r="H9" s="13" t="str">
        <f>_xlfn.XLOOKUP(I9,Data[ISIC Group Name],Data[ISIC Group],"",0)</f>
        <v/>
      </c>
      <c r="J9" s="14"/>
      <c r="K9" t="str">
        <f>IFERROR(VLOOKUP(VALUE(J9),'Combined ISIC Code '!G11:H429,2,FALSE),"")</f>
        <v/>
      </c>
      <c r="L9" t="str">
        <f>_xlfn.XLOOKUP(M9,Data[Economic Activity],Data[[ Activity Code]],"",0)</f>
        <v>351[040]</v>
      </c>
      <c r="M9" t="str">
        <v>Electricity generation from hydropower</v>
      </c>
    </row>
    <row r="10" spans="1:13" x14ac:dyDescent="0.3">
      <c r="D10" t="str">
        <f>_xlfn.XLOOKUP(E10,Data[Sector Name],Data[ISIC Section],"",0)</f>
        <v>L</v>
      </c>
      <c r="E10" t="str">
        <v>Real estate activities</v>
      </c>
      <c r="F10" s="12" t="str">
        <f>IFERROR(_xlfn.XLOOKUP(G10,Data[DivisionName],Data[ISIC Division],"",0),"")</f>
        <v/>
      </c>
      <c r="H10" s="13" t="str">
        <f>_xlfn.XLOOKUP(I10,Data[ISIC Group Name],Data[ISIC Group],"",0)</f>
        <v/>
      </c>
      <c r="J10" s="14"/>
      <c r="K10" t="str">
        <f>IFERROR(VLOOKUP(VALUE(J10),'Combined ISIC Code '!G12:H430,2,FALSE),"")</f>
        <v/>
      </c>
      <c r="L10" t="str">
        <f>_xlfn.XLOOKUP(M10,Data[Economic Activity],Data[[ Activity Code]],"",0)</f>
        <v>351[060]</v>
      </c>
      <c r="M10" t="str">
        <v>Electricity generation from ocean energy</v>
      </c>
    </row>
    <row r="11" spans="1:13" x14ac:dyDescent="0.3">
      <c r="B11" s="12"/>
      <c r="D11" t="str">
        <f>_xlfn.XLOOKUP(E11,Data[Sector Name],Data[ISIC Section],"",0)</f>
        <v>H</v>
      </c>
      <c r="E11" t="str">
        <v>Transportation and storage</v>
      </c>
      <c r="F11" s="12" t="str">
        <f>IFERROR(_xlfn.XLOOKUP(G11,Data[DivisionName],Data[ISIC Division],"",0),"")</f>
        <v/>
      </c>
      <c r="H11" s="13" t="str">
        <f>_xlfn.XLOOKUP(I11,Data[ISIC Group Name],Data[ISIC Group],"",0)</f>
        <v/>
      </c>
      <c r="J11" s="14"/>
      <c r="K11" t="str">
        <f>IFERROR(VLOOKUP(VALUE(J11),'Combined ISIC Code '!G13:H431,2,FALSE),"")</f>
        <v/>
      </c>
      <c r="L11" t="str">
        <f>_xlfn.XLOOKUP(M11,Data[Economic Activity],Data[[ Activity Code]],"",0)</f>
        <v>351[071]</v>
      </c>
      <c r="M11" t="str">
        <v>Transmission and distribution (T&amp;D) of electricity</v>
      </c>
    </row>
    <row r="12" spans="1:13" x14ac:dyDescent="0.3">
      <c r="D12" t="str">
        <f>_xlfn.XLOOKUP(E12,Data[Sector Name],Data[ISIC Section],"",0)</f>
        <v>E</v>
      </c>
      <c r="E12" t="str">
        <v>Water supply; sewerage, waste management and remediation activities</v>
      </c>
      <c r="F12" s="12" t="str">
        <f>IFERROR(_xlfn.XLOOKUP(G12,Data[DivisionName],Data[ISIC Division],"",0),"")</f>
        <v/>
      </c>
      <c r="H12" s="13" t="str">
        <f>_xlfn.XLOOKUP(I12,Data[ISIC Group Name],Data[ISIC Group],"",0)</f>
        <v/>
      </c>
      <c r="J12" s="14"/>
      <c r="K12" t="str">
        <f>IFERROR(VLOOKUP(VALUE(J12),'Combined ISIC Code '!G14:H432,2,FALSE),"")</f>
        <v/>
      </c>
      <c r="L12" t="str">
        <f>_xlfn.XLOOKUP(M12,Data[Economic Activity],Data[[ Activity Code]],"",0)</f>
        <v>351[072]</v>
      </c>
      <c r="M12" t="str">
        <v>Storage of electricity, including pumped storage</v>
      </c>
    </row>
    <row r="13" spans="1:13" x14ac:dyDescent="0.3">
      <c r="D13" t="str">
        <f>_xlfn.XLOOKUP(E13,Data[Sector Name],Data[ISIC Section],"",0)</f>
        <v/>
      </c>
      <c r="F13" s="12" t="str">
        <f>IFERROR(_xlfn.XLOOKUP(G13,Data[DivisionName],Data[ISIC Division],"",0),"")</f>
        <v/>
      </c>
      <c r="G13" s="12"/>
      <c r="H13" s="13" t="str">
        <f>_xlfn.XLOOKUP(I13,Data[ISIC Group Name],Data[ISIC Group],"",0)</f>
        <v/>
      </c>
      <c r="J13" s="14"/>
      <c r="K13" t="str">
        <f>IFERROR(VLOOKUP(VALUE(J13),'Combined ISIC Code '!G15:H433,2,FALSE),"")</f>
        <v/>
      </c>
      <c r="L13" t="str">
        <f>_xlfn.XLOOKUP(M13,Data[Economic Activity],Data[[ Activity Code]],"",0)</f>
        <v>351[100]</v>
      </c>
      <c r="M13" t="str">
        <v>Coal power phase-out</v>
      </c>
    </row>
    <row r="14" spans="1:13" x14ac:dyDescent="0.3">
      <c r="D14" t="str">
        <f>_xlfn.XLOOKUP(E14,Data[Sector Name],Data[ISIC Section],"",0)</f>
        <v/>
      </c>
      <c r="F14" s="12" t="str">
        <f>IFERROR(_xlfn.XLOOKUP(G14,Data[DivisionName],Data[ISIC Division],"",0),"")</f>
        <v/>
      </c>
      <c r="H14" s="13" t="str">
        <f>_xlfn.XLOOKUP(I14,Data[ISIC Group Name],Data[ISIC Group],"",0)</f>
        <v/>
      </c>
      <c r="J14" s="14"/>
      <c r="K14" t="str">
        <f>IFERROR(VLOOKUP(VALUE(J14),'Combined ISIC Code '!G16:H434,2,FALSE),"")</f>
        <v/>
      </c>
      <c r="L14" t="str">
        <f>_xlfn.XLOOKUP(M14,Data[Economic Activity],Data[[ Activity Code]],"",0)</f>
        <v>351[011]</v>
      </c>
      <c r="M14" t="str">
        <v>Electricity generation from gas power</v>
      </c>
    </row>
    <row r="15" spans="1:13" x14ac:dyDescent="0.3">
      <c r="D15" t="str">
        <f>_xlfn.XLOOKUP(E15,Data[Sector Name],Data[ISIC Section],"",0)</f>
        <v/>
      </c>
      <c r="F15" s="12" t="str">
        <f>IFERROR(_xlfn.XLOOKUP(G15,Data[DivisionName],Data[ISIC Division],"",0),"")</f>
        <v/>
      </c>
      <c r="H15" s="13" t="str">
        <f>_xlfn.XLOOKUP(I15,Data[ISIC Group Name],Data[ISIC Group],"",0)</f>
        <v/>
      </c>
      <c r="J15" s="14"/>
      <c r="K15" t="str">
        <f>IFERROR(VLOOKUP(VALUE(J15),'Combined ISIC Code '!G17:H435,2,FALSE),"")</f>
        <v/>
      </c>
      <c r="L15" t="str">
        <f>_xlfn.XLOOKUP(M15,Data[Economic Activity],Data[[ Activity Code]],"",0)</f>
        <v>351[014]</v>
      </c>
      <c r="M15" t="str">
        <v>Electricity generation from bioenergy power</v>
      </c>
    </row>
    <row r="16" spans="1:13" x14ac:dyDescent="0.3">
      <c r="D16" t="str">
        <f>_xlfn.XLOOKUP(E16,Data[Sector Name],Data[ISIC Section],"",0)</f>
        <v/>
      </c>
      <c r="F16" s="12" t="str">
        <f>IFERROR(_xlfn.XLOOKUP(G16,Data[DivisionName],Data[ISIC Division],"",0),"")</f>
        <v/>
      </c>
      <c r="H16" s="13" t="str">
        <f>_xlfn.XLOOKUP(I16,Data[ISIC Group Name],Data[ISIC Group],"",0)</f>
        <v/>
      </c>
      <c r="J16" s="14"/>
      <c r="K16" t="str">
        <f>IFERROR(VLOOKUP(VALUE(J16),'Combined ISIC Code '!G18:H436,2,FALSE),"")</f>
        <v/>
      </c>
      <c r="L16" t="str">
        <f>_xlfn.XLOOKUP(M16,Data[Economic Activity],Data[[ Activity Code]],"",0)</f>
        <v>351[021]</v>
      </c>
      <c r="M16" t="str">
        <v>Electricity generation from solar power</v>
      </c>
    </row>
    <row r="17" spans="4:13" x14ac:dyDescent="0.3">
      <c r="D17" t="str">
        <f>_xlfn.XLOOKUP(E17,Data[Sector Name],Data[ISIC Section],"",0)</f>
        <v/>
      </c>
      <c r="F17" s="12" t="str">
        <f>IFERROR(_xlfn.XLOOKUP(G17,Data[DivisionName],Data[ISIC Division],"",0),"")</f>
        <v/>
      </c>
      <c r="H17" s="13" t="str">
        <f>_xlfn.XLOOKUP(I17,Data[ISIC Group Name],Data[ISIC Group],"",0)</f>
        <v/>
      </c>
      <c r="J17" s="14"/>
      <c r="K17" t="str">
        <f>IFERROR(VLOOKUP(VALUE(J17),'Combined ISIC Code '!G19:H437,2,FALSE),"")</f>
        <v/>
      </c>
      <c r="L17" t="str">
        <f>_xlfn.XLOOKUP(M17,Data[Economic Activity],Data[[ Activity Code]],"",0)</f>
        <v>351[031]</v>
      </c>
      <c r="M17" t="str">
        <v>Electrical power supporting activities</v>
      </c>
    </row>
    <row r="18" spans="4:13" x14ac:dyDescent="0.3">
      <c r="D18" t="str">
        <f>_xlfn.XLOOKUP(E18,Data[Sector Name],Data[ISIC Section],"",0)</f>
        <v/>
      </c>
      <c r="F18" s="12" t="str">
        <f>IFERROR(_xlfn.XLOOKUP(G18,Data[DivisionName],Data[ISIC Division],"",0),"")</f>
        <v/>
      </c>
      <c r="H18" s="13" t="str">
        <f>_xlfn.XLOOKUP(I18,Data[ISIC Group Name],Data[ISIC Group],"",0)</f>
        <v/>
      </c>
      <c r="J18" s="14"/>
      <c r="K18" t="str">
        <f>IFERROR(VLOOKUP(VALUE(J18),'Combined ISIC Code '!G20:H438,2,FALSE),"")</f>
        <v/>
      </c>
      <c r="L18" t="str">
        <f>_xlfn.XLOOKUP(M18,Data[Economic Activity],Data[[ Activity Code]],"",0)</f>
        <v>351[032]</v>
      </c>
      <c r="M18" t="str">
        <v>Energy Conservation/Efficiency Services</v>
      </c>
    </row>
    <row r="19" spans="4:13" x14ac:dyDescent="0.3">
      <c r="D19" t="str">
        <f>_xlfn.XLOOKUP(E19,Data[Sector Name],Data[ISIC Section],"",0)</f>
        <v/>
      </c>
      <c r="F19" s="12" t="str">
        <f>IFERROR(_xlfn.XLOOKUP(G19,Data[DivisionName],Data[ISIC Division],"",0),"")</f>
        <v/>
      </c>
      <c r="H19" s="13" t="str">
        <f>_xlfn.XLOOKUP(I19,Data[ISIC Group Name],Data[ISIC Group],"",0)</f>
        <v/>
      </c>
      <c r="J19" s="14"/>
      <c r="K19" t="str">
        <f>IFERROR(VLOOKUP(VALUE(J19),'Combined ISIC Code '!G21:H439,2,FALSE),"")</f>
        <v/>
      </c>
      <c r="L19" t="str">
        <f>_xlfn.XLOOKUP(M19,Data[Economic Activity],Data[[ Activity Code]],"",0)</f>
        <v>351[050]</v>
      </c>
      <c r="M19" t="str">
        <v>Electricity generation from geothermal power</v>
      </c>
    </row>
    <row r="20" spans="4:13" x14ac:dyDescent="0.3">
      <c r="D20" t="str">
        <f>_xlfn.XLOOKUP(E20,Data[Sector Name],Data[ISIC Section],"",0)</f>
        <v/>
      </c>
      <c r="F20" s="12" t="str">
        <f>IFERROR(_xlfn.XLOOKUP(G20,Data[DivisionName],Data[ISIC Division],"",0),"")</f>
        <v/>
      </c>
      <c r="H20" s="13" t="str">
        <f>_xlfn.XLOOKUP(I20,Data[ISIC Group Name],Data[ISIC Group],"",0)</f>
        <v/>
      </c>
      <c r="J20" s="14"/>
      <c r="K20" t="str">
        <f>IFERROR(VLOOKUP(VALUE(J20),'Combined ISIC Code '!G22:H440,2,FALSE),"")</f>
        <v/>
      </c>
      <c r="L20" t="str">
        <f>_xlfn.XLOOKUP(M20,Data[Economic Activity],Data[[ Activity Code]],"",0)</f>
        <v>351[060]</v>
      </c>
      <c r="M20" t="str">
        <v>Electricity generation from ocean power</v>
      </c>
    </row>
    <row r="21" spans="4:13" x14ac:dyDescent="0.3">
      <c r="D21" t="str">
        <f>_xlfn.XLOOKUP(E21,Data[Sector Name],Data[ISIC Section],"",0)</f>
        <v/>
      </c>
      <c r="F21" s="12" t="str">
        <f>IFERROR(_xlfn.XLOOKUP(G21,Data[DivisionName],Data[ISIC Division],"",0),"")</f>
        <v/>
      </c>
      <c r="H21" s="13" t="str">
        <f>_xlfn.XLOOKUP(I21,Data[ISIC Group Name],Data[ISIC Group],"",0)</f>
        <v/>
      </c>
      <c r="J21" s="14"/>
      <c r="K21" t="str">
        <f>IFERROR(VLOOKUP(VALUE(J21),'Combined ISIC Code '!G23:H441,2,FALSE),"")</f>
        <v/>
      </c>
      <c r="L21" t="str">
        <f>_xlfn.XLOOKUP(M21,Data[Economic Activity],Data[[ Activity Code]],"",0)</f>
        <v>351[070]</v>
      </c>
      <c r="M21" t="str">
        <v>Electricity generation from nuclear power</v>
      </c>
    </row>
    <row r="22" spans="4:13" x14ac:dyDescent="0.3">
      <c r="D22" t="str">
        <f>_xlfn.XLOOKUP(E22,Data[Sector Name],Data[ISIC Section],"",0)</f>
        <v/>
      </c>
      <c r="F22" s="12" t="str">
        <f>IFERROR(_xlfn.XLOOKUP(G22,Data[DivisionName],Data[ISIC Division],"",0),"")</f>
        <v/>
      </c>
      <c r="H22" s="13" t="str">
        <f>_xlfn.XLOOKUP(I22,Data[ISIC Group Name],Data[ISIC Group],"",0)</f>
        <v/>
      </c>
      <c r="J22" s="14"/>
      <c r="K22" t="str">
        <f>IFERROR(VLOOKUP(VALUE(J22),'Combined ISIC Code '!G24:H442,2,FALSE),"")</f>
        <v/>
      </c>
      <c r="L22" t="str">
        <f>_xlfn.XLOOKUP(M22,Data[Economic Activity],Data[[ Activity Code]],"",0)</f>
        <v>351[072]</v>
      </c>
      <c r="M22" t="str">
        <v>Storage of electricity</v>
      </c>
    </row>
    <row r="23" spans="4:13" x14ac:dyDescent="0.3">
      <c r="D23" t="str">
        <f>_xlfn.XLOOKUP(E23,Data[Sector Name],Data[ISIC Section],"",0)</f>
        <v/>
      </c>
      <c r="F23" s="12" t="str">
        <f>IFERROR(_xlfn.XLOOKUP(G23,Data[DivisionName],Data[ISIC Division],"",0),"")</f>
        <v/>
      </c>
      <c r="H23" s="13" t="str">
        <f>_xlfn.XLOOKUP(I23,Data[ISIC Group Name],Data[ISIC Group],"",0)</f>
        <v/>
      </c>
      <c r="J23" s="14"/>
      <c r="K23" t="str">
        <f>IFERROR(VLOOKUP(VALUE(J23),'Combined ISIC Code '!G25:H443,2,FALSE),"")</f>
        <v/>
      </c>
      <c r="L23" t="str">
        <f>_xlfn.XLOOKUP(M23,Data[Economic Activity],Data[[ Activity Code]],"",0)</f>
        <v>351[080]</v>
      </c>
      <c r="M23" t="str">
        <v>Electricity generation from hydrogen gas power</v>
      </c>
    </row>
    <row r="24" spans="4:13" x14ac:dyDescent="0.3">
      <c r="D24" t="str">
        <f>_xlfn.XLOOKUP(E24,Data[Sector Name],Data[ISIC Section],"",0)</f>
        <v/>
      </c>
      <c r="F24" s="12" t="str">
        <f>IFERROR(_xlfn.XLOOKUP(G24,Data[DivisionName],Data[ISIC Division],"",0),"")</f>
        <v/>
      </c>
      <c r="H24" s="13" t="str">
        <f>_xlfn.XLOOKUP(I24,Data[ISIC Group Name],Data[ISIC Group],"",0)</f>
        <v/>
      </c>
      <c r="J24" s="14"/>
      <c r="K24" t="str">
        <f>IFERROR(VLOOKUP(VALUE(J24),'Combined ISIC Code '!G26:H444,2,FALSE),"")</f>
        <v/>
      </c>
      <c r="L24" t="str">
        <f>_xlfn.XLOOKUP(M24,Data[Economic Activity],Data[[ Activity Code]],"",0)</f>
        <v>351[100]</v>
      </c>
      <c r="M24" t="str">
        <v>Coal-Fired Power Plant (CFPP), including early retirement of
CFPP</v>
      </c>
    </row>
    <row r="25" spans="4:13" x14ac:dyDescent="0.3">
      <c r="D25" t="str">
        <f>_xlfn.XLOOKUP(E25,Data[Sector Name],Data[ISIC Section],"",0)</f>
        <v/>
      </c>
      <c r="F25" s="12" t="str">
        <f>IFERROR(_xlfn.XLOOKUP(G25,Data[DivisionName],Data[ISIC Division],"",0),"")</f>
        <v/>
      </c>
      <c r="H25" s="13" t="str">
        <f>_xlfn.XLOOKUP(I25,Data[ISIC Group Name],Data[ISIC Group],"",0)</f>
        <v/>
      </c>
      <c r="J25" s="14"/>
      <c r="K25" t="str">
        <f>IFERROR(VLOOKUP(VALUE(J25),'Combined ISIC Code '!G27:H445,2,FALSE),"")</f>
        <v/>
      </c>
      <c r="L25" t="str">
        <f>_xlfn.XLOOKUP(M25,Data[Economic Activity],Data[[ Activity Code]],"",0)</f>
        <v>351[001]</v>
      </c>
      <c r="M25" t="str">
        <v>Other Electric Power Generation (efficient cogeneration)</v>
      </c>
    </row>
    <row r="26" spans="4:13" x14ac:dyDescent="0.3">
      <c r="D26" t="str">
        <f>_xlfn.XLOOKUP(E26,Data[Sector Name],Data[ISIC Section],"",0)</f>
        <v/>
      </c>
      <c r="F26" s="12" t="str">
        <f>IFERROR(_xlfn.XLOOKUP(G26,Data[DivisionName],Data[ISIC Division],"",0),"")</f>
        <v/>
      </c>
      <c r="H26" s="13" t="str">
        <f>_xlfn.XLOOKUP(I26,Data[ISIC Group Name],Data[ISIC Group],"",0)</f>
        <v/>
      </c>
      <c r="J26" s="14"/>
      <c r="K26" t="str">
        <f>IFERROR(VLOOKUP(VALUE(J26),'Combined ISIC Code '!G28:H446,2,FALSE),"")</f>
        <v/>
      </c>
      <c r="L26" t="str">
        <f>_xlfn.XLOOKUP(M26,Data[Economic Activity],Data[[ Activity Code]],"",0)</f>
        <v>351[014]</v>
      </c>
      <c r="M26" t="str">
        <v>Other Electric Power Generation (bioenergy)</v>
      </c>
    </row>
    <row r="27" spans="4:13" x14ac:dyDescent="0.3">
      <c r="D27" t="str">
        <f>_xlfn.XLOOKUP(E27,Data[Sector Name],Data[ISIC Section],"",0)</f>
        <v/>
      </c>
      <c r="F27" s="12" t="str">
        <f>IFERROR(_xlfn.XLOOKUP(G27,Data[DivisionName],Data[ISIC Division],"",0),"")</f>
        <v/>
      </c>
      <c r="H27" s="13" t="str">
        <f>_xlfn.XLOOKUP(I27,Data[ISIC Group Name],Data[ISIC Group],"",0)</f>
        <v/>
      </c>
      <c r="J27" s="14"/>
      <c r="K27" t="str">
        <f>IFERROR(VLOOKUP(VALUE(J27),'Combined ISIC Code '!G29:H447,2,FALSE),"")</f>
        <v/>
      </c>
      <c r="L27" t="str">
        <f>_xlfn.XLOOKUP(M27,Data[Economic Activity],Data[[ Activity Code]],"",0)</f>
        <v>351[015]</v>
      </c>
      <c r="M27" t="str">
        <v>Other Electric Power Generation(Cogeneration from Biomass)</v>
      </c>
    </row>
    <row r="28" spans="4:13" x14ac:dyDescent="0.3">
      <c r="D28" t="str">
        <f>_xlfn.XLOOKUP(E28,Data[Sector Name],Data[ISIC Section],"",0)</f>
        <v/>
      </c>
      <c r="F28" s="12" t="str">
        <f>IFERROR(_xlfn.XLOOKUP(G28,Data[DivisionName],Data[ISIC Division],"",0),"")</f>
        <v/>
      </c>
      <c r="H28" s="13" t="str">
        <f>_xlfn.XLOOKUP(I28,Data[ISIC Group Name],Data[ISIC Group],"",0)</f>
        <v/>
      </c>
      <c r="J28" s="14"/>
      <c r="K28" t="str">
        <f>IFERROR(VLOOKUP(VALUE(J28),'Combined ISIC Code '!G30:H448,2,FALSE),"")</f>
        <v/>
      </c>
      <c r="L28" t="str">
        <f>_xlfn.XLOOKUP(M28,Data[Economic Activity],Data[[ Activity Code]],"",0)</f>
        <v>351[021]</v>
      </c>
      <c r="M28" t="str">
        <v>Solar Electric Power Generation (photovoltaic systems)</v>
      </c>
    </row>
    <row r="29" spans="4:13" x14ac:dyDescent="0.3">
      <c r="D29" t="str">
        <f>_xlfn.XLOOKUP(E29,Data[Sector Name],Data[ISIC Section],"",0)</f>
        <v/>
      </c>
      <c r="F29" s="12" t="str">
        <f>IFERROR(_xlfn.XLOOKUP(G29,Data[DivisionName],Data[ISIC Division],"",0),"")</f>
        <v/>
      </c>
      <c r="H29" s="13" t="str">
        <f>_xlfn.XLOOKUP(I29,Data[ISIC Group Name],Data[ISIC Group],"",0)</f>
        <v/>
      </c>
      <c r="J29" s="14"/>
      <c r="K29" t="str">
        <f>IFERROR(VLOOKUP(VALUE(J29),'Combined ISIC Code '!G31:H449,2,FALSE),"")</f>
        <v/>
      </c>
      <c r="L29" t="str">
        <f>_xlfn.XLOOKUP(M29,Data[Economic Activity],Data[[ Activity Code]],"",0)</f>
        <v>351[022]</v>
      </c>
      <c r="M29" t="str">
        <v>Solar Electric Power Generation (solar concentrators)</v>
      </c>
    </row>
    <row r="30" spans="4:13" x14ac:dyDescent="0.3">
      <c r="D30" t="str">
        <f>_xlfn.XLOOKUP(E30,Data[Sector Name],Data[ISIC Section],"",0)</f>
        <v/>
      </c>
      <c r="F30" s="12" t="str">
        <f>IFERROR(_xlfn.XLOOKUP(G30,Data[DivisionName],Data[ISIC Division],"",0),"")</f>
        <v/>
      </c>
      <c r="H30" s="13" t="str">
        <f>_xlfn.XLOOKUP(I30,Data[ISIC Group Name],Data[ISIC Group],"",0)</f>
        <v/>
      </c>
      <c r="J30" s="14"/>
      <c r="K30" t="str">
        <f>IFERROR(VLOOKUP(VALUE(J30),'Combined ISIC Code '!G32:H450,2,FALSE),"")</f>
        <v/>
      </c>
      <c r="L30" t="str">
        <f>_xlfn.XLOOKUP(M30,Data[Economic Activity],Data[[ Activity Code]],"",0)</f>
        <v>351[030]</v>
      </c>
      <c r="M30" t="str">
        <v>Wind Electric Power Generation.</v>
      </c>
    </row>
    <row r="31" spans="4:13" x14ac:dyDescent="0.3">
      <c r="D31" t="str">
        <f>_xlfn.XLOOKUP(E31,Data[Sector Name],Data[ISIC Section],"",0)</f>
        <v/>
      </c>
      <c r="F31" s="12" t="str">
        <f>IFERROR(_xlfn.XLOOKUP(G31,Data[DivisionName],Data[ISIC Division],"",0),"")</f>
        <v/>
      </c>
      <c r="H31" s="13" t="str">
        <f>_xlfn.XLOOKUP(I31,Data[ISIC Group Name],Data[ISIC Group],"",0)</f>
        <v/>
      </c>
      <c r="J31" s="14"/>
      <c r="K31" t="str">
        <f>IFERROR(VLOOKUP(VALUE(J31),'Combined ISIC Code '!G33:H451,2,FALSE),"")</f>
        <v/>
      </c>
      <c r="L31" t="str">
        <f>_xlfn.XLOOKUP(M31,Data[Economic Activity],Data[[ Activity Code]],"",0)</f>
        <v>351[040]</v>
      </c>
      <c r="M31" t="str">
        <v>Hydroelectric Power Generation.</v>
      </c>
    </row>
    <row r="32" spans="4:13" x14ac:dyDescent="0.3">
      <c r="D32" t="str">
        <f>_xlfn.XLOOKUP(E32,Data[Sector Name],Data[ISIC Section],"",0)</f>
        <v/>
      </c>
      <c r="F32" s="12" t="str">
        <f>IFERROR(_xlfn.XLOOKUP(G32,Data[DivisionName],Data[ISIC Division],"",0),"")</f>
        <v/>
      </c>
      <c r="H32" s="13" t="str">
        <f>_xlfn.XLOOKUP(I32,Data[ISIC Group Name],Data[ISIC Group],"",0)</f>
        <v/>
      </c>
      <c r="J32" s="14"/>
      <c r="K32" t="str">
        <f>IFERROR(VLOOKUP(VALUE(J32),'Combined ISIC Code '!G34:H452,2,FALSE),"")</f>
        <v/>
      </c>
      <c r="L32" t="str">
        <f>_xlfn.XLOOKUP(M32,Data[Economic Activity],Data[[ Activity Code]],"",0)</f>
        <v>351[050]</v>
      </c>
      <c r="M32" t="str">
        <v>Other Electric Power Generation (geothermal energy)</v>
      </c>
    </row>
    <row r="33" spans="4:13" x14ac:dyDescent="0.3">
      <c r="D33" t="str">
        <f>_xlfn.XLOOKUP(E33,Data[Sector Name],Data[ISIC Section],"",0)</f>
        <v/>
      </c>
      <c r="F33" s="12" t="str">
        <f>IFERROR(_xlfn.XLOOKUP(G33,Data[DivisionName],Data[ISIC Division],"",0),"")</f>
        <v/>
      </c>
      <c r="H33" s="13" t="str">
        <f>_xlfn.XLOOKUP(I33,Data[ISIC Group Name],Data[ISIC Group],"",0)</f>
        <v/>
      </c>
      <c r="J33" s="14"/>
      <c r="K33" t="str">
        <f>IFERROR(VLOOKUP(VALUE(J33),'Combined ISIC Code '!G35:H453,2,FALSE),"")</f>
        <v/>
      </c>
      <c r="L33" t="str">
        <f>_xlfn.XLOOKUP(M33,Data[Economic Activity],Data[[ Activity Code]],"",0)</f>
        <v>351[060]</v>
      </c>
      <c r="M33" t="str">
        <v>Other Electric Power Generation (ocean energy)</v>
      </c>
    </row>
    <row r="34" spans="4:13" x14ac:dyDescent="0.3">
      <c r="D34" t="str">
        <f>_xlfn.XLOOKUP(E34,Data[Sector Name],Data[ISIC Section],"",0)</f>
        <v/>
      </c>
      <c r="F34" s="12" t="str">
        <f>IFERROR(_xlfn.XLOOKUP(G34,Data[DivisionName],Data[ISIC Division],"",0),"")</f>
        <v/>
      </c>
      <c r="H34" s="13" t="str">
        <f>_xlfn.XLOOKUP(I34,Data[ISIC Group Name],Data[ISIC Group],"",0)</f>
        <v/>
      </c>
      <c r="J34" s="14"/>
      <c r="K34" t="str">
        <f>IFERROR(VLOOKUP(VALUE(J34),'Combined ISIC Code '!G36:H454,2,FALSE),"")</f>
        <v/>
      </c>
      <c r="L34" t="str">
        <f>_xlfn.XLOOKUP(M34,Data[Economic Activity],Data[[ Activity Code]],"",0)</f>
        <v>351[071]</v>
      </c>
      <c r="M34" t="str">
        <v>Electric Power Transmission and distribution</v>
      </c>
    </row>
    <row r="35" spans="4:13" x14ac:dyDescent="0.3">
      <c r="D35" t="str">
        <f>_xlfn.XLOOKUP(E35,Data[Sector Name],Data[ISIC Section],"",0)</f>
        <v/>
      </c>
      <c r="F35" s="12" t="str">
        <f>IFERROR(_xlfn.XLOOKUP(G35,Data[DivisionName],Data[ISIC Division],"",0),"")</f>
        <v/>
      </c>
      <c r="H35" s="13" t="str">
        <f>_xlfn.XLOOKUP(I35,Data[ISIC Group Name],Data[ISIC Group],"",0)</f>
        <v/>
      </c>
      <c r="J35" s="14"/>
      <c r="K35" t="str">
        <f>IFERROR(VLOOKUP(VALUE(J35),'Combined ISIC Code '!G37:H455,2,FALSE),"")</f>
        <v/>
      </c>
      <c r="L35" t="str">
        <f>_xlfn.XLOOKUP(M35,Data[Economic Activity],Data[[ Activity Code]],"",0)</f>
        <v>351[011]</v>
      </c>
      <c r="M35" t="str">
        <v>Electricity generation from fossil gaseous fuels</v>
      </c>
    </row>
    <row r="36" spans="4:13" x14ac:dyDescent="0.3">
      <c r="D36" t="str">
        <f>_xlfn.XLOOKUP(E36,Data[Sector Name],Data[ISIC Section],"",0)</f>
        <v/>
      </c>
      <c r="F36" s="12" t="str">
        <f>IFERROR(_xlfn.XLOOKUP(G36,Data[DivisionName],Data[ISIC Division],"",0),"")</f>
        <v/>
      </c>
      <c r="H36" s="13" t="str">
        <f>_xlfn.XLOOKUP(I36,Data[ISIC Group Name],Data[ISIC Group],"",0)</f>
        <v/>
      </c>
      <c r="J36" s="14"/>
      <c r="K36" t="str">
        <f>IFERROR(VLOOKUP(VALUE(J36),'Combined ISIC Code '!G38:H456,2,FALSE),"")</f>
        <v/>
      </c>
      <c r="L36" t="str">
        <f>_xlfn.XLOOKUP(M36,Data[Economic Activity],Data[[ Activity Code]],"",0)</f>
        <v>351[014]</v>
      </c>
      <c r="M36" t="str">
        <v>Bioenergy power generation (electricity)</v>
      </c>
    </row>
    <row r="37" spans="4:13" x14ac:dyDescent="0.3">
      <c r="D37" t="str">
        <f>_xlfn.XLOOKUP(E37,Data[Sector Name],Data[ISIC Section],"",0)</f>
        <v/>
      </c>
      <c r="F37" s="12" t="str">
        <f>IFERROR(_xlfn.XLOOKUP(G37,Data[DivisionName],Data[ISIC Division],"",0),"")</f>
        <v/>
      </c>
      <c r="H37" s="13" t="str">
        <f>_xlfn.XLOOKUP(I37,Data[ISIC Group Name],Data[ISIC Group],"",0)</f>
        <v/>
      </c>
      <c r="J37" s="14"/>
      <c r="K37" t="str">
        <f>IFERROR(VLOOKUP(VALUE(J37),'Combined ISIC Code '!G39:H457,2,FALSE),"")</f>
        <v/>
      </c>
      <c r="L37" t="str">
        <f>_xlfn.XLOOKUP(M37,Data[Economic Activity],Data[[ Activity Code]],"",0)</f>
        <v>351[021]</v>
      </c>
      <c r="M37" t="str">
        <v>Electricity generation using solar PV</v>
      </c>
    </row>
    <row r="38" spans="4:13" x14ac:dyDescent="0.3">
      <c r="D38" t="str">
        <f>_xlfn.XLOOKUP(E38,Data[Sector Name],Data[ISIC Section],"",0)</f>
        <v/>
      </c>
      <c r="F38" s="12" t="str">
        <f>IFERROR(_xlfn.XLOOKUP(G38,Data[DivisionName],Data[ISIC Division],"",0),"")</f>
        <v/>
      </c>
      <c r="H38" s="13" t="str">
        <f>_xlfn.XLOOKUP(I38,Data[ISIC Group Name],Data[ISIC Group],"",0)</f>
        <v/>
      </c>
      <c r="J38" s="14"/>
      <c r="K38" t="str">
        <f>IFERROR(VLOOKUP(VALUE(J38),'Combined ISIC Code '!G40:H458,2,FALSE),"")</f>
        <v/>
      </c>
      <c r="L38" t="str">
        <f>_xlfn.XLOOKUP(M38,Data[Economic Activity],Data[[ Activity Code]],"",0)</f>
        <v>351[022]</v>
      </c>
      <c r="M38" t="str">
        <v xml:space="preserve">Electricity generation using CSP </v>
      </c>
    </row>
    <row r="39" spans="4:13" x14ac:dyDescent="0.3">
      <c r="D39" t="str">
        <f>_xlfn.XLOOKUP(E39,Data[Sector Name],Data[ISIC Section],"",0)</f>
        <v/>
      </c>
      <c r="F39" s="12" t="str">
        <f>IFERROR(_xlfn.XLOOKUP(G39,Data[DivisionName],Data[ISIC Division],"",0),"")</f>
        <v/>
      </c>
      <c r="H39" s="13" t="str">
        <f>_xlfn.XLOOKUP(I39,Data[ISIC Group Name],Data[ISIC Group],"",0)</f>
        <v/>
      </c>
      <c r="J39" s="14"/>
      <c r="K39" t="str">
        <f>IFERROR(VLOOKUP(VALUE(J39),'Combined ISIC Code '!G41:H459,2,FALSE),"")</f>
        <v/>
      </c>
      <c r="L39" t="str">
        <f>_xlfn.XLOOKUP(M39,Data[Economic Activity],Data[[ Activity Code]],"",0)</f>
        <v>351[030]</v>
      </c>
      <c r="M39" t="str">
        <v>Wind power generation</v>
      </c>
    </row>
    <row r="40" spans="4:13" x14ac:dyDescent="0.3">
      <c r="D40" t="str">
        <f>_xlfn.XLOOKUP(E40,Data[Sector Name],Data[ISIC Section],"",0)</f>
        <v/>
      </c>
      <c r="F40" s="12" t="str">
        <f>IFERROR(_xlfn.XLOOKUP(G40,Data[DivisionName],Data[ISIC Division],"",0),"")</f>
        <v/>
      </c>
      <c r="H40" s="13" t="str">
        <f>_xlfn.XLOOKUP(I40,Data[ISIC Group Name],Data[ISIC Group],"",0)</f>
        <v/>
      </c>
      <c r="J40" s="14"/>
      <c r="K40" t="str">
        <f>IFERROR(VLOOKUP(VALUE(J40),'Combined ISIC Code '!G42:H460,2,FALSE),"")</f>
        <v/>
      </c>
      <c r="L40" t="str">
        <f>_xlfn.XLOOKUP(M40,Data[Economic Activity],Data[[ Activity Code]],"",0)</f>
        <v>351[040]</v>
      </c>
      <c r="M40" t="str">
        <v>Hydropower generation</v>
      </c>
    </row>
    <row r="41" spans="4:13" x14ac:dyDescent="0.3">
      <c r="D41" t="str">
        <f>_xlfn.XLOOKUP(E41,Data[Sector Name],Data[ISIC Section],"",0)</f>
        <v/>
      </c>
      <c r="F41" s="12" t="str">
        <f>IFERROR(_xlfn.XLOOKUP(G41,Data[DivisionName],Data[ISIC Division],"",0),"")</f>
        <v/>
      </c>
      <c r="H41" s="13" t="str">
        <f>_xlfn.XLOOKUP(I41,Data[ISIC Group Name],Data[ISIC Group],"",0)</f>
        <v/>
      </c>
      <c r="J41" s="14"/>
      <c r="K41" t="str">
        <f>IFERROR(VLOOKUP(VALUE(J41),'Combined ISIC Code '!G43:H461,2,FALSE),"")</f>
        <v/>
      </c>
      <c r="L41" t="str">
        <f>_xlfn.XLOOKUP(M41,Data[Economic Activity],Data[[ Activity Code]],"",0)</f>
        <v>351[050]</v>
      </c>
      <c r="M41" t="str">
        <v>Geothermal energy generation (electricity)</v>
      </c>
    </row>
    <row r="42" spans="4:13" x14ac:dyDescent="0.3">
      <c r="D42" t="str">
        <f>_xlfn.XLOOKUP(E42,Data[Sector Name],Data[ISIC Section],"",0)</f>
        <v/>
      </c>
      <c r="F42" s="12" t="str">
        <f>IFERROR(_xlfn.XLOOKUP(G42,Data[DivisionName],Data[ISIC Division],"",0),"")</f>
        <v/>
      </c>
      <c r="H42" s="13" t="str">
        <f>_xlfn.XLOOKUP(I42,Data[ISIC Group Name],Data[ISIC Group],"",0)</f>
        <v/>
      </c>
      <c r="J42" s="14"/>
      <c r="K42" t="str">
        <f>IFERROR(VLOOKUP(VALUE(J42),'Combined ISIC Code '!G44:H462,2,FALSE),"")</f>
        <v/>
      </c>
      <c r="L42" t="str">
        <f>_xlfn.XLOOKUP(M42,Data[Economic Activity],Data[[ Activity Code]],"",0)</f>
        <v>351[071]</v>
      </c>
      <c r="M42" t="str">
        <v>Transmission and distribution of electricity</v>
      </c>
    </row>
    <row r="43" spans="4:13" x14ac:dyDescent="0.3">
      <c r="D43" t="str">
        <f>_xlfn.XLOOKUP(E43,Data[Sector Name],Data[ISIC Section],"",0)</f>
        <v/>
      </c>
      <c r="F43" s="12" t="str">
        <f>IFERROR(_xlfn.XLOOKUP(G43,Data[DivisionName],Data[ISIC Division],"",0),"")</f>
        <v/>
      </c>
      <c r="H43" s="13" t="str">
        <f>_xlfn.XLOOKUP(I43,Data[ISIC Group Name],Data[ISIC Group],"",0)</f>
        <v/>
      </c>
      <c r="J43" s="14"/>
      <c r="K43" t="str">
        <f>IFERROR(VLOOKUP(VALUE(J43),'Combined ISIC Code '!G45:H463,2,FALSE),"")</f>
        <v/>
      </c>
      <c r="L43" t="str">
        <f>_xlfn.XLOOKUP(M43,Data[Economic Activity],Data[[ Activity Code]],"",0)</f>
        <v>351[080]</v>
      </c>
      <c r="M43" t="str">
        <v>Electricity generation from hydrogen or its derivatives (e.g. ammonia)</v>
      </c>
    </row>
    <row r="44" spans="4:13" x14ac:dyDescent="0.3">
      <c r="D44" t="str">
        <f>_xlfn.XLOOKUP(E44,Data[Sector Name],Data[ISIC Section],"",0)</f>
        <v/>
      </c>
      <c r="F44" s="12" t="str">
        <f>IFERROR(_xlfn.XLOOKUP(G44,Data[DivisionName],Data[ISIC Division],"",0),"")</f>
        <v/>
      </c>
      <c r="H44" s="13" t="str">
        <f>_xlfn.XLOOKUP(I44,Data[ISIC Group Name],Data[ISIC Group],"",0)</f>
        <v/>
      </c>
      <c r="J44" s="14"/>
      <c r="K44" t="str">
        <f>IFERROR(VLOOKUP(VALUE(J44),'Combined ISIC Code '!G46:H464,2,FALSE),"")</f>
        <v/>
      </c>
      <c r="L44" t="str">
        <f>_xlfn.XLOOKUP(M44,Data[Economic Activity],Data[[ Activity Code]],"",0)</f>
        <v>351[012]</v>
      </c>
      <c r="M44" t="str">
        <v>Production of electricity, heating and cooling from CSP ( electricity)</v>
      </c>
    </row>
    <row r="45" spans="4:13" x14ac:dyDescent="0.3">
      <c r="D45" t="str">
        <f>_xlfn.XLOOKUP(E45,Data[Sector Name],Data[ISIC Section],"",0)</f>
        <v/>
      </c>
      <c r="F45" s="12" t="str">
        <f>IFERROR(_xlfn.XLOOKUP(G45,Data[DivisionName],Data[ISIC Division],"",0),"")</f>
        <v/>
      </c>
      <c r="H45" s="13" t="str">
        <f>_xlfn.XLOOKUP(I45,Data[ISIC Group Name],Data[ISIC Group],"",0)</f>
        <v/>
      </c>
      <c r="J45" s="14"/>
      <c r="K45" t="str">
        <f>IFERROR(VLOOKUP(VALUE(J45),'Combined ISIC Code '!G47:H465,2,FALSE),"")</f>
        <v/>
      </c>
      <c r="L45" t="str">
        <f>_xlfn.XLOOKUP(M45,Data[Economic Activity],Data[[ Activity Code]],"",0)</f>
        <v>351[014]</v>
      </c>
      <c r="M45" t="str">
        <v>Production of electricity, heating and cooling from Bioenergy (electricity)</v>
      </c>
    </row>
    <row r="46" spans="4:13" x14ac:dyDescent="0.3">
      <c r="D46" t="str">
        <f>_xlfn.XLOOKUP(E46,Data[Sector Name],Data[ISIC Section],"",0)</f>
        <v/>
      </c>
      <c r="F46" s="12" t="str">
        <f>IFERROR(_xlfn.XLOOKUP(G46,Data[DivisionName],Data[ISIC Division],"",0),"")</f>
        <v/>
      </c>
      <c r="H46" s="13" t="str">
        <f>_xlfn.XLOOKUP(I46,Data[ISIC Group Name],Data[ISIC Group],"",0)</f>
        <v/>
      </c>
      <c r="J46" s="14"/>
      <c r="K46" t="str">
        <f>IFERROR(VLOOKUP(VALUE(J46),'Combined ISIC Code '!G48:H466,2,FALSE),"")</f>
        <v/>
      </c>
      <c r="L46" t="str">
        <f>_xlfn.XLOOKUP(M46,Data[Economic Activity],Data[[ Activity Code]],"",0)</f>
        <v>351[021]</v>
      </c>
      <c r="M46" t="str">
        <v>Production of electricity, heating and cooling from Solar PV(electricity)</v>
      </c>
    </row>
    <row r="47" spans="4:13" x14ac:dyDescent="0.3">
      <c r="D47" t="str">
        <f>_xlfn.XLOOKUP(E47,Data[Sector Name],Data[ISIC Section],"",0)</f>
        <v/>
      </c>
      <c r="F47" s="12" t="str">
        <f>IFERROR(_xlfn.XLOOKUP(G47,Data[DivisionName],Data[ISIC Division],"",0),"")</f>
        <v/>
      </c>
      <c r="H47" s="13" t="str">
        <f>_xlfn.XLOOKUP(I47,Data[ISIC Group Name],Data[ISIC Group],"",0)</f>
        <v/>
      </c>
      <c r="J47" s="14"/>
      <c r="K47" t="str">
        <f>IFERROR(VLOOKUP(VALUE(J47),'Combined ISIC Code '!G49:H467,2,FALSE),"")</f>
        <v/>
      </c>
      <c r="L47" t="str">
        <f>_xlfn.XLOOKUP(M47,Data[Economic Activity],Data[[ Activity Code]],"",0)</f>
        <v>351[022]</v>
      </c>
      <c r="M47" t="str">
        <v>Production of electricity, heating and cooling from Solar PV (electricity)</v>
      </c>
    </row>
    <row r="48" spans="4:13" x14ac:dyDescent="0.3">
      <c r="D48" t="str">
        <f>_xlfn.XLOOKUP(E48,Data[Sector Name],Data[ISIC Section],"",0)</f>
        <v/>
      </c>
      <c r="F48" s="12" t="str">
        <f>IFERROR(_xlfn.XLOOKUP(G48,Data[DivisionName],Data[ISIC Division],"",0),"")</f>
        <v/>
      </c>
      <c r="H48" s="13" t="str">
        <f>_xlfn.XLOOKUP(I48,Data[ISIC Group Name],Data[ISIC Group],"",0)</f>
        <v/>
      </c>
      <c r="J48" s="14"/>
      <c r="K48" t="str">
        <f>IFERROR(VLOOKUP(VALUE(J48),'Combined ISIC Code '!G50:H468,2,FALSE),"")</f>
        <v/>
      </c>
      <c r="L48" t="str">
        <f>_xlfn.XLOOKUP(M48,Data[Economic Activity],Data[[ Activity Code]],"",0)</f>
        <v>351[030]</v>
      </c>
      <c r="M48" t="str">
        <v>Production of electricity, heating and cooling from Wind power(electricity)</v>
      </c>
    </row>
    <row r="49" spans="4:13" x14ac:dyDescent="0.3">
      <c r="D49" t="str">
        <f>_xlfn.XLOOKUP(E49,Data[Sector Name],Data[ISIC Section],"",0)</f>
        <v/>
      </c>
      <c r="F49" s="12" t="str">
        <f>IFERROR(_xlfn.XLOOKUP(G49,Data[DivisionName],Data[ISIC Division],"",0),"")</f>
        <v/>
      </c>
      <c r="H49" s="13" t="str">
        <f>_xlfn.XLOOKUP(I49,Data[ISIC Group Name],Data[ISIC Group],"",0)</f>
        <v/>
      </c>
      <c r="J49" s="14"/>
      <c r="K49" t="str">
        <f>IFERROR(VLOOKUP(VALUE(J49),'Combined ISIC Code '!G51:H469,2,FALSE),"")</f>
        <v/>
      </c>
      <c r="L49" t="str">
        <f>_xlfn.XLOOKUP(M49,Data[Economic Activity],Data[[ Activity Code]],"",0)</f>
        <v>351[040]</v>
      </c>
      <c r="M49" t="str">
        <v>Production of electricity, heating and cooling from Hydropower (electricity)</v>
      </c>
    </row>
    <row r="50" spans="4:13" x14ac:dyDescent="0.3">
      <c r="D50" t="str">
        <f>_xlfn.XLOOKUP(E50,Data[Sector Name],Data[ISIC Section],"",0)</f>
        <v/>
      </c>
      <c r="F50" s="12" t="str">
        <f>IFERROR(_xlfn.XLOOKUP(G50,Data[DivisionName],Data[ISIC Division],"",0),"")</f>
        <v/>
      </c>
      <c r="H50" s="13" t="str">
        <f>_xlfn.XLOOKUP(I50,Data[ISIC Group Name],Data[ISIC Group],"",0)</f>
        <v/>
      </c>
      <c r="J50" s="14"/>
      <c r="K50" t="str">
        <f>IFERROR(VLOOKUP(VALUE(J50),'Combined ISIC Code '!G52:H470,2,FALSE),"")</f>
        <v/>
      </c>
      <c r="L50" t="str">
        <f>_xlfn.XLOOKUP(M50,Data[Economic Activity],Data[[ Activity Code]],"",0)</f>
        <v>351[050]</v>
      </c>
      <c r="M50" t="str">
        <v>Production of electricity, heating and cooling from Geothermal (electricity)</v>
      </c>
    </row>
    <row r="51" spans="4:13" x14ac:dyDescent="0.3">
      <c r="D51" t="str">
        <f>_xlfn.XLOOKUP(E51,Data[Sector Name],Data[ISIC Section],"",0)</f>
        <v/>
      </c>
      <c r="F51" s="12" t="str">
        <f>IFERROR(_xlfn.XLOOKUP(G51,Data[DivisionName],Data[ISIC Division],"",0),"")</f>
        <v/>
      </c>
      <c r="H51" s="13" t="str">
        <f>_xlfn.XLOOKUP(I51,Data[ISIC Group Name],Data[ISIC Group],"",0)</f>
        <v/>
      </c>
      <c r="J51" s="14"/>
      <c r="K51" t="str">
        <f>IFERROR(VLOOKUP(VALUE(J51),'Combined ISIC Code '!G53:H471,2,FALSE),"")</f>
        <v/>
      </c>
      <c r="L51" t="str">
        <f>_xlfn.XLOOKUP(M51,Data[Economic Activity],Data[[ Activity Code]],"",0)</f>
        <v>351[060]</v>
      </c>
      <c r="M51" t="str">
        <v>Production of electricity, heating and cooling from Ocean energy (electricity)</v>
      </c>
    </row>
    <row r="52" spans="4:13" x14ac:dyDescent="0.3">
      <c r="D52" t="str">
        <f>_xlfn.XLOOKUP(E52,Data[Sector Name],Data[ISIC Section],"",0)</f>
        <v/>
      </c>
      <c r="F52" s="12" t="str">
        <f>IFERROR(_xlfn.XLOOKUP(G52,Data[DivisionName],Data[ISIC Division],"",0),"")</f>
        <v/>
      </c>
      <c r="H52" s="13" t="str">
        <f>_xlfn.XLOOKUP(I52,Data[ISIC Group Name],Data[ISIC Group],"",0)</f>
        <v/>
      </c>
      <c r="J52" s="14"/>
      <c r="K52" t="str">
        <f>IFERROR(VLOOKUP(VALUE(J52),'Combined ISIC Code '!G54:H472,2,FALSE),"")</f>
        <v/>
      </c>
      <c r="L52" t="str">
        <f>_xlfn.XLOOKUP(M52,Data[Economic Activity],Data[[ Activity Code]],"",0)</f>
        <v>351[022]</v>
      </c>
      <c r="M52" t="str">
        <v>Electricity generation using concentrated solar power (CSP) technology</v>
      </c>
    </row>
    <row r="53" spans="4:13" x14ac:dyDescent="0.3">
      <c r="D53" t="str">
        <f>_xlfn.XLOOKUP(E53,Data[Sector Name],Data[ISIC Section],"",0)</f>
        <v/>
      </c>
      <c r="F53" s="12" t="str">
        <f>IFERROR(_xlfn.XLOOKUP(G53,Data[DivisionName],Data[ISIC Division],"",0),"")</f>
        <v/>
      </c>
      <c r="H53" s="13" t="str">
        <f>_xlfn.XLOOKUP(I53,Data[ISIC Group Name],Data[ISIC Group],"",0)</f>
        <v/>
      </c>
      <c r="J53" s="14"/>
      <c r="K53" t="str">
        <f>IFERROR(VLOOKUP(VALUE(J53),'Combined ISIC Code '!G55:H473,2,FALSE),"")</f>
        <v/>
      </c>
      <c r="L53" t="str">
        <f>_xlfn.XLOOKUP(M53,Data[Economic Activity],Data[[ Activity Code]],"",0)</f>
        <v>351[060]</v>
      </c>
      <c r="M53" t="str">
        <v>Electricity generation from ocean energy technologies</v>
      </c>
    </row>
    <row r="54" spans="4:13" x14ac:dyDescent="0.3">
      <c r="D54" t="str">
        <f>_xlfn.XLOOKUP(E54,Data[Sector Name],Data[ISIC Section],"",0)</f>
        <v/>
      </c>
      <c r="F54" s="12" t="str">
        <f>IFERROR(_xlfn.XLOOKUP(G54,Data[DivisionName],Data[ISIC Division],"",0),"")</f>
        <v/>
      </c>
      <c r="H54" s="13" t="str">
        <f>_xlfn.XLOOKUP(I54,Data[ISIC Group Name],Data[ISIC Group],"",0)</f>
        <v/>
      </c>
      <c r="J54" s="14"/>
      <c r="K54" t="str">
        <f>IFERROR(VLOOKUP(VALUE(J54),'Combined ISIC Code '!G56:H474,2,FALSE),"")</f>
        <v/>
      </c>
      <c r="L54" t="str">
        <f>_xlfn.XLOOKUP(M54,Data[Economic Activity],Data[[ Activity Code]],"",0)</f>
        <v>351[050]</v>
      </c>
      <c r="M54" t="str">
        <v>Electricity generation from geothermal energy</v>
      </c>
    </row>
    <row r="55" spans="4:13" x14ac:dyDescent="0.3">
      <c r="D55" t="str">
        <f>_xlfn.XLOOKUP(E55,Data[Sector Name],Data[ISIC Section],"",0)</f>
        <v/>
      </c>
      <c r="F55" s="12" t="str">
        <f>IFERROR(_xlfn.XLOOKUP(G55,Data[DivisionName],Data[ISIC Division],"",0),"")</f>
        <v/>
      </c>
      <c r="H55" s="13" t="str">
        <f>_xlfn.XLOOKUP(I55,Data[ISIC Group Name],Data[ISIC Group],"",0)</f>
        <v/>
      </c>
      <c r="J55" s="14"/>
      <c r="K55" t="str">
        <f>IFERROR(VLOOKUP(VALUE(J55),'Combined ISIC Code '!G57:H475,2,FALSE),"")</f>
        <v/>
      </c>
      <c r="L55" t="str">
        <f>_xlfn.XLOOKUP(M55,Data[Economic Activity],Data[[ Activity Code]],"",0)</f>
        <v>351[012]</v>
      </c>
      <c r="M55" t="str">
        <v>Electricity generation from renewable non-fossil gaseous and liquid fuels</v>
      </c>
    </row>
    <row r="56" spans="4:13" x14ac:dyDescent="0.3">
      <c r="D56" t="str">
        <f>_xlfn.XLOOKUP(E56,Data[Sector Name],Data[ISIC Section],"",0)</f>
        <v/>
      </c>
      <c r="F56" s="12" t="str">
        <f>IFERROR(_xlfn.XLOOKUP(G56,Data[DivisionName],Data[ISIC Division],"",0),"")</f>
        <v/>
      </c>
      <c r="H56" s="13" t="str">
        <f>_xlfn.XLOOKUP(I56,Data[ISIC Group Name],Data[ISIC Group],"",0)</f>
        <v/>
      </c>
      <c r="J56" s="14"/>
      <c r="K56" t="str">
        <f>IFERROR(VLOOKUP(VALUE(J56),'Combined ISIC Code '!G58:H476,2,FALSE),"")</f>
        <v/>
      </c>
      <c r="L56" t="str">
        <f>_xlfn.XLOOKUP(M56,Data[Economic Activity],Data[[ Activity Code]],"",0)</f>
        <v>351[014]</v>
      </c>
      <c r="M56" t="str">
        <v>Electricity generation from bioenergy</v>
      </c>
    </row>
    <row r="57" spans="4:13" x14ac:dyDescent="0.3">
      <c r="D57" t="str">
        <f>_xlfn.XLOOKUP(E57,Data[Sector Name],Data[ISIC Section],"",0)</f>
        <v/>
      </c>
      <c r="F57" s="12" t="str">
        <f>IFERROR(_xlfn.XLOOKUP(G57,Data[DivisionName],Data[ISIC Division],"",0),"")</f>
        <v/>
      </c>
      <c r="H57" s="13" t="str">
        <f>_xlfn.XLOOKUP(I57,Data[ISIC Group Name],Data[ISIC Group],"",0)</f>
        <v/>
      </c>
      <c r="J57" s="14"/>
      <c r="K57" t="str">
        <f>IFERROR(VLOOKUP(VALUE(J57),'Combined ISIC Code '!G59:H477,2,FALSE),"")</f>
        <v/>
      </c>
      <c r="L57" t="str">
        <f>_xlfn.XLOOKUP(M57,Data[Economic Activity],Data[[ Activity Code]],"",0)</f>
        <v>351[070]</v>
      </c>
      <c r="M57" t="str">
        <v>Electricity generation from nuclear energy in existing installations</v>
      </c>
    </row>
    <row r="58" spans="4:13" x14ac:dyDescent="0.3">
      <c r="D58" t="str">
        <f>_xlfn.XLOOKUP(E58,Data[Sector Name],Data[ISIC Section],"",0)</f>
        <v/>
      </c>
      <c r="F58" s="12" t="str">
        <f>IFERROR(_xlfn.XLOOKUP(G58,Data[DivisionName],Data[ISIC Division],"",0),"")</f>
        <v/>
      </c>
      <c r="H58" s="13" t="str">
        <f>_xlfn.XLOOKUP(I58,Data[ISIC Group Name],Data[ISIC Group],"",0)</f>
        <v/>
      </c>
      <c r="J58" s="14"/>
      <c r="K58" t="str">
        <f>IFERROR(VLOOKUP(VALUE(J58),'Combined ISIC Code '!G60:H478,2,FALSE),"")</f>
        <v/>
      </c>
      <c r="L58" t="str">
        <f>_xlfn.XLOOKUP(M58,Data[Economic Activity],Data[[ Activity Code]],"",0)</f>
        <v/>
      </c>
    </row>
    <row r="59" spans="4:13" x14ac:dyDescent="0.3">
      <c r="D59" t="str">
        <f>_xlfn.XLOOKUP(E59,Data[Sector Name],Data[ISIC Section],"",0)</f>
        <v/>
      </c>
      <c r="F59" s="12" t="str">
        <f>IFERROR(_xlfn.XLOOKUP(G59,Data[DivisionName],Data[ISIC Division],"",0),"")</f>
        <v/>
      </c>
      <c r="H59" s="13" t="str">
        <f>_xlfn.XLOOKUP(I59,Data[ISIC Group Name],Data[ISIC Group],"",0)</f>
        <v/>
      </c>
      <c r="J59" s="14"/>
      <c r="K59" t="str">
        <f>IFERROR(VLOOKUP(VALUE(J59),'Combined ISIC Code '!G61:H479,2,FALSE),"")</f>
        <v/>
      </c>
      <c r="L59" t="str">
        <f>_xlfn.XLOOKUP(M59,Data[Economic Activity],Data[[ Activity Code]],"",0)</f>
        <v/>
      </c>
    </row>
    <row r="60" spans="4:13" x14ac:dyDescent="0.3">
      <c r="D60" t="str">
        <f>_xlfn.XLOOKUP(E60,Data[Sector Name],Data[ISIC Section],"",0)</f>
        <v/>
      </c>
      <c r="F60" s="12" t="str">
        <f>IFERROR(_xlfn.XLOOKUP(G60,Data[DivisionName],Data[ISIC Division],"",0),"")</f>
        <v/>
      </c>
      <c r="H60" s="13" t="str">
        <f>_xlfn.XLOOKUP(I60,Data[ISIC Group Name],Data[ISIC Group],"",0)</f>
        <v/>
      </c>
      <c r="J60" s="14"/>
      <c r="K60" t="str">
        <f>IFERROR(VLOOKUP(VALUE(J60),'Combined ISIC Code '!G62:H480,2,FALSE),"")</f>
        <v/>
      </c>
      <c r="L60" t="str">
        <f>_xlfn.XLOOKUP(M60,Data[Economic Activity],Data[[ Activity Code]],"",0)</f>
        <v/>
      </c>
    </row>
    <row r="61" spans="4:13" x14ac:dyDescent="0.3">
      <c r="D61" t="str">
        <f>_xlfn.XLOOKUP(E61,Data[Sector Name],Data[ISIC Section],"",0)</f>
        <v/>
      </c>
      <c r="F61" s="12" t="str">
        <f>IFERROR(_xlfn.XLOOKUP(G61,Data[DivisionName],Data[ISIC Division],"",0),"")</f>
        <v/>
      </c>
      <c r="H61" s="13" t="str">
        <f>_xlfn.XLOOKUP(I61,Data[ISIC Group Name],Data[ISIC Group],"",0)</f>
        <v/>
      </c>
      <c r="J61" s="14"/>
      <c r="K61" t="str">
        <f>IFERROR(VLOOKUP(VALUE(J61),'Combined ISIC Code '!G63:H481,2,FALSE),"")</f>
        <v/>
      </c>
      <c r="L61" t="str">
        <f>_xlfn.XLOOKUP(M61,Data[Economic Activity],Data[[ Activity Code]],"",0)</f>
        <v/>
      </c>
    </row>
    <row r="62" spans="4:13" x14ac:dyDescent="0.3">
      <c r="D62" t="str">
        <f>_xlfn.XLOOKUP(E62,Data[Sector Name],Data[ISIC Section],"",0)</f>
        <v/>
      </c>
      <c r="F62" s="12" t="str">
        <f>IFERROR(_xlfn.XLOOKUP(G62,Data[DivisionName],Data[ISIC Division],"",0),"")</f>
        <v/>
      </c>
      <c r="H62" s="13" t="str">
        <f>_xlfn.XLOOKUP(I62,Data[ISIC Group Name],Data[ISIC Group],"",0)</f>
        <v/>
      </c>
      <c r="J62" s="14"/>
      <c r="K62" t="str">
        <f>IFERROR(VLOOKUP(VALUE(J62),'Combined ISIC Code '!G64:H482,2,FALSE),"")</f>
        <v/>
      </c>
      <c r="L62" t="str">
        <f>_xlfn.XLOOKUP(M62,Data[Economic Activity],Data[[ Activity Code]],"",0)</f>
        <v/>
      </c>
    </row>
    <row r="63" spans="4:13" x14ac:dyDescent="0.3">
      <c r="D63" t="str">
        <f>_xlfn.XLOOKUP(E63,Data[Sector Name],Data[ISIC Section],"",0)</f>
        <v/>
      </c>
      <c r="F63" s="12" t="str">
        <f>IFERROR(_xlfn.XLOOKUP(G63,Data[DivisionName],Data[ISIC Division],"",0),"")</f>
        <v/>
      </c>
      <c r="H63" s="13" t="str">
        <f>_xlfn.XLOOKUP(I63,Data[ISIC Group Name],Data[ISIC Group],"",0)</f>
        <v/>
      </c>
      <c r="J63" s="14"/>
      <c r="K63" t="str">
        <f>IFERROR(VLOOKUP(VALUE(J63),'Combined ISIC Code '!G65:H483,2,FALSE),"")</f>
        <v/>
      </c>
      <c r="L63" t="str">
        <f>_xlfn.XLOOKUP(M63,Data[Economic Activity],Data[[ Activity Code]],"",0)</f>
        <v/>
      </c>
    </row>
    <row r="64" spans="4:13" x14ac:dyDescent="0.3">
      <c r="D64" t="str">
        <f>_xlfn.XLOOKUP(E64,Data[Sector Name],Data[ISIC Section],"",0)</f>
        <v/>
      </c>
      <c r="F64" s="12" t="str">
        <f>IFERROR(_xlfn.XLOOKUP(G64,Data[DivisionName],Data[ISIC Division],"",0),"")</f>
        <v/>
      </c>
      <c r="H64" s="13" t="str">
        <f>_xlfn.XLOOKUP(I64,Data[ISIC Group Name],Data[ISIC Group],"",0)</f>
        <v/>
      </c>
      <c r="J64" s="14"/>
      <c r="K64" t="str">
        <f>IFERROR(VLOOKUP(VALUE(J64),'Combined ISIC Code '!G66:H484,2,FALSE),"")</f>
        <v/>
      </c>
      <c r="L64" t="str">
        <f>_xlfn.XLOOKUP(M64,Data[Economic Activity],Data[[ Activity Code]],"",0)</f>
        <v/>
      </c>
    </row>
    <row r="65" spans="4:12" x14ac:dyDescent="0.3">
      <c r="D65" t="str">
        <f>_xlfn.XLOOKUP(E65,Data[Sector Name],Data[ISIC Section],"",0)</f>
        <v/>
      </c>
      <c r="F65" s="12" t="str">
        <f>IFERROR(_xlfn.XLOOKUP(G65,Data[DivisionName],Data[ISIC Division],"",0),"")</f>
        <v/>
      </c>
      <c r="H65" s="13" t="str">
        <f>_xlfn.XLOOKUP(I65,Data[ISIC Group Name],Data[ISIC Group],"",0)</f>
        <v/>
      </c>
      <c r="J65" s="14"/>
      <c r="K65" t="str">
        <f>IFERROR(VLOOKUP(VALUE(J65),'Combined ISIC Code '!G67:H485,2,FALSE),"")</f>
        <v/>
      </c>
      <c r="L65" t="str">
        <f>_xlfn.XLOOKUP(M65,Data[Economic Activity],Data[[ Activity Code]],"",0)</f>
        <v/>
      </c>
    </row>
    <row r="66" spans="4:12" x14ac:dyDescent="0.3">
      <c r="D66" t="str">
        <f>_xlfn.XLOOKUP(E66,Data[Sector Name],Data[ISIC Section],"",0)</f>
        <v/>
      </c>
      <c r="F66" s="12" t="str">
        <f>IFERROR(_xlfn.XLOOKUP(G66,Data[DivisionName],Data[ISIC Division],"",0),"")</f>
        <v/>
      </c>
      <c r="H66" s="13" t="str">
        <f>_xlfn.XLOOKUP(I66,Data[ISIC Group Name],Data[ISIC Group],"",0)</f>
        <v/>
      </c>
      <c r="J66" s="14"/>
      <c r="K66" t="str">
        <f>IFERROR(VLOOKUP(VALUE(J66),'Combined ISIC Code '!G68:H486,2,FALSE),"")</f>
        <v/>
      </c>
      <c r="L66" t="str">
        <f>_xlfn.XLOOKUP(M66,Data[Economic Activity],Data[[ Activity Code]],"",0)</f>
        <v/>
      </c>
    </row>
    <row r="67" spans="4:12" x14ac:dyDescent="0.3">
      <c r="D67" t="str">
        <f>_xlfn.XLOOKUP(E67,Data[Sector Name],Data[ISIC Section],"",0)</f>
        <v/>
      </c>
      <c r="F67" s="12" t="str">
        <f>IFERROR(_xlfn.XLOOKUP(G67,Data[DivisionName],Data[ISIC Division],"",0),"")</f>
        <v/>
      </c>
      <c r="H67" s="13" t="str">
        <f>_xlfn.XLOOKUP(I67,Data[ISIC Group Name],Data[ISIC Group],"",0)</f>
        <v/>
      </c>
      <c r="J67" s="14"/>
      <c r="K67" t="str">
        <f>IFERROR(VLOOKUP(VALUE(J67),'Combined ISIC Code '!G69:H487,2,FALSE),"")</f>
        <v/>
      </c>
      <c r="L67" t="str">
        <f>_xlfn.XLOOKUP(M67,Data[Economic Activity],Data[[ Activity Code]],"",0)</f>
        <v/>
      </c>
    </row>
    <row r="68" spans="4:12" x14ac:dyDescent="0.3">
      <c r="D68" t="str">
        <f>_xlfn.XLOOKUP(E68,Data[Sector Name],Data[ISIC Section],"",0)</f>
        <v/>
      </c>
      <c r="F68" s="12" t="str">
        <f>IFERROR(_xlfn.XLOOKUP(G68,Data[DivisionName],Data[ISIC Division],"",0),"")</f>
        <v/>
      </c>
      <c r="H68" s="13" t="str">
        <f>_xlfn.XLOOKUP(I68,Data[ISIC Group Name],Data[ISIC Group],"",0)</f>
        <v/>
      </c>
      <c r="J68" s="14"/>
      <c r="K68" t="str">
        <f>IFERROR(VLOOKUP(VALUE(J68),'Combined ISIC Code '!G70:H488,2,FALSE),"")</f>
        <v/>
      </c>
      <c r="L68" t="str">
        <f>_xlfn.XLOOKUP(M68,Data[Economic Activity],Data[[ Activity Code]],"",0)</f>
        <v/>
      </c>
    </row>
    <row r="69" spans="4:12" x14ac:dyDescent="0.3">
      <c r="D69" t="str">
        <f>_xlfn.XLOOKUP(E69,Data[Sector Name],Data[ISIC Section],"",0)</f>
        <v/>
      </c>
      <c r="F69" s="12" t="str">
        <f>IFERROR(_xlfn.XLOOKUP(G69,Data[DivisionName],Data[ISIC Division],"",0),"")</f>
        <v/>
      </c>
      <c r="H69" s="13" t="str">
        <f>_xlfn.XLOOKUP(I69,Data[ISIC Group Name],Data[ISIC Group],"",0)</f>
        <v/>
      </c>
      <c r="J69" s="14"/>
      <c r="K69" t="str">
        <f>IFERROR(VLOOKUP(VALUE(J69),'Combined ISIC Code '!G71:H489,2,FALSE),"")</f>
        <v/>
      </c>
      <c r="L69" t="str">
        <f>_xlfn.XLOOKUP(M69,Data[Economic Activity],Data[[ Activity Code]],"",0)</f>
        <v/>
      </c>
    </row>
    <row r="70" spans="4:12" x14ac:dyDescent="0.3">
      <c r="D70" t="str">
        <f>_xlfn.XLOOKUP(E70,Data[Sector Name],Data[ISIC Section],"",0)</f>
        <v/>
      </c>
      <c r="F70" s="12" t="str">
        <f>IFERROR(_xlfn.XLOOKUP(G70,Data[DivisionName],Data[ISIC Division],"",0),"")</f>
        <v/>
      </c>
      <c r="H70" s="13" t="str">
        <f>_xlfn.XLOOKUP(I70,Data[ISIC Group Name],Data[ISIC Group],"",0)</f>
        <v/>
      </c>
      <c r="J70" s="14"/>
      <c r="K70" t="str">
        <f>IFERROR(VLOOKUP(VALUE(J70),'Combined ISIC Code '!G72:H490,2,FALSE),"")</f>
        <v/>
      </c>
      <c r="L70" t="str">
        <f>_xlfn.XLOOKUP(M70,Data[Economic Activity],Data[[ Activity Code]],"",0)</f>
        <v/>
      </c>
    </row>
    <row r="71" spans="4:12" x14ac:dyDescent="0.3">
      <c r="D71" t="str">
        <f>_xlfn.XLOOKUP(E71,Data[Sector Name],Data[ISIC Section],"",0)</f>
        <v/>
      </c>
      <c r="F71" s="12" t="str">
        <f>IFERROR(_xlfn.XLOOKUP(G71,Data[DivisionName],Data[ISIC Division],"",0),"")</f>
        <v/>
      </c>
      <c r="H71" s="13" t="str">
        <f>_xlfn.XLOOKUP(I71,Data[ISIC Group Name],Data[ISIC Group],"",0)</f>
        <v/>
      </c>
      <c r="J71" s="14"/>
      <c r="K71" t="str">
        <f>IFERROR(VLOOKUP(VALUE(J71),'Combined ISIC Code '!G73:H491,2,FALSE),"")</f>
        <v/>
      </c>
      <c r="L71" t="str">
        <f>_xlfn.XLOOKUP(M71,Data[Economic Activity],Data[[ Activity Code]],"",0)</f>
        <v/>
      </c>
    </row>
    <row r="72" spans="4:12" x14ac:dyDescent="0.3">
      <c r="D72" t="str">
        <f>_xlfn.XLOOKUP(E72,Data[Sector Name],Data[ISIC Section],"",0)</f>
        <v/>
      </c>
      <c r="F72" s="12" t="str">
        <f>IFERROR(_xlfn.XLOOKUP(G72,Data[DivisionName],Data[ISIC Division],"",0),"")</f>
        <v/>
      </c>
      <c r="H72" s="13" t="str">
        <f>_xlfn.XLOOKUP(I72,Data[ISIC Group Name],Data[ISIC Group],"",0)</f>
        <v/>
      </c>
      <c r="J72" s="14"/>
      <c r="K72" t="str">
        <f>IFERROR(VLOOKUP(VALUE(J72),'Combined ISIC Code '!G74:H492,2,FALSE),"")</f>
        <v/>
      </c>
      <c r="L72" t="str">
        <f>_xlfn.XLOOKUP(M72,Data[Economic Activity],Data[[ Activity Code]],"",0)</f>
        <v/>
      </c>
    </row>
    <row r="73" spans="4:12" x14ac:dyDescent="0.3">
      <c r="D73" t="str">
        <f>_xlfn.XLOOKUP(E73,Data[Sector Name],Data[ISIC Section],"",0)</f>
        <v/>
      </c>
      <c r="F73" s="12" t="str">
        <f>IFERROR(_xlfn.XLOOKUP(G73,Data[DivisionName],Data[ISIC Division],"",0),"")</f>
        <v/>
      </c>
      <c r="H73" s="13" t="str">
        <f>_xlfn.XLOOKUP(I73,Data[ISIC Group Name],Data[ISIC Group],"",0)</f>
        <v/>
      </c>
      <c r="J73" s="14"/>
      <c r="K73" t="str">
        <f>IFERROR(VLOOKUP(VALUE(J73),'Combined ISIC Code '!G75:H493,2,FALSE),"")</f>
        <v/>
      </c>
      <c r="L73" t="str">
        <f>_xlfn.XLOOKUP(M73,Data[Economic Activity],Data[[ Activity Code]],"",0)</f>
        <v/>
      </c>
    </row>
    <row r="74" spans="4:12" x14ac:dyDescent="0.3">
      <c r="D74" t="str">
        <f>_xlfn.XLOOKUP(E74,Data[Sector Name],Data[ISIC Section],"",0)</f>
        <v/>
      </c>
      <c r="F74" s="12" t="str">
        <f>IFERROR(_xlfn.XLOOKUP(G74,Data[DivisionName],Data[ISIC Division],"",0),"")</f>
        <v/>
      </c>
      <c r="H74" s="13" t="str">
        <f>_xlfn.XLOOKUP(I74,Data[ISIC Group Name],Data[ISIC Group],"",0)</f>
        <v/>
      </c>
      <c r="J74" s="14"/>
      <c r="K74" t="str">
        <f>IFERROR(VLOOKUP(VALUE(J74),'Combined ISIC Code '!G76:H494,2,FALSE),"")</f>
        <v/>
      </c>
      <c r="L74" t="str">
        <f>_xlfn.XLOOKUP(M74,Data[Economic Activity],Data[[ Activity Code]],"",0)</f>
        <v/>
      </c>
    </row>
    <row r="75" spans="4:12" x14ac:dyDescent="0.3">
      <c r="D75" t="str">
        <f>_xlfn.XLOOKUP(E75,Data[Sector Name],Data[ISIC Section],"",0)</f>
        <v/>
      </c>
      <c r="F75" s="12" t="str">
        <f>IFERROR(_xlfn.XLOOKUP(G75,Data[DivisionName],Data[ISIC Division],"",0),"")</f>
        <v/>
      </c>
      <c r="H75" s="13" t="str">
        <f>_xlfn.XLOOKUP(I75,Data[ISIC Group Name],Data[ISIC Group],"",0)</f>
        <v/>
      </c>
      <c r="J75" s="14"/>
      <c r="K75" t="str">
        <f>IFERROR(VLOOKUP(VALUE(J75),'Combined ISIC Code '!G77:H495,2,FALSE),"")</f>
        <v/>
      </c>
      <c r="L75" t="str">
        <f>_xlfn.XLOOKUP(M75,Data[Economic Activity],Data[[ Activity Code]],"",0)</f>
        <v/>
      </c>
    </row>
    <row r="76" spans="4:12" x14ac:dyDescent="0.3">
      <c r="D76" t="str">
        <f>_xlfn.XLOOKUP(E76,Data[Sector Name],Data[ISIC Section],"",0)</f>
        <v/>
      </c>
      <c r="F76" s="12" t="str">
        <f>IFERROR(_xlfn.XLOOKUP(G76,Data[DivisionName],Data[ISIC Division],"",0),"")</f>
        <v/>
      </c>
      <c r="H76" s="13" t="str">
        <f>_xlfn.XLOOKUP(I76,Data[ISIC Group Name],Data[ISIC Group],"",0)</f>
        <v/>
      </c>
      <c r="J76" s="14"/>
      <c r="K76" t="str">
        <f>IFERROR(VLOOKUP(VALUE(J76),'Combined ISIC Code '!G78:H496,2,FALSE),"")</f>
        <v/>
      </c>
      <c r="L76" t="str">
        <f>_xlfn.XLOOKUP(M76,Data[Economic Activity],Data[[ Activity Code]],"",0)</f>
        <v/>
      </c>
    </row>
    <row r="77" spans="4:12" x14ac:dyDescent="0.3">
      <c r="D77" t="str">
        <f>_xlfn.XLOOKUP(E77,Data[Sector Name],Data[ISIC Section],"",0)</f>
        <v/>
      </c>
      <c r="F77" s="12" t="str">
        <f>IFERROR(_xlfn.XLOOKUP(G77,Data[DivisionName],Data[ISIC Division],"",0),"")</f>
        <v/>
      </c>
      <c r="H77" s="13" t="str">
        <f>_xlfn.XLOOKUP(I77,Data[ISIC Group Name],Data[ISIC Group],"",0)</f>
        <v/>
      </c>
      <c r="J77" s="14"/>
      <c r="K77" t="str">
        <f>IFERROR(VLOOKUP(VALUE(J77),'Combined ISIC Code '!G79:H497,2,FALSE),"")</f>
        <v/>
      </c>
      <c r="L77" t="str">
        <f>_xlfn.XLOOKUP(M77,Data[Economic Activity],Data[[ Activity Code]],"",0)</f>
        <v/>
      </c>
    </row>
    <row r="78" spans="4:12" x14ac:dyDescent="0.3">
      <c r="D78" t="str">
        <f>_xlfn.XLOOKUP(E78,Data[Sector Name],Data[ISIC Section],"",0)</f>
        <v/>
      </c>
      <c r="F78" s="12" t="str">
        <f>IFERROR(_xlfn.XLOOKUP(G78,Data[DivisionName],Data[ISIC Division],"",0),"")</f>
        <v/>
      </c>
      <c r="H78" s="13" t="str">
        <f>_xlfn.XLOOKUP(I78,Data[ISIC Group Name],Data[ISIC Group],"",0)</f>
        <v/>
      </c>
      <c r="J78" s="14"/>
      <c r="K78" t="str">
        <f>IFERROR(VLOOKUP(VALUE(J78),'Combined ISIC Code '!G80:H498,2,FALSE),"")</f>
        <v/>
      </c>
      <c r="L78" t="str">
        <f>_xlfn.XLOOKUP(M78,Data[Economic Activity],Data[[ Activity Code]],"",0)</f>
        <v/>
      </c>
    </row>
    <row r="79" spans="4:12" x14ac:dyDescent="0.3">
      <c r="D79" t="str">
        <f>_xlfn.XLOOKUP(E79,Data[Sector Name],Data[ISIC Section],"",0)</f>
        <v/>
      </c>
      <c r="F79" s="12" t="str">
        <f>IFERROR(_xlfn.XLOOKUP(G79,Data[DivisionName],Data[ISIC Division],"",0),"")</f>
        <v/>
      </c>
      <c r="H79" s="13" t="str">
        <f>_xlfn.XLOOKUP(I79,Data[ISIC Group Name],Data[ISIC Group],"",0)</f>
        <v/>
      </c>
      <c r="J79" s="14"/>
      <c r="K79" t="str">
        <f>IFERROR(VLOOKUP(VALUE(J79),'Combined ISIC Code '!G81:H499,2,FALSE),"")</f>
        <v/>
      </c>
      <c r="L79" t="str">
        <f>_xlfn.XLOOKUP(M79,Data[Economic Activity],Data[[ Activity Code]],"",0)</f>
        <v/>
      </c>
    </row>
    <row r="80" spans="4:12" x14ac:dyDescent="0.3">
      <c r="D80" t="str">
        <f>_xlfn.XLOOKUP(E80,Data[Sector Name],Data[ISIC Section],"",0)</f>
        <v/>
      </c>
      <c r="F80" s="12" t="str">
        <f>IFERROR(_xlfn.XLOOKUP(G80,Data[DivisionName],Data[ISIC Division],"",0),"")</f>
        <v/>
      </c>
      <c r="H80" s="13" t="str">
        <f>_xlfn.XLOOKUP(I80,Data[ISIC Group Name],Data[ISIC Group],"",0)</f>
        <v/>
      </c>
      <c r="J80" s="14"/>
      <c r="K80" t="str">
        <f>IFERROR(VLOOKUP(VALUE(J80),'Combined ISIC Code '!G82:H500,2,FALSE),"")</f>
        <v/>
      </c>
      <c r="L80" t="str">
        <f>_xlfn.XLOOKUP(M80,Data[Economic Activity],Data[[ Activity Code]],"",0)</f>
        <v/>
      </c>
    </row>
    <row r="81" spans="4:12" x14ac:dyDescent="0.3">
      <c r="D81" t="str">
        <f>_xlfn.XLOOKUP(E81,Data[Sector Name],Data[ISIC Section],"",0)</f>
        <v/>
      </c>
      <c r="F81" s="12" t="str">
        <f>IFERROR(_xlfn.XLOOKUP(G81,Data[DivisionName],Data[ISIC Division],"",0),"")</f>
        <v/>
      </c>
      <c r="H81" s="13" t="str">
        <f>_xlfn.XLOOKUP(I81,Data[ISIC Group Name],Data[ISIC Group],"",0)</f>
        <v/>
      </c>
      <c r="J81" s="14"/>
      <c r="K81" t="str">
        <f>IFERROR(VLOOKUP(VALUE(J81),'Combined ISIC Code '!G83:H501,2,FALSE),"")</f>
        <v/>
      </c>
      <c r="L81" t="str">
        <f>_xlfn.XLOOKUP(M81,Data[Economic Activity],Data[[ Activity Code]],"",0)</f>
        <v/>
      </c>
    </row>
    <row r="82" spans="4:12" x14ac:dyDescent="0.3">
      <c r="D82" t="str">
        <f>_xlfn.XLOOKUP(E82,Data[Sector Name],Data[ISIC Section],"",0)</f>
        <v/>
      </c>
      <c r="F82" s="12" t="str">
        <f>IFERROR(_xlfn.XLOOKUP(G82,Data[DivisionName],Data[ISIC Division],"",0),"")</f>
        <v/>
      </c>
      <c r="H82" s="13" t="str">
        <f>_xlfn.XLOOKUP(I82,Data[ISIC Group Name],Data[ISIC Group],"",0)</f>
        <v/>
      </c>
      <c r="J82" s="14"/>
      <c r="K82" t="str">
        <f>IFERROR(VLOOKUP(VALUE(J82),'Combined ISIC Code '!G84:H502,2,FALSE),"")</f>
        <v/>
      </c>
      <c r="L82" t="str">
        <f>_xlfn.XLOOKUP(M82,Data[Economic Activity],Data[[ Activity Code]],"",0)</f>
        <v/>
      </c>
    </row>
    <row r="83" spans="4:12" x14ac:dyDescent="0.3">
      <c r="D83" t="str">
        <f>_xlfn.XLOOKUP(E83,Data[Sector Name],Data[ISIC Section],"",0)</f>
        <v/>
      </c>
      <c r="F83" s="12" t="str">
        <f>IFERROR(_xlfn.XLOOKUP(G83,Data[DivisionName],Data[ISIC Division],"",0),"")</f>
        <v/>
      </c>
      <c r="H83" s="13" t="str">
        <f>_xlfn.XLOOKUP(I83,Data[ISIC Group Name],Data[ISIC Group],"",0)</f>
        <v/>
      </c>
      <c r="J83" s="14"/>
      <c r="K83" t="str">
        <f>IFERROR(VLOOKUP(VALUE(J83),'Combined ISIC Code '!G85:H503,2,FALSE),"")</f>
        <v/>
      </c>
      <c r="L83" t="str">
        <f>_xlfn.XLOOKUP(M83,Data[Economic Activity],Data[[ Activity Code]],"",0)</f>
        <v/>
      </c>
    </row>
    <row r="84" spans="4:12" x14ac:dyDescent="0.3">
      <c r="D84" t="str">
        <f>_xlfn.XLOOKUP(E84,Data[Sector Name],Data[ISIC Section],"",0)</f>
        <v/>
      </c>
      <c r="F84" s="12" t="str">
        <f>IFERROR(_xlfn.XLOOKUP(G84,Data[DivisionName],Data[ISIC Division],"",0),"")</f>
        <v/>
      </c>
      <c r="H84" s="13" t="str">
        <f>_xlfn.XLOOKUP(I84,Data[ISIC Group Name],Data[ISIC Group],"",0)</f>
        <v/>
      </c>
      <c r="J84" s="14"/>
      <c r="K84" t="str">
        <f>IFERROR(VLOOKUP(VALUE(J84),'Combined ISIC Code '!G86:H504,2,FALSE),"")</f>
        <v/>
      </c>
      <c r="L84" t="str">
        <f>_xlfn.XLOOKUP(M84,Data[Economic Activity],Data[[ Activity Code]],"",0)</f>
        <v/>
      </c>
    </row>
    <row r="85" spans="4:12" x14ac:dyDescent="0.3">
      <c r="D85" t="str">
        <f>_xlfn.XLOOKUP(E85,Data[Sector Name],Data[ISIC Section],"",0)</f>
        <v/>
      </c>
      <c r="F85" s="12" t="str">
        <f>IFERROR(_xlfn.XLOOKUP(G85,Data[DivisionName],Data[ISIC Division],"",0),"")</f>
        <v/>
      </c>
      <c r="H85" s="13" t="str">
        <f>_xlfn.XLOOKUP(I85,Data[ISIC Group Name],Data[ISIC Group],"",0)</f>
        <v/>
      </c>
      <c r="J85" s="14"/>
      <c r="K85" t="str">
        <f>IFERROR(VLOOKUP(VALUE(J85),'Combined ISIC Code '!G87:H505,2,FALSE),"")</f>
        <v/>
      </c>
      <c r="L85" t="str">
        <f>_xlfn.XLOOKUP(M85,Data[Economic Activity],Data[[ Activity Code]],"",0)</f>
        <v/>
      </c>
    </row>
    <row r="86" spans="4:12" x14ac:dyDescent="0.3">
      <c r="D86" t="str">
        <f>_xlfn.XLOOKUP(E86,Data[Sector Name],Data[ISIC Section],"",0)</f>
        <v/>
      </c>
      <c r="F86" s="12" t="str">
        <f>IFERROR(_xlfn.XLOOKUP(G86,Data[DivisionName],Data[ISIC Division],"",0),"")</f>
        <v/>
      </c>
      <c r="H86" s="13" t="str">
        <f>_xlfn.XLOOKUP(I86,Data[ISIC Group Name],Data[ISIC Group],"",0)</f>
        <v/>
      </c>
      <c r="J86" s="14"/>
      <c r="K86" t="str">
        <f>IFERROR(VLOOKUP(VALUE(J86),'Combined ISIC Code '!G88:H506,2,FALSE),"")</f>
        <v/>
      </c>
      <c r="L86" t="str">
        <f>_xlfn.XLOOKUP(M86,Data[Economic Activity],Data[[ Activity Code]],"",0)</f>
        <v/>
      </c>
    </row>
    <row r="87" spans="4:12" x14ac:dyDescent="0.3">
      <c r="D87" t="str">
        <f>_xlfn.XLOOKUP(E87,Data[Sector Name],Data[ISIC Section],"",0)</f>
        <v/>
      </c>
      <c r="F87" s="12" t="str">
        <f>IFERROR(_xlfn.XLOOKUP(G87,Data[DivisionName],Data[ISIC Division],"",0),"")</f>
        <v/>
      </c>
      <c r="H87" s="13" t="str">
        <f>_xlfn.XLOOKUP(I87,Data[ISIC Group Name],Data[ISIC Group],"",0)</f>
        <v/>
      </c>
      <c r="J87" s="14"/>
      <c r="K87" t="str">
        <f>IFERROR(VLOOKUP(VALUE(J87),'Combined ISIC Code '!G89:H507,2,FALSE),"")</f>
        <v/>
      </c>
      <c r="L87" t="str">
        <f>_xlfn.XLOOKUP(M87,Data[Economic Activity],Data[[ Activity Code]],"",0)</f>
        <v/>
      </c>
    </row>
    <row r="88" spans="4:12" x14ac:dyDescent="0.3">
      <c r="D88" t="str">
        <f>_xlfn.XLOOKUP(E88,Data[Sector Name],Data[ISIC Section],"",0)</f>
        <v/>
      </c>
      <c r="F88" s="12" t="str">
        <f>IFERROR(_xlfn.XLOOKUP(G88,Data[DivisionName],Data[ISIC Division],"",0),"")</f>
        <v/>
      </c>
      <c r="H88" s="13" t="str">
        <f>_xlfn.XLOOKUP(I88,Data[ISIC Group Name],Data[ISIC Group],"",0)</f>
        <v/>
      </c>
      <c r="J88" s="14"/>
      <c r="K88" t="str">
        <f>IFERROR(VLOOKUP(VALUE(J88),'Combined ISIC Code '!G90:H508,2,FALSE),"")</f>
        <v/>
      </c>
      <c r="L88" t="str">
        <f>_xlfn.XLOOKUP(M88,Data[Economic Activity],Data[[ Activity Code]],"",0)</f>
        <v/>
      </c>
    </row>
    <row r="89" spans="4:12" x14ac:dyDescent="0.3">
      <c r="D89" t="str">
        <f>_xlfn.XLOOKUP(E89,Data[Sector Name],Data[ISIC Section],"",0)</f>
        <v/>
      </c>
      <c r="F89" s="12" t="str">
        <f>IFERROR(_xlfn.XLOOKUP(G89,Data[DivisionName],Data[ISIC Division],"",0),"")</f>
        <v/>
      </c>
      <c r="H89" s="13" t="str">
        <f>_xlfn.XLOOKUP(I89,Data[ISIC Group Name],Data[ISIC Group],"",0)</f>
        <v/>
      </c>
      <c r="J89" s="14"/>
      <c r="K89" t="str">
        <f>IFERROR(VLOOKUP(VALUE(J89),'Combined ISIC Code '!G91:H509,2,FALSE),"")</f>
        <v/>
      </c>
      <c r="L89" t="str">
        <f>_xlfn.XLOOKUP(M89,Data[Economic Activity],Data[[ Activity Code]],"",0)</f>
        <v/>
      </c>
    </row>
    <row r="90" spans="4:12" x14ac:dyDescent="0.3">
      <c r="D90" t="str">
        <f>_xlfn.XLOOKUP(E90,Data[Sector Name],Data[ISIC Section],"",0)</f>
        <v/>
      </c>
      <c r="F90" s="12" t="str">
        <f>IFERROR(_xlfn.XLOOKUP(G90,Data[DivisionName],Data[ISIC Division],"",0),"")</f>
        <v/>
      </c>
      <c r="H90" s="13" t="str">
        <f>_xlfn.XLOOKUP(I90,Data[ISIC Group Name],Data[ISIC Group],"",0)</f>
        <v/>
      </c>
      <c r="J90" s="14"/>
      <c r="K90" t="str">
        <f>IFERROR(VLOOKUP(VALUE(J90),'Combined ISIC Code '!G92:H510,2,FALSE),"")</f>
        <v/>
      </c>
      <c r="L90" t="str">
        <f>_xlfn.XLOOKUP(M90,Data[Economic Activity],Data[[ Activity Code]],"",0)</f>
        <v/>
      </c>
    </row>
    <row r="91" spans="4:12" x14ac:dyDescent="0.3">
      <c r="D91" t="str">
        <f>_xlfn.XLOOKUP(E91,Data[Sector Name],Data[ISIC Section],"",0)</f>
        <v/>
      </c>
      <c r="F91" s="12" t="str">
        <f>IFERROR(_xlfn.XLOOKUP(G91,Data[DivisionName],Data[ISIC Division],"",0),"")</f>
        <v/>
      </c>
      <c r="H91" s="13" t="str">
        <f>_xlfn.XLOOKUP(I91,Data[ISIC Group Name],Data[ISIC Group],"",0)</f>
        <v/>
      </c>
      <c r="J91" s="14"/>
      <c r="K91" t="str">
        <f>IFERROR(VLOOKUP(VALUE(J91),'Combined ISIC Code '!G93:H511,2,FALSE),"")</f>
        <v/>
      </c>
      <c r="L91" t="str">
        <f>_xlfn.XLOOKUP(M91,Data[Economic Activity],Data[[ Activity Code]],"",0)</f>
        <v/>
      </c>
    </row>
    <row r="92" spans="4:12" x14ac:dyDescent="0.3">
      <c r="D92" t="str">
        <f>_xlfn.XLOOKUP(E92,Data[Sector Name],Data[ISIC Section],"",0)</f>
        <v/>
      </c>
      <c r="F92" s="12" t="str">
        <f>IFERROR(_xlfn.XLOOKUP(G92,Data[DivisionName],Data[ISIC Division],"",0),"")</f>
        <v/>
      </c>
      <c r="H92" s="13" t="str">
        <f>_xlfn.XLOOKUP(I92,Data[ISIC Group Name],Data[ISIC Group],"",0)</f>
        <v/>
      </c>
      <c r="J92" s="14"/>
      <c r="K92" t="str">
        <f>IFERROR(VLOOKUP(VALUE(J92),'Combined ISIC Code '!G94:H512,2,FALSE),"")</f>
        <v/>
      </c>
      <c r="L92" t="str">
        <f>_xlfn.XLOOKUP(M92,Data[Economic Activity],Data[[ Activity Code]],"",0)</f>
        <v/>
      </c>
    </row>
    <row r="93" spans="4:12" x14ac:dyDescent="0.3">
      <c r="D93" t="str">
        <f>_xlfn.XLOOKUP(E93,Data[Sector Name],Data[ISIC Section],"",0)</f>
        <v/>
      </c>
      <c r="F93" s="12" t="str">
        <f>IFERROR(_xlfn.XLOOKUP(G93,Data[DivisionName],Data[ISIC Division],"",0),"")</f>
        <v/>
      </c>
      <c r="H93" s="13" t="str">
        <f>_xlfn.XLOOKUP(I93,Data[ISIC Group Name],Data[ISIC Group],"",0)</f>
        <v/>
      </c>
      <c r="J93" s="14"/>
      <c r="K93" t="str">
        <f>IFERROR(VLOOKUP(VALUE(J93),'Combined ISIC Code '!G95:H513,2,FALSE),"")</f>
        <v/>
      </c>
      <c r="L93" t="str">
        <f>_xlfn.XLOOKUP(M93,Data[Economic Activity],Data[[ Activity Code]],"",0)</f>
        <v/>
      </c>
    </row>
    <row r="94" spans="4:12" x14ac:dyDescent="0.3">
      <c r="D94" t="str">
        <f>_xlfn.XLOOKUP(E94,Data[Sector Name],Data[ISIC Section],"",0)</f>
        <v/>
      </c>
      <c r="F94" s="12" t="str">
        <f>IFERROR(_xlfn.XLOOKUP(G94,Data[DivisionName],Data[ISIC Division],"",0),"")</f>
        <v/>
      </c>
      <c r="H94" s="13" t="str">
        <f>_xlfn.XLOOKUP(I94,Data[ISIC Group Name],Data[ISIC Group],"",0)</f>
        <v/>
      </c>
      <c r="J94" s="14"/>
      <c r="K94" t="str">
        <f>IFERROR(VLOOKUP(VALUE(J94),'Combined ISIC Code '!G96:H514,2,FALSE),"")</f>
        <v/>
      </c>
      <c r="L94" t="str">
        <f>_xlfn.XLOOKUP(M94,Data[Economic Activity],Data[[ Activity Code]],"",0)</f>
        <v/>
      </c>
    </row>
    <row r="95" spans="4:12" x14ac:dyDescent="0.3">
      <c r="D95" t="str">
        <f>_xlfn.XLOOKUP(E95,Data[Sector Name],Data[ISIC Section],"",0)</f>
        <v/>
      </c>
      <c r="F95" s="12" t="str">
        <f>IFERROR(_xlfn.XLOOKUP(G95,Data[DivisionName],Data[ISIC Division],"",0),"")</f>
        <v/>
      </c>
      <c r="H95" s="13" t="str">
        <f>_xlfn.XLOOKUP(I95,Data[ISIC Group Name],Data[ISIC Group],"",0)</f>
        <v/>
      </c>
      <c r="J95" s="14"/>
      <c r="K95" t="str">
        <f>IFERROR(VLOOKUP(VALUE(J95),'Combined ISIC Code '!G97:H515,2,FALSE),"")</f>
        <v/>
      </c>
      <c r="L95" t="str">
        <f>_xlfn.XLOOKUP(M95,Data[Economic Activity],Data[[ Activity Code]],"",0)</f>
        <v/>
      </c>
    </row>
    <row r="96" spans="4:12" x14ac:dyDescent="0.3">
      <c r="D96" t="str">
        <f>_xlfn.XLOOKUP(E96,Data[Sector Name],Data[ISIC Section],"",0)</f>
        <v/>
      </c>
      <c r="F96" s="12" t="str">
        <f>IFERROR(_xlfn.XLOOKUP(G96,Data[DivisionName],Data[ISIC Division],"",0),"")</f>
        <v/>
      </c>
      <c r="H96" s="13" t="str">
        <f>_xlfn.XLOOKUP(I96,Data[ISIC Group Name],Data[ISIC Group],"",0)</f>
        <v/>
      </c>
      <c r="J96" s="14"/>
      <c r="K96" t="str">
        <f>IFERROR(VLOOKUP(VALUE(J96),'Combined ISIC Code '!G98:H516,2,FALSE),"")</f>
        <v/>
      </c>
      <c r="L96" t="str">
        <f>_xlfn.XLOOKUP(M96,Data[Economic Activity],Data[[ Activity Code]],"",0)</f>
        <v/>
      </c>
    </row>
    <row r="97" spans="4:12" x14ac:dyDescent="0.3">
      <c r="D97" t="str">
        <f>_xlfn.XLOOKUP(E97,Data[Sector Name],Data[ISIC Section],"",0)</f>
        <v/>
      </c>
      <c r="F97" s="12" t="str">
        <f>IFERROR(_xlfn.XLOOKUP(G97,Data[DivisionName],Data[ISIC Division],"",0),"")</f>
        <v/>
      </c>
      <c r="H97" s="13" t="str">
        <f>_xlfn.XLOOKUP(I97,Data[ISIC Group Name],Data[ISIC Group],"",0)</f>
        <v/>
      </c>
      <c r="J97" s="14"/>
      <c r="K97" t="str">
        <f>IFERROR(VLOOKUP(VALUE(J97),'Combined ISIC Code '!G99:H517,2,FALSE),"")</f>
        <v/>
      </c>
      <c r="L97" t="str">
        <f>_xlfn.XLOOKUP(M97,Data[Economic Activity],Data[[ Activity Code]],"",0)</f>
        <v/>
      </c>
    </row>
    <row r="98" spans="4:12" x14ac:dyDescent="0.3">
      <c r="D98" t="str">
        <f>_xlfn.XLOOKUP(E98,Data[Sector Name],Data[ISIC Section],"",0)</f>
        <v/>
      </c>
      <c r="F98" s="12" t="str">
        <f>IFERROR(_xlfn.XLOOKUP(G98,Data[DivisionName],Data[ISIC Division],"",0),"")</f>
        <v/>
      </c>
      <c r="H98" s="13" t="str">
        <f>_xlfn.XLOOKUP(I98,Data[ISIC Group Name],Data[ISIC Group],"",0)</f>
        <v/>
      </c>
      <c r="J98" s="14"/>
      <c r="K98" t="str">
        <f>IFERROR(VLOOKUP(VALUE(J98),'Combined ISIC Code '!G100:H518,2,FALSE),"")</f>
        <v/>
      </c>
      <c r="L98" t="str">
        <f>_xlfn.XLOOKUP(M98,Data[Economic Activity],Data[[ Activity Code]],"",0)</f>
        <v/>
      </c>
    </row>
    <row r="99" spans="4:12" x14ac:dyDescent="0.3">
      <c r="D99" t="str">
        <f>_xlfn.XLOOKUP(E99,Data[Sector Name],Data[ISIC Section],"",0)</f>
        <v/>
      </c>
      <c r="F99" s="12" t="str">
        <f>IFERROR(_xlfn.XLOOKUP(G99,Data[DivisionName],Data[ISIC Division],"",0),"")</f>
        <v/>
      </c>
      <c r="H99" s="13" t="str">
        <f>_xlfn.XLOOKUP(I99,Data[ISIC Group Name],Data[ISIC Group],"",0)</f>
        <v/>
      </c>
      <c r="J99" s="14"/>
      <c r="K99" t="str">
        <f>IFERROR(VLOOKUP(VALUE(J99),'Combined ISIC Code '!G101:H519,2,FALSE),"")</f>
        <v/>
      </c>
      <c r="L99" t="str">
        <f>_xlfn.XLOOKUP(M99,Data[Economic Activity],Data[[ Activity Code]],"",0)</f>
        <v/>
      </c>
    </row>
    <row r="100" spans="4:12" x14ac:dyDescent="0.3">
      <c r="D100" t="str">
        <f>_xlfn.XLOOKUP(E100,Data[Sector Name],Data[ISIC Section],"",0)</f>
        <v/>
      </c>
      <c r="F100" s="12" t="str">
        <f>IFERROR(_xlfn.XLOOKUP(G100,Data[DivisionName],Data[ISIC Division],"",0),"")</f>
        <v/>
      </c>
      <c r="H100" s="13" t="str">
        <f>_xlfn.XLOOKUP(I100,Data[ISIC Group Name],Data[ISIC Group],"",0)</f>
        <v/>
      </c>
      <c r="J100" s="14"/>
      <c r="K100" t="str">
        <f>IFERROR(VLOOKUP(VALUE(J100),'Combined ISIC Code '!G102:H520,2,FALSE),"")</f>
        <v/>
      </c>
      <c r="L100" t="str">
        <f>_xlfn.XLOOKUP(M100,Data[Economic Activity],Data[[ Activity Code]],"",0)</f>
        <v/>
      </c>
    </row>
    <row r="101" spans="4:12" x14ac:dyDescent="0.3">
      <c r="D101" t="str">
        <f>_xlfn.XLOOKUP(E101,Data[Sector Name],Data[ISIC Section],"",0)</f>
        <v/>
      </c>
      <c r="F101" s="12" t="str">
        <f>IFERROR(_xlfn.XLOOKUP(G101,Data[DivisionName],Data[ISIC Division],"",0),"")</f>
        <v/>
      </c>
      <c r="H101" s="13" t="str">
        <f>_xlfn.XLOOKUP(I101,Data[ISIC Group Name],Data[ISIC Group],"",0)</f>
        <v/>
      </c>
      <c r="J101" s="14"/>
      <c r="K101" t="str">
        <f>IFERROR(VLOOKUP(VALUE(J101),'Combined ISIC Code '!G103:H521,2,FALSE),"")</f>
        <v/>
      </c>
      <c r="L101" t="str">
        <f>_xlfn.XLOOKUP(M101,Data[Economic Activity],Data[[ Activity Code]],"",0)</f>
        <v/>
      </c>
    </row>
    <row r="102" spans="4:12" x14ac:dyDescent="0.3">
      <c r="D102" t="str">
        <f>_xlfn.XLOOKUP(E102,Data[Sector Name],Data[ISIC Section],"",0)</f>
        <v/>
      </c>
      <c r="F102" s="12" t="str">
        <f>IFERROR(_xlfn.XLOOKUP(G102,Data[DivisionName],Data[ISIC Division],"",0),"")</f>
        <v/>
      </c>
      <c r="H102" s="13" t="str">
        <f>_xlfn.XLOOKUP(I102,Data[ISIC Group Name],Data[ISIC Group],"",0)</f>
        <v/>
      </c>
      <c r="J102" s="14"/>
      <c r="K102" t="str">
        <f>IFERROR(VLOOKUP(VALUE(J102),'Combined ISIC Code '!G104:H522,2,FALSE),"")</f>
        <v/>
      </c>
      <c r="L102" t="str">
        <f>_xlfn.XLOOKUP(M102,Data[Economic Activity],Data[[ Activity Code]],"",0)</f>
        <v/>
      </c>
    </row>
    <row r="103" spans="4:12" x14ac:dyDescent="0.3">
      <c r="D103" t="str">
        <f>_xlfn.XLOOKUP(E103,Data[Sector Name],Data[ISIC Section],"",0)</f>
        <v/>
      </c>
      <c r="F103" s="12" t="str">
        <f>IFERROR(_xlfn.XLOOKUP(G103,Data[DivisionName],Data[ISIC Division],"",0),"")</f>
        <v/>
      </c>
      <c r="H103" s="13" t="str">
        <f>_xlfn.XLOOKUP(I103,Data[ISIC Group Name],Data[ISIC Group],"",0)</f>
        <v/>
      </c>
      <c r="J103" s="14"/>
      <c r="K103" t="str">
        <f>IFERROR(VLOOKUP(VALUE(J103),'Combined ISIC Code '!G105:H523,2,FALSE),"")</f>
        <v/>
      </c>
      <c r="L103" t="str">
        <f>_xlfn.XLOOKUP(M103,Data[Economic Activity],Data[[ Activity Code]],"",0)</f>
        <v/>
      </c>
    </row>
    <row r="104" spans="4:12" x14ac:dyDescent="0.3">
      <c r="D104" t="str">
        <f>_xlfn.XLOOKUP(E104,Data[Sector Name],Data[ISIC Section],"",0)</f>
        <v/>
      </c>
      <c r="F104" s="12" t="str">
        <f>IFERROR(_xlfn.XLOOKUP(G104,Data[DivisionName],Data[ISIC Division],"",0),"")</f>
        <v/>
      </c>
      <c r="H104" s="13" t="str">
        <f>_xlfn.XLOOKUP(I104,Data[ISIC Group Name],Data[ISIC Group],"",0)</f>
        <v/>
      </c>
      <c r="J104" s="14"/>
      <c r="K104" t="str">
        <f>IFERROR(VLOOKUP(VALUE(J104),'Combined ISIC Code '!G106:H524,2,FALSE),"")</f>
        <v/>
      </c>
      <c r="L104" t="str">
        <f>_xlfn.XLOOKUP(M104,Data[Economic Activity],Data[[ Activity Code]],"",0)</f>
        <v/>
      </c>
    </row>
    <row r="105" spans="4:12" x14ac:dyDescent="0.3">
      <c r="D105" t="str">
        <f>_xlfn.XLOOKUP(E105,Data[Sector Name],Data[ISIC Section],"",0)</f>
        <v/>
      </c>
      <c r="F105" s="12" t="str">
        <f>IFERROR(_xlfn.XLOOKUP(G105,Data[DivisionName],Data[ISIC Division],"",0),"")</f>
        <v/>
      </c>
      <c r="H105" s="13" t="str">
        <f>_xlfn.XLOOKUP(I105,Data[ISIC Group Name],Data[ISIC Group],"",0)</f>
        <v/>
      </c>
      <c r="J105" s="14"/>
      <c r="K105" t="str">
        <f>IFERROR(VLOOKUP(VALUE(J105),'Combined ISIC Code '!G107:H525,2,FALSE),"")</f>
        <v/>
      </c>
      <c r="L105" t="str">
        <f>_xlfn.XLOOKUP(M105,Data[Economic Activity],Data[[ Activity Code]],"",0)</f>
        <v/>
      </c>
    </row>
    <row r="106" spans="4:12" x14ac:dyDescent="0.3">
      <c r="D106" t="str">
        <f>_xlfn.XLOOKUP(E106,Data[Sector Name],Data[ISIC Section],"",0)</f>
        <v/>
      </c>
      <c r="F106" s="12" t="str">
        <f>IFERROR(_xlfn.XLOOKUP(G106,Data[DivisionName],Data[ISIC Division],"",0),"")</f>
        <v/>
      </c>
      <c r="H106" s="13" t="str">
        <f>_xlfn.XLOOKUP(I106,Data[ISIC Group Name],Data[ISIC Group],"",0)</f>
        <v/>
      </c>
      <c r="J106" s="14"/>
      <c r="K106" t="str">
        <f>IFERROR(VLOOKUP(VALUE(J106),'Combined ISIC Code '!G108:H526,2,FALSE),"")</f>
        <v/>
      </c>
      <c r="L106" t="str">
        <f>_xlfn.XLOOKUP(M106,Data[Economic Activity],Data[[ Activity Code]],"",0)</f>
        <v/>
      </c>
    </row>
    <row r="107" spans="4:12" x14ac:dyDescent="0.3">
      <c r="D107" t="str">
        <f>_xlfn.XLOOKUP(E107,Data[Sector Name],Data[ISIC Section],"",0)</f>
        <v/>
      </c>
      <c r="F107" s="12" t="str">
        <f>IFERROR(_xlfn.XLOOKUP(G107,Data[DivisionName],Data[ISIC Division],"",0),"")</f>
        <v/>
      </c>
      <c r="H107" s="13" t="str">
        <f>_xlfn.XLOOKUP(I107,Data[ISIC Group Name],Data[ISIC Group],"",0)</f>
        <v/>
      </c>
      <c r="J107" s="14"/>
      <c r="K107" t="str">
        <f>IFERROR(VLOOKUP(VALUE(J107),'Combined ISIC Code '!G109:H527,2,FALSE),"")</f>
        <v/>
      </c>
      <c r="L107" t="str">
        <f>_xlfn.XLOOKUP(M107,Data[Economic Activity],Data[[ Activity Code]],"",0)</f>
        <v/>
      </c>
    </row>
    <row r="108" spans="4:12" x14ac:dyDescent="0.3">
      <c r="D108" t="str">
        <f>_xlfn.XLOOKUP(E108,Data[Sector Name],Data[ISIC Section],"",0)</f>
        <v/>
      </c>
      <c r="F108" s="12" t="str">
        <f>IFERROR(_xlfn.XLOOKUP(G108,Data[DivisionName],Data[ISIC Division],"",0),"")</f>
        <v/>
      </c>
      <c r="H108" s="13" t="str">
        <f>_xlfn.XLOOKUP(I108,Data[ISIC Group Name],Data[ISIC Group],"",0)</f>
        <v/>
      </c>
      <c r="J108" s="14"/>
      <c r="K108" t="str">
        <f>IFERROR(VLOOKUP(VALUE(J108),'Combined ISIC Code '!G110:H528,2,FALSE),"")</f>
        <v/>
      </c>
      <c r="L108" t="str">
        <f>_xlfn.XLOOKUP(M108,Data[Economic Activity],Data[[ Activity Code]],"",0)</f>
        <v/>
      </c>
    </row>
    <row r="109" spans="4:12" x14ac:dyDescent="0.3">
      <c r="D109" t="str">
        <f>_xlfn.XLOOKUP(E109,Data[Sector Name],Data[ISIC Section],"",0)</f>
        <v/>
      </c>
      <c r="F109" s="12" t="str">
        <f>IFERROR(_xlfn.XLOOKUP(G109,Data[DivisionName],Data[ISIC Division],"",0),"")</f>
        <v/>
      </c>
      <c r="H109" s="13" t="str">
        <f>_xlfn.XLOOKUP(I109,Data[ISIC Group Name],Data[ISIC Group],"",0)</f>
        <v/>
      </c>
      <c r="J109" s="14"/>
      <c r="K109" t="str">
        <f>IFERROR(VLOOKUP(VALUE(J109),'Combined ISIC Code '!G111:H529,2,FALSE),"")</f>
        <v/>
      </c>
      <c r="L109" t="str">
        <f>_xlfn.XLOOKUP(M109,Data[Economic Activity],Data[[ Activity Code]],"",0)</f>
        <v/>
      </c>
    </row>
    <row r="110" spans="4:12" x14ac:dyDescent="0.3">
      <c r="D110" t="str">
        <f>_xlfn.XLOOKUP(E110,Data[Sector Name],Data[ISIC Section],"",0)</f>
        <v/>
      </c>
      <c r="F110" s="12" t="str">
        <f>IFERROR(_xlfn.XLOOKUP(G110,Data[DivisionName],Data[ISIC Division],"",0),"")</f>
        <v/>
      </c>
      <c r="H110" s="13" t="str">
        <f>_xlfn.XLOOKUP(I110,Data[ISIC Group Name],Data[ISIC Group],"",0)</f>
        <v/>
      </c>
      <c r="J110" s="14"/>
      <c r="K110" t="str">
        <f>IFERROR(VLOOKUP(VALUE(J110),'Combined ISIC Code '!G112:H530,2,FALSE),"")</f>
        <v/>
      </c>
      <c r="L110" t="str">
        <f>_xlfn.XLOOKUP(M110,Data[Economic Activity],Data[[ Activity Code]],"",0)</f>
        <v/>
      </c>
    </row>
    <row r="111" spans="4:12" x14ac:dyDescent="0.3">
      <c r="D111" t="str">
        <f>_xlfn.XLOOKUP(E111,Data[Sector Name],Data[ISIC Section],"",0)</f>
        <v/>
      </c>
      <c r="F111" s="12" t="str">
        <f>IFERROR(_xlfn.XLOOKUP(G111,Data[DivisionName],Data[ISIC Division],"",0),"")</f>
        <v/>
      </c>
      <c r="H111" s="13" t="str">
        <f>_xlfn.XLOOKUP(I111,Data[ISIC Group Name],Data[ISIC Group],"",0)</f>
        <v/>
      </c>
      <c r="J111" s="14"/>
      <c r="K111" t="str">
        <f>IFERROR(VLOOKUP(VALUE(J111),'Combined ISIC Code '!G113:H531,2,FALSE),"")</f>
        <v/>
      </c>
      <c r="L111" t="str">
        <f>_xlfn.XLOOKUP(M111,Data[Economic Activity],Data[[ Activity Code]],"",0)</f>
        <v/>
      </c>
    </row>
    <row r="112" spans="4:12" x14ac:dyDescent="0.3">
      <c r="D112" t="str">
        <f>_xlfn.XLOOKUP(E112,Data[Sector Name],Data[ISIC Section],"",0)</f>
        <v/>
      </c>
      <c r="F112" s="12" t="str">
        <f>IFERROR(_xlfn.XLOOKUP(G112,Data[DivisionName],Data[ISIC Division],"",0),"")</f>
        <v/>
      </c>
      <c r="H112" s="13" t="str">
        <f>_xlfn.XLOOKUP(I112,Data[ISIC Group Name],Data[ISIC Group],"",0)</f>
        <v/>
      </c>
      <c r="J112" s="14"/>
      <c r="K112" t="str">
        <f>IFERROR(VLOOKUP(VALUE(J112),'Combined ISIC Code '!G114:H532,2,FALSE),"")</f>
        <v/>
      </c>
      <c r="L112" t="str">
        <f>_xlfn.XLOOKUP(M112,Data[Economic Activity],Data[[ Activity Code]],"",0)</f>
        <v/>
      </c>
    </row>
    <row r="113" spans="4:12" x14ac:dyDescent="0.3">
      <c r="D113" t="str">
        <f>_xlfn.XLOOKUP(E113,Data[Sector Name],Data[ISIC Section],"",0)</f>
        <v/>
      </c>
      <c r="F113" s="12" t="str">
        <f>IFERROR(_xlfn.XLOOKUP(G113,Data[DivisionName],Data[ISIC Division],"",0),"")</f>
        <v/>
      </c>
      <c r="H113" s="13" t="str">
        <f>_xlfn.XLOOKUP(I113,Data[ISIC Group Name],Data[ISIC Group],"",0)</f>
        <v/>
      </c>
      <c r="J113" s="14"/>
      <c r="K113" t="str">
        <f>IFERROR(VLOOKUP(VALUE(J113),'Combined ISIC Code '!G115:H533,2,FALSE),"")</f>
        <v/>
      </c>
      <c r="L113" t="str">
        <f>_xlfn.XLOOKUP(M113,Data[Economic Activity],Data[[ Activity Code]],"",0)</f>
        <v/>
      </c>
    </row>
    <row r="114" spans="4:12" x14ac:dyDescent="0.3">
      <c r="D114" t="str">
        <f>_xlfn.XLOOKUP(E114,Data[Sector Name],Data[ISIC Section],"",0)</f>
        <v/>
      </c>
      <c r="F114" s="12" t="str">
        <f>IFERROR(_xlfn.XLOOKUP(G114,Data[DivisionName],Data[ISIC Division],"",0),"")</f>
        <v/>
      </c>
      <c r="H114" s="13" t="str">
        <f>_xlfn.XLOOKUP(I114,Data[ISIC Group Name],Data[ISIC Group],"",0)</f>
        <v/>
      </c>
      <c r="J114" s="14"/>
      <c r="K114" t="str">
        <f>IFERROR(VLOOKUP(VALUE(J114),'Combined ISIC Code '!G116:H534,2,FALSE),"")</f>
        <v/>
      </c>
      <c r="L114" t="str">
        <f>_xlfn.XLOOKUP(M114,Data[Economic Activity],Data[[ Activity Code]],"",0)</f>
        <v/>
      </c>
    </row>
    <row r="115" spans="4:12" x14ac:dyDescent="0.3">
      <c r="D115" t="str">
        <f>_xlfn.XLOOKUP(E115,Data[Sector Name],Data[ISIC Section],"",0)</f>
        <v/>
      </c>
      <c r="F115" s="12" t="str">
        <f>IFERROR(_xlfn.XLOOKUP(G115,Data[DivisionName],Data[ISIC Division],"",0),"")</f>
        <v/>
      </c>
      <c r="H115" s="13" t="str">
        <f>_xlfn.XLOOKUP(I115,Data[ISIC Group Name],Data[ISIC Group],"",0)</f>
        <v/>
      </c>
      <c r="J115" s="14"/>
      <c r="K115" t="str">
        <f>IFERROR(VLOOKUP(VALUE(J115),'Combined ISIC Code '!G117:H535,2,FALSE),"")</f>
        <v/>
      </c>
      <c r="L115" t="str">
        <f>_xlfn.XLOOKUP(M115,Data[Economic Activity],Data[[ Activity Code]],"",0)</f>
        <v/>
      </c>
    </row>
    <row r="116" spans="4:12" x14ac:dyDescent="0.3">
      <c r="D116" t="str">
        <f>_xlfn.XLOOKUP(E116,Data[Sector Name],Data[ISIC Section],"",0)</f>
        <v/>
      </c>
      <c r="F116" s="12" t="str">
        <f>IFERROR(_xlfn.XLOOKUP(G116,Data[DivisionName],Data[ISIC Division],"",0),"")</f>
        <v/>
      </c>
      <c r="H116" s="13" t="str">
        <f>_xlfn.XLOOKUP(I116,Data[ISIC Group Name],Data[ISIC Group],"",0)</f>
        <v/>
      </c>
      <c r="J116" s="14"/>
      <c r="K116" t="str">
        <f>IFERROR(VLOOKUP(VALUE(J116),'Combined ISIC Code '!G118:H536,2,FALSE),"")</f>
        <v/>
      </c>
      <c r="L116" t="str">
        <f>_xlfn.XLOOKUP(M116,Data[Economic Activity],Data[[ Activity Code]],"",0)</f>
        <v/>
      </c>
    </row>
    <row r="117" spans="4:12" x14ac:dyDescent="0.3">
      <c r="D117" t="str">
        <f>_xlfn.XLOOKUP(E117,Data[Sector Name],Data[ISIC Section],"",0)</f>
        <v/>
      </c>
      <c r="F117" s="12" t="str">
        <f>IFERROR(_xlfn.XLOOKUP(G117,Data[DivisionName],Data[ISIC Division],"",0),"")</f>
        <v/>
      </c>
      <c r="H117" s="13" t="str">
        <f>_xlfn.XLOOKUP(I117,Data[ISIC Group Name],Data[ISIC Group],"",0)</f>
        <v/>
      </c>
      <c r="J117" s="14"/>
      <c r="K117" t="str">
        <f>IFERROR(VLOOKUP(VALUE(J117),'Combined ISIC Code '!G119:H537,2,FALSE),"")</f>
        <v/>
      </c>
      <c r="L117" t="str">
        <f>_xlfn.XLOOKUP(M117,Data[Economic Activity],Data[[ Activity Code]],"",0)</f>
        <v/>
      </c>
    </row>
    <row r="118" spans="4:12" x14ac:dyDescent="0.3">
      <c r="D118" t="str">
        <f>_xlfn.XLOOKUP(E118,Data[Sector Name],Data[ISIC Section],"",0)</f>
        <v/>
      </c>
      <c r="F118" s="12" t="str">
        <f>IFERROR(_xlfn.XLOOKUP(G118,Data[DivisionName],Data[ISIC Division],"",0),"")</f>
        <v/>
      </c>
      <c r="H118" s="13" t="str">
        <f>_xlfn.XLOOKUP(I118,Data[ISIC Group Name],Data[ISIC Group],"",0)</f>
        <v/>
      </c>
      <c r="J118" s="14"/>
      <c r="K118" t="str">
        <f>IFERROR(VLOOKUP(VALUE(J118),'Combined ISIC Code '!G120:H538,2,FALSE),"")</f>
        <v/>
      </c>
      <c r="L118" t="str">
        <f>_xlfn.XLOOKUP(M118,Data[Economic Activity],Data[[ Activity Code]],"",0)</f>
        <v/>
      </c>
    </row>
    <row r="119" spans="4:12" x14ac:dyDescent="0.3">
      <c r="D119" t="str">
        <f>_xlfn.XLOOKUP(E119,Data[Sector Name],Data[ISIC Section],"",0)</f>
        <v/>
      </c>
      <c r="F119" s="12" t="str">
        <f>IFERROR(_xlfn.XLOOKUP(G119,Data[DivisionName],Data[ISIC Division],"",0),"")</f>
        <v/>
      </c>
      <c r="H119" s="13" t="str">
        <f>_xlfn.XLOOKUP(I119,Data[ISIC Group Name],Data[ISIC Group],"",0)</f>
        <v/>
      </c>
      <c r="J119" s="14"/>
      <c r="K119" t="str">
        <f>IFERROR(VLOOKUP(VALUE(J119),'Combined ISIC Code '!G121:H539,2,FALSE),"")</f>
        <v/>
      </c>
      <c r="L119" t="str">
        <f>_xlfn.XLOOKUP(M119,Data[Economic Activity],Data[[ Activity Code]],"",0)</f>
        <v/>
      </c>
    </row>
    <row r="120" spans="4:12" x14ac:dyDescent="0.3">
      <c r="D120" t="str">
        <f>_xlfn.XLOOKUP(E120,Data[Sector Name],Data[ISIC Section],"",0)</f>
        <v/>
      </c>
      <c r="F120" s="12" t="str">
        <f>IFERROR(_xlfn.XLOOKUP(G120,Data[DivisionName],Data[ISIC Division],"",0),"")</f>
        <v/>
      </c>
      <c r="H120" s="13" t="str">
        <f>_xlfn.XLOOKUP(I120,Data[ISIC Group Name],Data[ISIC Group],"",0)</f>
        <v/>
      </c>
      <c r="J120" s="14"/>
      <c r="K120" t="str">
        <f>IFERROR(VLOOKUP(VALUE(J120),'Combined ISIC Code '!G122:H540,2,FALSE),"")</f>
        <v/>
      </c>
      <c r="L120" t="str">
        <f>_xlfn.XLOOKUP(M120,Data[Economic Activity],Data[[ Activity Code]],"",0)</f>
        <v/>
      </c>
    </row>
    <row r="121" spans="4:12" x14ac:dyDescent="0.3">
      <c r="D121" t="str">
        <f>_xlfn.XLOOKUP(E121,Data[Sector Name],Data[ISIC Section],"",0)</f>
        <v/>
      </c>
      <c r="F121" s="12" t="str">
        <f>IFERROR(_xlfn.XLOOKUP(G121,Data[DivisionName],Data[ISIC Division],"",0),"")</f>
        <v/>
      </c>
      <c r="H121" s="13" t="str">
        <f>_xlfn.XLOOKUP(I121,Data[ISIC Group Name],Data[ISIC Group],"",0)</f>
        <v/>
      </c>
      <c r="J121" s="14"/>
      <c r="K121" t="str">
        <f>IFERROR(VLOOKUP(VALUE(J121),'Combined ISIC Code '!G123:H541,2,FALSE),"")</f>
        <v/>
      </c>
      <c r="L121" t="str">
        <f>_xlfn.XLOOKUP(M121,Data[Economic Activity],Data[[ Activity Code]],"",0)</f>
        <v/>
      </c>
    </row>
    <row r="122" spans="4:12" x14ac:dyDescent="0.3">
      <c r="D122" t="str">
        <f>_xlfn.XLOOKUP(E122,Data[Sector Name],Data[ISIC Section],"",0)</f>
        <v/>
      </c>
      <c r="F122" s="12" t="str">
        <f>IFERROR(_xlfn.XLOOKUP(G122,Data[DivisionName],Data[ISIC Division],"",0),"")</f>
        <v/>
      </c>
      <c r="H122" s="13" t="str">
        <f>_xlfn.XLOOKUP(I122,Data[ISIC Group Name],Data[ISIC Group],"",0)</f>
        <v/>
      </c>
      <c r="J122" s="14"/>
      <c r="K122" t="str">
        <f>IFERROR(VLOOKUP(VALUE(J122),'Combined ISIC Code '!G124:H542,2,FALSE),"")</f>
        <v/>
      </c>
      <c r="L122" t="str">
        <f>_xlfn.XLOOKUP(M122,Data[Economic Activity],Data[[ Activity Code]],"",0)</f>
        <v/>
      </c>
    </row>
    <row r="123" spans="4:12" x14ac:dyDescent="0.3">
      <c r="D123" t="str">
        <f>_xlfn.XLOOKUP(E123,Data[Sector Name],Data[ISIC Section],"",0)</f>
        <v/>
      </c>
      <c r="F123" s="12" t="str">
        <f>IFERROR(_xlfn.XLOOKUP(G123,Data[DivisionName],Data[ISIC Division],"",0),"")</f>
        <v/>
      </c>
      <c r="H123" s="13" t="str">
        <f>_xlfn.XLOOKUP(I123,Data[ISIC Group Name],Data[ISIC Group],"",0)</f>
        <v/>
      </c>
      <c r="J123" s="14"/>
      <c r="K123" t="str">
        <f>IFERROR(VLOOKUP(VALUE(J123),'Combined ISIC Code '!G125:H543,2,FALSE),"")</f>
        <v/>
      </c>
      <c r="L123" t="str">
        <f>_xlfn.XLOOKUP(M123,Data[Economic Activity],Data[[ Activity Code]],"",0)</f>
        <v/>
      </c>
    </row>
    <row r="124" spans="4:12" x14ac:dyDescent="0.3">
      <c r="D124" t="str">
        <f>_xlfn.XLOOKUP(E124,Data[Sector Name],Data[ISIC Section],"",0)</f>
        <v/>
      </c>
      <c r="F124" s="12" t="str">
        <f>IFERROR(_xlfn.XLOOKUP(G124,Data[DivisionName],Data[ISIC Division],"",0),"")</f>
        <v/>
      </c>
      <c r="H124" s="13" t="str">
        <f>_xlfn.XLOOKUP(I124,Data[ISIC Group Name],Data[ISIC Group],"",0)</f>
        <v/>
      </c>
      <c r="J124" s="14"/>
      <c r="K124" t="str">
        <f>IFERROR(VLOOKUP(VALUE(J124),'Combined ISIC Code '!G126:H544,2,FALSE),"")</f>
        <v/>
      </c>
      <c r="L124" t="str">
        <f>_xlfn.XLOOKUP(M124,Data[Economic Activity],Data[[ Activity Code]],"",0)</f>
        <v/>
      </c>
    </row>
    <row r="125" spans="4:12" x14ac:dyDescent="0.3">
      <c r="D125" t="str">
        <f>_xlfn.XLOOKUP(E125,Data[Sector Name],Data[ISIC Section],"",0)</f>
        <v/>
      </c>
      <c r="F125" s="12" t="str">
        <f>IFERROR(_xlfn.XLOOKUP(G125,Data[DivisionName],Data[ISIC Division],"",0),"")</f>
        <v/>
      </c>
      <c r="H125" s="13" t="str">
        <f>_xlfn.XLOOKUP(I125,Data[ISIC Group Name],Data[ISIC Group],"",0)</f>
        <v/>
      </c>
      <c r="J125" s="14"/>
      <c r="K125" t="str">
        <f>IFERROR(VLOOKUP(VALUE(J125),'Combined ISIC Code '!G127:H545,2,FALSE),"")</f>
        <v/>
      </c>
      <c r="L125" t="str">
        <f>_xlfn.XLOOKUP(M125,Data[Economic Activity],Data[[ Activity Code]],"",0)</f>
        <v/>
      </c>
    </row>
    <row r="126" spans="4:12" x14ac:dyDescent="0.3">
      <c r="D126" t="str">
        <f>_xlfn.XLOOKUP(E126,Data[Sector Name],Data[ISIC Section],"",0)</f>
        <v/>
      </c>
      <c r="F126" s="12" t="str">
        <f>IFERROR(_xlfn.XLOOKUP(G126,Data[DivisionName],Data[ISIC Division],"",0),"")</f>
        <v/>
      </c>
      <c r="H126" s="13" t="str">
        <f>_xlfn.XLOOKUP(I126,Data[ISIC Group Name],Data[ISIC Group],"",0)</f>
        <v/>
      </c>
      <c r="J126" s="14"/>
      <c r="K126" t="str">
        <f>IFERROR(VLOOKUP(VALUE(J126),'Combined ISIC Code '!G128:H546,2,FALSE),"")</f>
        <v/>
      </c>
      <c r="L126" t="str">
        <f>_xlfn.XLOOKUP(M126,Data[Economic Activity],Data[[ Activity Code]],"",0)</f>
        <v/>
      </c>
    </row>
    <row r="127" spans="4:12" x14ac:dyDescent="0.3">
      <c r="D127" t="str">
        <f>_xlfn.XLOOKUP(E127,Data[Sector Name],Data[ISIC Section],"",0)</f>
        <v/>
      </c>
      <c r="F127" s="12" t="str">
        <f>IFERROR(_xlfn.XLOOKUP(G127,Data[DivisionName],Data[ISIC Division],"",0),"")</f>
        <v/>
      </c>
      <c r="H127" s="13" t="str">
        <f>_xlfn.XLOOKUP(I127,Data[ISIC Group Name],Data[ISIC Group],"",0)</f>
        <v/>
      </c>
      <c r="J127" s="14"/>
      <c r="K127" t="str">
        <f>IFERROR(VLOOKUP(VALUE(J127),'Combined ISIC Code '!G129:H547,2,FALSE),"")</f>
        <v/>
      </c>
      <c r="L127" t="str">
        <f>_xlfn.XLOOKUP(M127,Data[Economic Activity],Data[[ Activity Code]],"",0)</f>
        <v/>
      </c>
    </row>
    <row r="128" spans="4:12" x14ac:dyDescent="0.3">
      <c r="D128" t="str">
        <f>_xlfn.XLOOKUP(E128,Data[Sector Name],Data[ISIC Section],"",0)</f>
        <v/>
      </c>
      <c r="F128" s="12" t="str">
        <f>IFERROR(_xlfn.XLOOKUP(G128,Data[DivisionName],Data[ISIC Division],"",0),"")</f>
        <v/>
      </c>
      <c r="H128" s="13" t="str">
        <f>_xlfn.XLOOKUP(I128,Data[ISIC Group Name],Data[ISIC Group],"",0)</f>
        <v/>
      </c>
      <c r="J128" s="14"/>
      <c r="K128" t="str">
        <f>IFERROR(VLOOKUP(VALUE(J128),'Combined ISIC Code '!G130:H548,2,FALSE),"")</f>
        <v/>
      </c>
      <c r="L128" t="str">
        <f>_xlfn.XLOOKUP(M128,Data[Economic Activity],Data[[ Activity Code]],"",0)</f>
        <v/>
      </c>
    </row>
    <row r="129" spans="4:12" x14ac:dyDescent="0.3">
      <c r="D129" t="str">
        <f>_xlfn.XLOOKUP(E129,Data[Sector Name],Data[ISIC Section],"",0)</f>
        <v/>
      </c>
      <c r="F129" s="12" t="str">
        <f>IFERROR(_xlfn.XLOOKUP(G129,Data[DivisionName],Data[ISIC Division],"",0),"")</f>
        <v/>
      </c>
      <c r="H129" s="13" t="str">
        <f>_xlfn.XLOOKUP(I129,Data[ISIC Group Name],Data[ISIC Group],"",0)</f>
        <v/>
      </c>
      <c r="J129" s="14"/>
      <c r="K129" t="str">
        <f>IFERROR(VLOOKUP(VALUE(J129),'Combined ISIC Code '!G131:H549,2,FALSE),"")</f>
        <v/>
      </c>
      <c r="L129" t="str">
        <f>_xlfn.XLOOKUP(M129,Data[Economic Activity],Data[[ Activity Code]],"",0)</f>
        <v/>
      </c>
    </row>
    <row r="130" spans="4:12" x14ac:dyDescent="0.3">
      <c r="D130" t="str">
        <f>_xlfn.XLOOKUP(E130,Data[Sector Name],Data[ISIC Section],"",0)</f>
        <v/>
      </c>
      <c r="F130" s="12" t="str">
        <f>IFERROR(_xlfn.XLOOKUP(G130,Data[DivisionName],Data[ISIC Division],"",0),"")</f>
        <v/>
      </c>
      <c r="H130" s="13" t="str">
        <f>_xlfn.XLOOKUP(I130,Data[ISIC Group Name],Data[ISIC Group],"",0)</f>
        <v/>
      </c>
      <c r="J130" s="14"/>
      <c r="K130" t="str">
        <f>IFERROR(VLOOKUP(VALUE(J130),'Combined ISIC Code '!G132:H550,2,FALSE),"")</f>
        <v/>
      </c>
      <c r="L130" t="str">
        <f>_xlfn.XLOOKUP(M130,Data[Economic Activity],Data[[ Activity Code]],"",0)</f>
        <v/>
      </c>
    </row>
    <row r="131" spans="4:12" x14ac:dyDescent="0.3">
      <c r="D131" t="str">
        <f>_xlfn.XLOOKUP(E131,Data[Sector Name],Data[ISIC Section],"",0)</f>
        <v/>
      </c>
      <c r="F131" s="12" t="str">
        <f>IFERROR(_xlfn.XLOOKUP(G131,Data[DivisionName],Data[ISIC Division],"",0),"")</f>
        <v/>
      </c>
      <c r="H131" s="13" t="str">
        <f>_xlfn.XLOOKUP(I131,Data[ISIC Group Name],Data[ISIC Group],"",0)</f>
        <v/>
      </c>
      <c r="J131" s="14"/>
      <c r="K131" t="str">
        <f>IFERROR(VLOOKUP(VALUE(J131),'Combined ISIC Code '!G133:H551,2,FALSE),"")</f>
        <v/>
      </c>
      <c r="L131" t="str">
        <f>_xlfn.XLOOKUP(M131,Data[Economic Activity],Data[[ Activity Code]],"",0)</f>
        <v/>
      </c>
    </row>
    <row r="132" spans="4:12" x14ac:dyDescent="0.3">
      <c r="D132" t="str">
        <f>_xlfn.XLOOKUP(E132,Data[Sector Name],Data[ISIC Section],"",0)</f>
        <v/>
      </c>
      <c r="F132" s="12" t="str">
        <f>IFERROR(_xlfn.XLOOKUP(G132,Data[DivisionName],Data[ISIC Division],"",0),"")</f>
        <v/>
      </c>
      <c r="H132" s="13" t="str">
        <f>_xlfn.XLOOKUP(I132,Data[ISIC Group Name],Data[ISIC Group],"",0)</f>
        <v/>
      </c>
      <c r="J132" s="14"/>
      <c r="K132" t="str">
        <f>IFERROR(VLOOKUP(VALUE(J132),'Combined ISIC Code '!G134:H552,2,FALSE),"")</f>
        <v/>
      </c>
      <c r="L132" t="str">
        <f>_xlfn.XLOOKUP(M132,Data[Economic Activity],Data[[ Activity Code]],"",0)</f>
        <v/>
      </c>
    </row>
    <row r="133" spans="4:12" x14ac:dyDescent="0.3">
      <c r="D133" t="str">
        <f>_xlfn.XLOOKUP(E133,Data[Sector Name],Data[ISIC Section],"",0)</f>
        <v/>
      </c>
      <c r="F133" s="12" t="str">
        <f>IFERROR(_xlfn.XLOOKUP(G133,Data[DivisionName],Data[ISIC Division],"",0),"")</f>
        <v/>
      </c>
      <c r="H133" s="13" t="str">
        <f>_xlfn.XLOOKUP(I133,Data[ISIC Group Name],Data[ISIC Group],"",0)</f>
        <v/>
      </c>
      <c r="J133" s="14"/>
      <c r="K133" t="str">
        <f>IFERROR(VLOOKUP(VALUE(J133),'Combined ISIC Code '!G135:H553,2,FALSE),"")</f>
        <v/>
      </c>
      <c r="L133" t="str">
        <f>_xlfn.XLOOKUP(M133,Data[Economic Activity],Data[[ Activity Code]],"",0)</f>
        <v/>
      </c>
    </row>
    <row r="134" spans="4:12" x14ac:dyDescent="0.3">
      <c r="D134" t="str">
        <f>_xlfn.XLOOKUP(E134,Data[Sector Name],Data[ISIC Section],"",0)</f>
        <v/>
      </c>
      <c r="F134" s="12" t="str">
        <f>IFERROR(_xlfn.XLOOKUP(G134,Data[DivisionName],Data[ISIC Division],"",0),"")</f>
        <v/>
      </c>
      <c r="H134" s="13" t="str">
        <f>_xlfn.XLOOKUP(I134,Data[ISIC Group Name],Data[ISIC Group],"",0)</f>
        <v/>
      </c>
      <c r="J134" s="14"/>
      <c r="K134" t="str">
        <f>IFERROR(VLOOKUP(VALUE(J134),'Combined ISIC Code '!G136:H554,2,FALSE),"")</f>
        <v/>
      </c>
      <c r="L134" t="str">
        <f>_xlfn.XLOOKUP(M134,Data[Economic Activity],Data[[ Activity Code]],"",0)</f>
        <v/>
      </c>
    </row>
    <row r="135" spans="4:12" x14ac:dyDescent="0.3">
      <c r="D135" t="str">
        <f>_xlfn.XLOOKUP(E135,Data[Sector Name],Data[ISIC Section],"",0)</f>
        <v/>
      </c>
      <c r="F135" s="12" t="str">
        <f>IFERROR(_xlfn.XLOOKUP(G135,Data[DivisionName],Data[ISIC Division],"",0),"")</f>
        <v/>
      </c>
      <c r="H135" s="13" t="str">
        <f>_xlfn.XLOOKUP(I135,Data[ISIC Group Name],Data[ISIC Group],"",0)</f>
        <v/>
      </c>
      <c r="J135" s="14"/>
      <c r="K135" t="str">
        <f>IFERROR(VLOOKUP(VALUE(J135),'Combined ISIC Code '!G137:H555,2,FALSE),"")</f>
        <v/>
      </c>
      <c r="L135" t="str">
        <f>_xlfn.XLOOKUP(M135,Data[Economic Activity],Data[[ Activity Code]],"",0)</f>
        <v/>
      </c>
    </row>
    <row r="136" spans="4:12" x14ac:dyDescent="0.3">
      <c r="D136" t="str">
        <f>_xlfn.XLOOKUP(E136,Data[Sector Name],Data[ISIC Section],"",0)</f>
        <v/>
      </c>
      <c r="F136" s="12" t="str">
        <f>IFERROR(_xlfn.XLOOKUP(G136,Data[DivisionName],Data[ISIC Division],"",0),"")</f>
        <v/>
      </c>
      <c r="H136" s="13" t="str">
        <f>_xlfn.XLOOKUP(I136,Data[ISIC Group Name],Data[ISIC Group],"",0)</f>
        <v/>
      </c>
      <c r="J136" s="14"/>
      <c r="K136" t="str">
        <f>IFERROR(VLOOKUP(VALUE(J136),'Combined ISIC Code '!G138:H556,2,FALSE),"")</f>
        <v/>
      </c>
      <c r="L136" t="str">
        <f>_xlfn.XLOOKUP(M136,Data[Economic Activity],Data[[ Activity Code]],"",0)</f>
        <v/>
      </c>
    </row>
    <row r="137" spans="4:12" x14ac:dyDescent="0.3">
      <c r="D137" t="str">
        <f>_xlfn.XLOOKUP(E137,Data[Sector Name],Data[ISIC Section],"",0)</f>
        <v/>
      </c>
      <c r="F137" s="12" t="str">
        <f>IFERROR(_xlfn.XLOOKUP(G137,Data[DivisionName],Data[ISIC Division],"",0),"")</f>
        <v/>
      </c>
      <c r="H137" s="13" t="str">
        <f>_xlfn.XLOOKUP(I137,Data[ISIC Group Name],Data[ISIC Group],"",0)</f>
        <v/>
      </c>
      <c r="J137" s="14"/>
      <c r="K137" t="str">
        <f>IFERROR(VLOOKUP(VALUE(J137),'Combined ISIC Code '!G139:H557,2,FALSE),"")</f>
        <v/>
      </c>
      <c r="L137" t="str">
        <f>_xlfn.XLOOKUP(M137,Data[Economic Activity],Data[[ Activity Code]],"",0)</f>
        <v/>
      </c>
    </row>
    <row r="138" spans="4:12" x14ac:dyDescent="0.3">
      <c r="D138" t="str">
        <f>_xlfn.XLOOKUP(E138,Data[Sector Name],Data[ISIC Section],"",0)</f>
        <v/>
      </c>
      <c r="F138" s="12" t="str">
        <f>IFERROR(_xlfn.XLOOKUP(G138,Data[DivisionName],Data[ISIC Division],"",0),"")</f>
        <v/>
      </c>
      <c r="H138" s="13" t="str">
        <f>_xlfn.XLOOKUP(I138,Data[ISIC Group Name],Data[ISIC Group],"",0)</f>
        <v/>
      </c>
      <c r="J138" s="14"/>
      <c r="K138" t="str">
        <f>IFERROR(VLOOKUP(VALUE(J138),'Combined ISIC Code '!G140:H558,2,FALSE),"")</f>
        <v/>
      </c>
      <c r="L138" t="str">
        <f>_xlfn.XLOOKUP(M138,Data[Economic Activity],Data[[ Activity Code]],"",0)</f>
        <v/>
      </c>
    </row>
    <row r="139" spans="4:12" x14ac:dyDescent="0.3">
      <c r="D139" t="str">
        <f>_xlfn.XLOOKUP(E139,Data[Sector Name],Data[ISIC Section],"",0)</f>
        <v/>
      </c>
      <c r="F139" s="12" t="str">
        <f>IFERROR(_xlfn.XLOOKUP(G139,Data[DivisionName],Data[ISIC Division],"",0),"")</f>
        <v/>
      </c>
      <c r="H139" s="13" t="str">
        <f>_xlfn.XLOOKUP(I139,Data[ISIC Group Name],Data[ISIC Group],"",0)</f>
        <v/>
      </c>
      <c r="J139" s="14"/>
      <c r="K139" t="str">
        <f>IFERROR(VLOOKUP(VALUE(J139),'Combined ISIC Code '!G141:H559,2,FALSE),"")</f>
        <v/>
      </c>
      <c r="L139" t="str">
        <f>_xlfn.XLOOKUP(M139,Data[Economic Activity],Data[[ Activity Code]],"",0)</f>
        <v/>
      </c>
    </row>
    <row r="140" spans="4:12" x14ac:dyDescent="0.3">
      <c r="D140" t="str">
        <f>_xlfn.XLOOKUP(E140,Data[Sector Name],Data[ISIC Section],"",0)</f>
        <v/>
      </c>
      <c r="F140" s="12" t="str">
        <f>IFERROR(_xlfn.XLOOKUP(G140,Data[DivisionName],Data[ISIC Division],"",0),"")</f>
        <v/>
      </c>
      <c r="H140" s="13" t="str">
        <f>_xlfn.XLOOKUP(I140,Data[ISIC Group Name],Data[ISIC Group],"",0)</f>
        <v/>
      </c>
      <c r="J140" s="14"/>
      <c r="K140" t="str">
        <f>IFERROR(VLOOKUP(VALUE(J140),'Combined ISIC Code '!G142:H560,2,FALSE),"")</f>
        <v/>
      </c>
      <c r="L140" t="str">
        <f>_xlfn.XLOOKUP(M140,Data[Economic Activity],Data[[ Activity Code]],"",0)</f>
        <v/>
      </c>
    </row>
    <row r="141" spans="4:12" x14ac:dyDescent="0.3">
      <c r="D141" t="str">
        <f>_xlfn.XLOOKUP(E141,Data[Sector Name],Data[ISIC Section],"",0)</f>
        <v/>
      </c>
      <c r="F141" s="12" t="str">
        <f>IFERROR(_xlfn.XLOOKUP(G141,Data[DivisionName],Data[ISIC Division],"",0),"")</f>
        <v/>
      </c>
      <c r="H141" s="13" t="str">
        <f>_xlfn.XLOOKUP(I141,Data[ISIC Group Name],Data[ISIC Group],"",0)</f>
        <v/>
      </c>
      <c r="J141" s="14"/>
      <c r="K141" t="str">
        <f>IFERROR(VLOOKUP(VALUE(J141),'Combined ISIC Code '!G143:H561,2,FALSE),"")</f>
        <v/>
      </c>
      <c r="L141" t="str">
        <f>_xlfn.XLOOKUP(M141,Data[Economic Activity],Data[[ Activity Code]],"",0)</f>
        <v/>
      </c>
    </row>
    <row r="142" spans="4:12" x14ac:dyDescent="0.3">
      <c r="D142" t="str">
        <f>_xlfn.XLOOKUP(E142,Data[Sector Name],Data[ISIC Section],"",0)</f>
        <v/>
      </c>
      <c r="F142" s="12" t="str">
        <f>IFERROR(_xlfn.XLOOKUP(G142,Data[DivisionName],Data[ISIC Division],"",0),"")</f>
        <v/>
      </c>
      <c r="H142" s="13" t="str">
        <f>_xlfn.XLOOKUP(I142,Data[ISIC Group Name],Data[ISIC Group],"",0)</f>
        <v/>
      </c>
      <c r="J142" s="14"/>
      <c r="K142" t="str">
        <f>IFERROR(VLOOKUP(VALUE(J142),'Combined ISIC Code '!G144:H562,2,FALSE),"")</f>
        <v/>
      </c>
      <c r="L142" t="str">
        <f>_xlfn.XLOOKUP(M142,Data[Economic Activity],Data[[ Activity Code]],"",0)</f>
        <v/>
      </c>
    </row>
    <row r="143" spans="4:12" x14ac:dyDescent="0.3">
      <c r="D143" t="str">
        <f>_xlfn.XLOOKUP(E143,Data[Sector Name],Data[ISIC Section],"",0)</f>
        <v/>
      </c>
      <c r="F143" s="12" t="str">
        <f>IFERROR(_xlfn.XLOOKUP(G143,Data[DivisionName],Data[ISIC Division],"",0),"")</f>
        <v/>
      </c>
      <c r="H143" s="13" t="str">
        <f>_xlfn.XLOOKUP(I143,Data[ISIC Group Name],Data[ISIC Group],"",0)</f>
        <v/>
      </c>
      <c r="J143" s="14"/>
      <c r="K143" t="str">
        <f>IFERROR(VLOOKUP(VALUE(J143),'Combined ISIC Code '!G145:H563,2,FALSE),"")</f>
        <v/>
      </c>
      <c r="L143" t="str">
        <f>_xlfn.XLOOKUP(M143,Data[Economic Activity],Data[[ Activity Code]],"",0)</f>
        <v/>
      </c>
    </row>
    <row r="144" spans="4:12" x14ac:dyDescent="0.3">
      <c r="D144" t="str">
        <f>_xlfn.XLOOKUP(E144,Data[Sector Name],Data[ISIC Section],"",0)</f>
        <v/>
      </c>
      <c r="F144" s="12" t="str">
        <f>IFERROR(_xlfn.XLOOKUP(G144,Data[DivisionName],Data[ISIC Division],"",0),"")</f>
        <v/>
      </c>
      <c r="H144" s="13" t="str">
        <f>_xlfn.XLOOKUP(I144,Data[ISIC Group Name],Data[ISIC Group],"",0)</f>
        <v/>
      </c>
      <c r="J144" s="14"/>
      <c r="K144" t="str">
        <f>IFERROR(VLOOKUP(VALUE(J144),'Combined ISIC Code '!G146:H564,2,FALSE),"")</f>
        <v/>
      </c>
      <c r="L144" t="str">
        <f>_xlfn.XLOOKUP(M144,Data[Economic Activity],Data[[ Activity Code]],"",0)</f>
        <v/>
      </c>
    </row>
    <row r="145" spans="4:12" x14ac:dyDescent="0.3">
      <c r="D145" t="str">
        <f>_xlfn.XLOOKUP(E145,Data[Sector Name],Data[ISIC Section],"",0)</f>
        <v/>
      </c>
      <c r="F145" s="12" t="str">
        <f>IFERROR(_xlfn.XLOOKUP(G145,Data[DivisionName],Data[ISIC Division],"",0),"")</f>
        <v/>
      </c>
      <c r="H145" s="13" t="str">
        <f>_xlfn.XLOOKUP(I145,Data[ISIC Group Name],Data[ISIC Group],"",0)</f>
        <v/>
      </c>
      <c r="J145" s="14"/>
      <c r="K145" t="str">
        <f>IFERROR(VLOOKUP(VALUE(J145),'Combined ISIC Code '!G147:H565,2,FALSE),"")</f>
        <v/>
      </c>
      <c r="L145" t="str">
        <f>_xlfn.XLOOKUP(M145,Data[Economic Activity],Data[[ Activity Code]],"",0)</f>
        <v/>
      </c>
    </row>
    <row r="146" spans="4:12" x14ac:dyDescent="0.3">
      <c r="D146" t="str">
        <f>_xlfn.XLOOKUP(E146,Data[Sector Name],Data[ISIC Section],"",0)</f>
        <v/>
      </c>
      <c r="F146" s="12" t="str">
        <f>IFERROR(_xlfn.XLOOKUP(G146,Data[DivisionName],Data[ISIC Division],"",0),"")</f>
        <v/>
      </c>
      <c r="H146" s="13" t="str">
        <f>_xlfn.XLOOKUP(I146,Data[ISIC Group Name],Data[ISIC Group],"",0)</f>
        <v/>
      </c>
      <c r="J146" s="14"/>
      <c r="K146" t="str">
        <f>IFERROR(VLOOKUP(VALUE(J146),'Combined ISIC Code '!G148:H566,2,FALSE),"")</f>
        <v/>
      </c>
      <c r="L146" t="str">
        <f>_xlfn.XLOOKUP(M146,Data[Economic Activity],Data[[ Activity Code]],"",0)</f>
        <v/>
      </c>
    </row>
    <row r="147" spans="4:12" x14ac:dyDescent="0.3">
      <c r="D147" t="str">
        <f>_xlfn.XLOOKUP(E147,Data[Sector Name],Data[ISIC Section],"",0)</f>
        <v/>
      </c>
      <c r="F147" s="12" t="str">
        <f>IFERROR(_xlfn.XLOOKUP(G147,Data[DivisionName],Data[ISIC Division],"",0),"")</f>
        <v/>
      </c>
      <c r="H147" s="13" t="str">
        <f>_xlfn.XLOOKUP(I147,Data[ISIC Group Name],Data[ISIC Group],"",0)</f>
        <v/>
      </c>
      <c r="J147" s="14"/>
      <c r="K147" t="str">
        <f>IFERROR(VLOOKUP(VALUE(J147),'Combined ISIC Code '!G149:H567,2,FALSE),"")</f>
        <v/>
      </c>
      <c r="L147" t="str">
        <f>_xlfn.XLOOKUP(M147,Data[Economic Activity],Data[[ Activity Code]],"",0)</f>
        <v/>
      </c>
    </row>
    <row r="148" spans="4:12" x14ac:dyDescent="0.3">
      <c r="D148" t="str">
        <f>_xlfn.XLOOKUP(E148,Data[Sector Name],Data[ISIC Section],"",0)</f>
        <v/>
      </c>
      <c r="F148" s="12" t="str">
        <f>IFERROR(_xlfn.XLOOKUP(G148,Data[DivisionName],Data[ISIC Division],"",0),"")</f>
        <v/>
      </c>
      <c r="H148" s="13" t="str">
        <f>_xlfn.XLOOKUP(I148,Data[ISIC Group Name],Data[ISIC Group],"",0)</f>
        <v/>
      </c>
      <c r="J148" s="14"/>
      <c r="K148" t="str">
        <f>IFERROR(VLOOKUP(VALUE(J148),'Combined ISIC Code '!G150:H568,2,FALSE),"")</f>
        <v/>
      </c>
      <c r="L148" t="str">
        <f>_xlfn.XLOOKUP(M148,Data[Economic Activity],Data[[ Activity Code]],"",0)</f>
        <v/>
      </c>
    </row>
    <row r="149" spans="4:12" x14ac:dyDescent="0.3">
      <c r="D149" t="str">
        <f>_xlfn.XLOOKUP(E149,Data[Sector Name],Data[ISIC Section],"",0)</f>
        <v/>
      </c>
      <c r="F149" s="12" t="str">
        <f>IFERROR(_xlfn.XLOOKUP(G149,Data[DivisionName],Data[ISIC Division],"",0),"")</f>
        <v/>
      </c>
      <c r="H149" s="13" t="str">
        <f>_xlfn.XLOOKUP(I149,Data[ISIC Group Name],Data[ISIC Group],"",0)</f>
        <v/>
      </c>
      <c r="J149" s="14"/>
      <c r="K149" t="str">
        <f>IFERROR(VLOOKUP(VALUE(J149),'Combined ISIC Code '!G151:H569,2,FALSE),"")</f>
        <v/>
      </c>
      <c r="L149" t="str">
        <f>_xlfn.XLOOKUP(M149,Data[Economic Activity],Data[[ Activity Code]],"",0)</f>
        <v/>
      </c>
    </row>
    <row r="150" spans="4:12" x14ac:dyDescent="0.3">
      <c r="D150" t="str">
        <f>_xlfn.XLOOKUP(E150,Data[Sector Name],Data[ISIC Section],"",0)</f>
        <v/>
      </c>
      <c r="F150" s="12" t="str">
        <f>IFERROR(_xlfn.XLOOKUP(G150,Data[DivisionName],Data[ISIC Division],"",0),"")</f>
        <v/>
      </c>
      <c r="H150" s="13" t="str">
        <f>_xlfn.XLOOKUP(I150,Data[ISIC Group Name],Data[ISIC Group],"",0)</f>
        <v/>
      </c>
      <c r="J150" s="14"/>
      <c r="K150" t="str">
        <f>IFERROR(VLOOKUP(VALUE(J150),'Combined ISIC Code '!G152:H570,2,FALSE),"")</f>
        <v/>
      </c>
      <c r="L150" t="str">
        <f>_xlfn.XLOOKUP(M150,Data[Economic Activity],Data[[ Activity Code]],"",0)</f>
        <v/>
      </c>
    </row>
    <row r="151" spans="4:12" x14ac:dyDescent="0.3">
      <c r="D151" t="str">
        <f>_xlfn.XLOOKUP(E151,Data[Sector Name],Data[ISIC Section],"",0)</f>
        <v/>
      </c>
      <c r="F151" s="12" t="str">
        <f>IFERROR(_xlfn.XLOOKUP(G151,Data[DivisionName],Data[ISIC Division],"",0),"")</f>
        <v/>
      </c>
      <c r="H151" s="13" t="str">
        <f>_xlfn.XLOOKUP(I151,Data[ISIC Group Name],Data[ISIC Group],"",0)</f>
        <v/>
      </c>
      <c r="J151" s="14"/>
      <c r="K151" t="str">
        <f>IFERROR(VLOOKUP(VALUE(J151),'Combined ISIC Code '!G153:H571,2,FALSE),"")</f>
        <v/>
      </c>
      <c r="L151" t="str">
        <f>_xlfn.XLOOKUP(M151,Data[Economic Activity],Data[[ Activity Code]],"",0)</f>
        <v/>
      </c>
    </row>
    <row r="152" spans="4:12" x14ac:dyDescent="0.3">
      <c r="D152" t="str">
        <f>_xlfn.XLOOKUP(E152,Data[Sector Name],Data[ISIC Section],"",0)</f>
        <v/>
      </c>
      <c r="F152" s="12" t="str">
        <f>IFERROR(_xlfn.XLOOKUP(G152,Data[DivisionName],Data[ISIC Division],"",0),"")</f>
        <v/>
      </c>
      <c r="H152" s="13" t="str">
        <f>_xlfn.XLOOKUP(I152,Data[ISIC Group Name],Data[ISIC Group],"",0)</f>
        <v/>
      </c>
      <c r="J152" s="14"/>
      <c r="K152" t="str">
        <f>IFERROR(VLOOKUP(VALUE(J152),'Combined ISIC Code '!G154:H572,2,FALSE),"")</f>
        <v/>
      </c>
      <c r="L152" t="str">
        <f>_xlfn.XLOOKUP(M152,Data[Economic Activity],Data[[ Activity Code]],"",0)</f>
        <v/>
      </c>
    </row>
    <row r="153" spans="4:12" x14ac:dyDescent="0.3">
      <c r="D153" t="str">
        <f>_xlfn.XLOOKUP(E153,Data[Sector Name],Data[ISIC Section],"",0)</f>
        <v/>
      </c>
      <c r="F153" s="12" t="str">
        <f>IFERROR(_xlfn.XLOOKUP(G153,Data[DivisionName],Data[ISIC Division],"",0),"")</f>
        <v/>
      </c>
      <c r="H153" s="13" t="str">
        <f>_xlfn.XLOOKUP(I153,Data[ISIC Group Name],Data[ISIC Group],"",0)</f>
        <v/>
      </c>
      <c r="J153" s="14"/>
      <c r="K153" t="str">
        <f>IFERROR(VLOOKUP(VALUE(J153),'Combined ISIC Code '!G155:H573,2,FALSE),"")</f>
        <v/>
      </c>
      <c r="L153" t="str">
        <f>_xlfn.XLOOKUP(M153,Data[Economic Activity],Data[[ Activity Code]],"",0)</f>
        <v/>
      </c>
    </row>
    <row r="154" spans="4:12" x14ac:dyDescent="0.3">
      <c r="D154" t="str">
        <f>_xlfn.XLOOKUP(E154,Data[Sector Name],Data[ISIC Section],"",0)</f>
        <v/>
      </c>
      <c r="F154" s="12" t="str">
        <f>IFERROR(_xlfn.XLOOKUP(G154,Data[DivisionName],Data[ISIC Division],"",0),"")</f>
        <v/>
      </c>
      <c r="H154" s="13" t="str">
        <f>_xlfn.XLOOKUP(I154,Data[ISIC Group Name],Data[ISIC Group],"",0)</f>
        <v/>
      </c>
      <c r="J154" s="14"/>
      <c r="K154" t="str">
        <f>IFERROR(VLOOKUP(VALUE(J154),'Combined ISIC Code '!G156:H574,2,FALSE),"")</f>
        <v/>
      </c>
      <c r="L154" t="str">
        <f>_xlfn.XLOOKUP(M154,Data[Economic Activity],Data[[ Activity Code]],"",0)</f>
        <v/>
      </c>
    </row>
    <row r="155" spans="4:12" x14ac:dyDescent="0.3">
      <c r="D155" t="str">
        <f>_xlfn.XLOOKUP(E155,Data[Sector Name],Data[ISIC Section],"",0)</f>
        <v/>
      </c>
      <c r="F155" s="12" t="str">
        <f>IFERROR(_xlfn.XLOOKUP(G155,Data[DivisionName],Data[ISIC Division],"",0),"")</f>
        <v/>
      </c>
      <c r="H155" s="13" t="str">
        <f>_xlfn.XLOOKUP(I155,Data[ISIC Group Name],Data[ISIC Group],"",0)</f>
        <v/>
      </c>
      <c r="J155" s="14"/>
      <c r="K155" t="str">
        <f>IFERROR(VLOOKUP(VALUE(J155),'Combined ISIC Code '!G157:H575,2,FALSE),"")</f>
        <v/>
      </c>
      <c r="L155" t="str">
        <f>_xlfn.XLOOKUP(M155,Data[Economic Activity],Data[[ Activity Code]],"",0)</f>
        <v/>
      </c>
    </row>
    <row r="156" spans="4:12" x14ac:dyDescent="0.3">
      <c r="D156" t="str">
        <f>_xlfn.XLOOKUP(E156,Data[Sector Name],Data[ISIC Section],"",0)</f>
        <v/>
      </c>
      <c r="F156" s="12" t="str">
        <f>IFERROR(_xlfn.XLOOKUP(G156,Data[DivisionName],Data[ISIC Division],"",0),"")</f>
        <v/>
      </c>
      <c r="H156" s="13" t="str">
        <f>_xlfn.XLOOKUP(I156,Data[ISIC Group Name],Data[ISIC Group],"",0)</f>
        <v/>
      </c>
      <c r="J156" s="14"/>
      <c r="K156" t="str">
        <f>IFERROR(VLOOKUP(VALUE(J156),'Combined ISIC Code '!G158:H576,2,FALSE),"")</f>
        <v/>
      </c>
      <c r="L156" t="str">
        <f>_xlfn.XLOOKUP(M156,Data[Economic Activity],Data[[ Activity Code]],"",0)</f>
        <v/>
      </c>
    </row>
    <row r="157" spans="4:12" x14ac:dyDescent="0.3">
      <c r="D157" t="str">
        <f>_xlfn.XLOOKUP(E157,Data[Sector Name],Data[ISIC Section],"",0)</f>
        <v/>
      </c>
      <c r="F157" s="12" t="str">
        <f>IFERROR(_xlfn.XLOOKUP(G157,Data[DivisionName],Data[ISIC Division],"",0),"")</f>
        <v/>
      </c>
      <c r="H157" s="13" t="str">
        <f>_xlfn.XLOOKUP(I157,Data[ISIC Group Name],Data[ISIC Group],"",0)</f>
        <v/>
      </c>
      <c r="J157" s="14"/>
      <c r="K157" t="str">
        <f>IFERROR(VLOOKUP(VALUE(J157),'Combined ISIC Code '!G159:H577,2,FALSE),"")</f>
        <v/>
      </c>
      <c r="L157" t="str">
        <f>_xlfn.XLOOKUP(M157,Data[Economic Activity],Data[[ Activity Code]],"",0)</f>
        <v/>
      </c>
    </row>
    <row r="158" spans="4:12" x14ac:dyDescent="0.3">
      <c r="D158" t="str">
        <f>_xlfn.XLOOKUP(E158,Data[Sector Name],Data[ISIC Section],"",0)</f>
        <v/>
      </c>
      <c r="F158" s="12" t="str">
        <f>IFERROR(_xlfn.XLOOKUP(G158,Data[DivisionName],Data[ISIC Division],"",0),"")</f>
        <v/>
      </c>
      <c r="H158" s="13" t="str">
        <f>_xlfn.XLOOKUP(I158,Data[ISIC Group Name],Data[ISIC Group],"",0)</f>
        <v/>
      </c>
      <c r="J158" s="14"/>
      <c r="K158" t="str">
        <f>IFERROR(VLOOKUP(VALUE(J158),'Combined ISIC Code '!G160:H578,2,FALSE),"")</f>
        <v/>
      </c>
      <c r="L158" t="str">
        <f>_xlfn.XLOOKUP(M158,Data[Economic Activity],Data[[ Activity Code]],"",0)</f>
        <v/>
      </c>
    </row>
    <row r="159" spans="4:12" x14ac:dyDescent="0.3">
      <c r="D159" t="str">
        <f>_xlfn.XLOOKUP(E159,Data[Sector Name],Data[ISIC Section],"",0)</f>
        <v/>
      </c>
      <c r="F159" s="12" t="str">
        <f>IFERROR(_xlfn.XLOOKUP(G159,Data[DivisionName],Data[ISIC Division],"",0),"")</f>
        <v/>
      </c>
      <c r="H159" s="13" t="str">
        <f>_xlfn.XLOOKUP(I159,Data[ISIC Group Name],Data[ISIC Group],"",0)</f>
        <v/>
      </c>
      <c r="J159" s="14"/>
      <c r="K159" t="str">
        <f>IFERROR(VLOOKUP(VALUE(J159),'Combined ISIC Code '!G161:H579,2,FALSE),"")</f>
        <v/>
      </c>
      <c r="L159" t="str">
        <f>_xlfn.XLOOKUP(M159,Data[Economic Activity],Data[[ Activity Code]],"",0)</f>
        <v/>
      </c>
    </row>
    <row r="160" spans="4:12" x14ac:dyDescent="0.3">
      <c r="D160" t="str">
        <f>_xlfn.XLOOKUP(E160,Data[Sector Name],Data[ISIC Section],"",0)</f>
        <v/>
      </c>
      <c r="F160" s="12" t="str">
        <f>IFERROR(_xlfn.XLOOKUP(G160,Data[DivisionName],Data[ISIC Division],"",0),"")</f>
        <v/>
      </c>
      <c r="H160" s="13" t="str">
        <f>_xlfn.XLOOKUP(I160,Data[ISIC Group Name],Data[ISIC Group],"",0)</f>
        <v/>
      </c>
      <c r="J160" s="14"/>
      <c r="K160" t="str">
        <f>IFERROR(VLOOKUP(VALUE(J160),'Combined ISIC Code '!G162:H580,2,FALSE),"")</f>
        <v/>
      </c>
      <c r="L160" t="str">
        <f>_xlfn.XLOOKUP(M160,Data[Economic Activity],Data[[ Activity Code]],"",0)</f>
        <v/>
      </c>
    </row>
    <row r="161" spans="4:12" x14ac:dyDescent="0.3">
      <c r="D161" t="str">
        <f>_xlfn.XLOOKUP(E161,Data[Sector Name],Data[ISIC Section],"",0)</f>
        <v/>
      </c>
      <c r="F161" s="12" t="str">
        <f>IFERROR(_xlfn.XLOOKUP(G161,Data[DivisionName],Data[ISIC Division],"",0),"")</f>
        <v/>
      </c>
      <c r="H161" s="13" t="str">
        <f>_xlfn.XLOOKUP(I161,Data[ISIC Group Name],Data[ISIC Group],"",0)</f>
        <v/>
      </c>
      <c r="J161" s="14"/>
      <c r="K161" t="str">
        <f>IFERROR(VLOOKUP(VALUE(J161),'Combined ISIC Code '!G163:H581,2,FALSE),"")</f>
        <v/>
      </c>
      <c r="L161" t="str">
        <f>_xlfn.XLOOKUP(M161,Data[Economic Activity],Data[[ Activity Code]],"",0)</f>
        <v/>
      </c>
    </row>
    <row r="162" spans="4:12" x14ac:dyDescent="0.3">
      <c r="D162" t="str">
        <f>_xlfn.XLOOKUP(E162,Data[Sector Name],Data[ISIC Section],"",0)</f>
        <v/>
      </c>
      <c r="F162" s="12" t="str">
        <f>IFERROR(_xlfn.XLOOKUP(G162,Data[DivisionName],Data[ISIC Division],"",0),"")</f>
        <v/>
      </c>
      <c r="H162" s="13" t="str">
        <f>_xlfn.XLOOKUP(I162,Data[ISIC Group Name],Data[ISIC Group],"",0)</f>
        <v/>
      </c>
      <c r="J162" s="14"/>
      <c r="K162" t="str">
        <f>IFERROR(VLOOKUP(VALUE(J162),'Combined ISIC Code '!G164:H582,2,FALSE),"")</f>
        <v/>
      </c>
      <c r="L162" t="str">
        <f>_xlfn.XLOOKUP(M162,Data[Economic Activity],Data[[ Activity Code]],"",0)</f>
        <v/>
      </c>
    </row>
    <row r="163" spans="4:12" x14ac:dyDescent="0.3">
      <c r="D163" t="str">
        <f>_xlfn.XLOOKUP(E163,Data[Sector Name],Data[ISIC Section],"",0)</f>
        <v/>
      </c>
      <c r="F163" s="12" t="str">
        <f>IFERROR(_xlfn.XLOOKUP(G163,Data[DivisionName],Data[ISIC Division],"",0),"")</f>
        <v/>
      </c>
      <c r="H163" s="13" t="str">
        <f>_xlfn.XLOOKUP(I163,Data[ISIC Group Name],Data[ISIC Group],"",0)</f>
        <v/>
      </c>
      <c r="J163" s="14"/>
      <c r="K163" t="str">
        <f>IFERROR(VLOOKUP(VALUE(J163),'Combined ISIC Code '!G165:H583,2,FALSE),"")</f>
        <v/>
      </c>
      <c r="L163" t="str">
        <f>_xlfn.XLOOKUP(M163,Data[Economic Activity],Data[[ Activity Code]],"",0)</f>
        <v/>
      </c>
    </row>
    <row r="164" spans="4:12" x14ac:dyDescent="0.3">
      <c r="D164" t="str">
        <f>_xlfn.XLOOKUP(E164,Data[Sector Name],Data[ISIC Section],"",0)</f>
        <v/>
      </c>
      <c r="F164" s="12" t="str">
        <f>IFERROR(_xlfn.XLOOKUP(G164,Data[DivisionName],Data[ISIC Division],"",0),"")</f>
        <v/>
      </c>
      <c r="H164" s="13" t="str">
        <f>_xlfn.XLOOKUP(I164,Data[ISIC Group Name],Data[ISIC Group],"",0)</f>
        <v/>
      </c>
      <c r="J164" s="14"/>
      <c r="K164" t="str">
        <f>IFERROR(VLOOKUP(VALUE(J164),'Combined ISIC Code '!G166:H584,2,FALSE),"")</f>
        <v/>
      </c>
      <c r="L164" t="str">
        <f>_xlfn.XLOOKUP(M164,Data[Economic Activity],Data[[ Activity Code]],"",0)</f>
        <v/>
      </c>
    </row>
    <row r="165" spans="4:12" x14ac:dyDescent="0.3">
      <c r="D165" t="str">
        <f>_xlfn.XLOOKUP(E165,Data[Sector Name],Data[ISIC Section],"",0)</f>
        <v/>
      </c>
      <c r="F165" s="12" t="str">
        <f>IFERROR(_xlfn.XLOOKUP(G165,Data[DivisionName],Data[ISIC Division],"",0),"")</f>
        <v/>
      </c>
      <c r="H165" s="13" t="str">
        <f>_xlfn.XLOOKUP(I165,Data[ISIC Group Name],Data[ISIC Group],"",0)</f>
        <v/>
      </c>
      <c r="J165" s="14"/>
      <c r="K165" t="str">
        <f>IFERROR(VLOOKUP(VALUE(J165),'Combined ISIC Code '!G167:H585,2,FALSE),"")</f>
        <v/>
      </c>
      <c r="L165" t="str">
        <f>_xlfn.XLOOKUP(M165,Data[Economic Activity],Data[[ Activity Code]],"",0)</f>
        <v/>
      </c>
    </row>
    <row r="166" spans="4:12" x14ac:dyDescent="0.3">
      <c r="D166" t="str">
        <f>_xlfn.XLOOKUP(E166,Data[Sector Name],Data[ISIC Section],"",0)</f>
        <v/>
      </c>
      <c r="F166" s="12" t="str">
        <f>IFERROR(_xlfn.XLOOKUP(G166,Data[DivisionName],Data[ISIC Division],"",0),"")</f>
        <v/>
      </c>
      <c r="H166" s="13" t="str">
        <f>_xlfn.XLOOKUP(I166,Data[ISIC Group Name],Data[ISIC Group],"",0)</f>
        <v/>
      </c>
      <c r="J166" s="14"/>
      <c r="K166" t="str">
        <f>IFERROR(VLOOKUP(VALUE(J166),'Combined ISIC Code '!G168:H586,2,FALSE),"")</f>
        <v/>
      </c>
      <c r="L166" t="str">
        <f>_xlfn.XLOOKUP(M166,Data[Economic Activity],Data[[ Activity Code]],"",0)</f>
        <v/>
      </c>
    </row>
    <row r="167" spans="4:12" x14ac:dyDescent="0.3">
      <c r="D167" t="str">
        <f>_xlfn.XLOOKUP(E167,Data[Sector Name],Data[ISIC Section],"",0)</f>
        <v/>
      </c>
      <c r="F167" s="12" t="str">
        <f>IFERROR(_xlfn.XLOOKUP(G167,Data[DivisionName],Data[ISIC Division],"",0),"")</f>
        <v/>
      </c>
      <c r="H167" s="13" t="str">
        <f>_xlfn.XLOOKUP(I167,Data[ISIC Group Name],Data[ISIC Group],"",0)</f>
        <v/>
      </c>
      <c r="J167" s="14"/>
      <c r="K167" t="str">
        <f>IFERROR(VLOOKUP(VALUE(J167),'Combined ISIC Code '!G169:H587,2,FALSE),"")</f>
        <v/>
      </c>
      <c r="L167" t="str">
        <f>_xlfn.XLOOKUP(M167,Data[Economic Activity],Data[[ Activity Code]],"",0)</f>
        <v/>
      </c>
    </row>
    <row r="168" spans="4:12" x14ac:dyDescent="0.3">
      <c r="D168" t="str">
        <f>_xlfn.XLOOKUP(E168,Data[Sector Name],Data[ISIC Section],"",0)</f>
        <v/>
      </c>
      <c r="F168" s="12" t="str">
        <f>IFERROR(_xlfn.XLOOKUP(G168,Data[DivisionName],Data[ISIC Division],"",0),"")</f>
        <v/>
      </c>
      <c r="H168" s="13" t="str">
        <f>_xlfn.XLOOKUP(I168,Data[ISIC Group Name],Data[ISIC Group],"",0)</f>
        <v/>
      </c>
      <c r="J168" s="14"/>
      <c r="K168" t="str">
        <f>IFERROR(VLOOKUP(VALUE(J168),'Combined ISIC Code '!G170:H588,2,FALSE),"")</f>
        <v/>
      </c>
      <c r="L168" t="str">
        <f>_xlfn.XLOOKUP(M168,Data[Economic Activity],Data[[ Activity Code]],"",0)</f>
        <v/>
      </c>
    </row>
    <row r="169" spans="4:12" x14ac:dyDescent="0.3">
      <c r="D169" t="str">
        <f>_xlfn.XLOOKUP(E169,Data[Sector Name],Data[ISIC Section],"",0)</f>
        <v/>
      </c>
      <c r="F169" s="12" t="str">
        <f>IFERROR(_xlfn.XLOOKUP(G169,Data[DivisionName],Data[ISIC Division],"",0),"")</f>
        <v/>
      </c>
      <c r="H169" s="13" t="str">
        <f>_xlfn.XLOOKUP(I169,Data[ISIC Group Name],Data[ISIC Group],"",0)</f>
        <v/>
      </c>
      <c r="J169" s="14"/>
      <c r="K169" t="str">
        <f>IFERROR(VLOOKUP(VALUE(J169),'Combined ISIC Code '!G171:H589,2,FALSE),"")</f>
        <v/>
      </c>
      <c r="L169" t="str">
        <f>_xlfn.XLOOKUP(M169,Data[Economic Activity],Data[[ Activity Code]],"",0)</f>
        <v/>
      </c>
    </row>
    <row r="170" spans="4:12" x14ac:dyDescent="0.3">
      <c r="D170" t="str">
        <f>_xlfn.XLOOKUP(E170,Data[Sector Name],Data[ISIC Section],"",0)</f>
        <v/>
      </c>
      <c r="F170" s="12" t="str">
        <f>IFERROR(_xlfn.XLOOKUP(G170,Data[DivisionName],Data[ISIC Division],"",0),"")</f>
        <v/>
      </c>
      <c r="H170" s="13" t="str">
        <f>_xlfn.XLOOKUP(I170,Data[ISIC Group Name],Data[ISIC Group],"",0)</f>
        <v/>
      </c>
      <c r="J170" s="14"/>
      <c r="K170" t="str">
        <f>IFERROR(VLOOKUP(VALUE(J170),'Combined ISIC Code '!G172:H590,2,FALSE),"")</f>
        <v/>
      </c>
      <c r="L170" t="str">
        <f>_xlfn.XLOOKUP(M170,Data[Economic Activity],Data[[ Activity Code]],"",0)</f>
        <v/>
      </c>
    </row>
    <row r="171" spans="4:12" x14ac:dyDescent="0.3">
      <c r="D171" t="str">
        <f>_xlfn.XLOOKUP(E171,Data[Sector Name],Data[ISIC Section],"",0)</f>
        <v/>
      </c>
      <c r="F171" s="12" t="str">
        <f>IFERROR(_xlfn.XLOOKUP(G171,Data[DivisionName],Data[ISIC Division],"",0),"")</f>
        <v/>
      </c>
      <c r="H171" s="13" t="str">
        <f>_xlfn.XLOOKUP(I171,Data[ISIC Group Name],Data[ISIC Group],"",0)</f>
        <v/>
      </c>
      <c r="J171" s="14"/>
      <c r="K171" t="str">
        <f>IFERROR(VLOOKUP(VALUE(J171),'Combined ISIC Code '!G173:H591,2,FALSE),"")</f>
        <v/>
      </c>
      <c r="L171" t="str">
        <f>_xlfn.XLOOKUP(M171,Data[Economic Activity],Data[[ Activity Code]],"",0)</f>
        <v/>
      </c>
    </row>
    <row r="172" spans="4:12" x14ac:dyDescent="0.3">
      <c r="D172" t="str">
        <f>_xlfn.XLOOKUP(E172,Data[Sector Name],Data[ISIC Section],"",0)</f>
        <v/>
      </c>
      <c r="F172" s="12" t="str">
        <f>IFERROR(_xlfn.XLOOKUP(G172,Data[DivisionName],Data[ISIC Division],"",0),"")</f>
        <v/>
      </c>
      <c r="H172" s="13" t="str">
        <f>_xlfn.XLOOKUP(I172,Data[ISIC Group Name],Data[ISIC Group],"",0)</f>
        <v/>
      </c>
      <c r="J172" s="14"/>
      <c r="K172" t="str">
        <f>IFERROR(VLOOKUP(VALUE(J172),'Combined ISIC Code '!G174:H592,2,FALSE),"")</f>
        <v/>
      </c>
      <c r="L172" t="str">
        <f>_xlfn.XLOOKUP(M172,Data[Economic Activity],Data[[ Activity Code]],"",0)</f>
        <v/>
      </c>
    </row>
    <row r="173" spans="4:12" x14ac:dyDescent="0.3">
      <c r="D173" t="str">
        <f>_xlfn.XLOOKUP(E173,Data[Sector Name],Data[ISIC Section],"",0)</f>
        <v/>
      </c>
      <c r="F173" s="12" t="str">
        <f>IFERROR(_xlfn.XLOOKUP(G173,Data[DivisionName],Data[ISIC Division],"",0),"")</f>
        <v/>
      </c>
      <c r="H173" s="13" t="str">
        <f>_xlfn.XLOOKUP(I173,Data[ISIC Group Name],Data[ISIC Group],"",0)</f>
        <v/>
      </c>
      <c r="J173" s="14"/>
      <c r="K173" t="str">
        <f>IFERROR(VLOOKUP(VALUE(J173),'Combined ISIC Code '!G175:H593,2,FALSE),"")</f>
        <v/>
      </c>
      <c r="L173" t="str">
        <f>_xlfn.XLOOKUP(M173,Data[Economic Activity],Data[[ Activity Code]],"",0)</f>
        <v/>
      </c>
    </row>
    <row r="174" spans="4:12" x14ac:dyDescent="0.3">
      <c r="D174" t="str">
        <f>_xlfn.XLOOKUP(E174,Data[Sector Name],Data[ISIC Section],"",0)</f>
        <v/>
      </c>
      <c r="F174" s="12" t="str">
        <f>IFERROR(_xlfn.XLOOKUP(G174,Data[DivisionName],Data[ISIC Division],"",0),"")</f>
        <v/>
      </c>
      <c r="H174" s="13" t="str">
        <f>_xlfn.XLOOKUP(I174,Data[ISIC Group Name],Data[ISIC Group],"",0)</f>
        <v/>
      </c>
      <c r="J174" s="14"/>
      <c r="K174" t="str">
        <f>IFERROR(VLOOKUP(VALUE(J174),'Combined ISIC Code '!G176:H594,2,FALSE),"")</f>
        <v/>
      </c>
      <c r="L174" t="str">
        <f>_xlfn.XLOOKUP(M174,Data[Economic Activity],Data[[ Activity Code]],"",0)</f>
        <v/>
      </c>
    </row>
    <row r="175" spans="4:12" x14ac:dyDescent="0.3">
      <c r="D175" t="str">
        <f>_xlfn.XLOOKUP(E175,Data[Sector Name],Data[ISIC Section],"",0)</f>
        <v/>
      </c>
      <c r="F175" s="12" t="str">
        <f>IFERROR(_xlfn.XLOOKUP(G175,Data[DivisionName],Data[ISIC Division],"",0),"")</f>
        <v/>
      </c>
      <c r="H175" s="13" t="str">
        <f>_xlfn.XLOOKUP(I175,Data[ISIC Group Name],Data[ISIC Group],"",0)</f>
        <v/>
      </c>
      <c r="J175" s="14"/>
      <c r="K175" t="str">
        <f>IFERROR(VLOOKUP(VALUE(J175),'Combined ISIC Code '!G177:H595,2,FALSE),"")</f>
        <v/>
      </c>
      <c r="L175" t="str">
        <f>_xlfn.XLOOKUP(M175,Data[Economic Activity],Data[[ Activity Code]],"",0)</f>
        <v/>
      </c>
    </row>
    <row r="176" spans="4:12" x14ac:dyDescent="0.3">
      <c r="D176" t="str">
        <f>_xlfn.XLOOKUP(E176,Data[Sector Name],Data[ISIC Section],"",0)</f>
        <v/>
      </c>
      <c r="F176" s="12" t="str">
        <f>IFERROR(_xlfn.XLOOKUP(G176,Data[DivisionName],Data[ISIC Division],"",0),"")</f>
        <v/>
      </c>
      <c r="H176" s="13" t="str">
        <f>_xlfn.XLOOKUP(I176,Data[ISIC Group Name],Data[ISIC Group],"",0)</f>
        <v/>
      </c>
      <c r="J176" s="14"/>
      <c r="K176" t="str">
        <f>IFERROR(VLOOKUP(VALUE(J176),'Combined ISIC Code '!G178:H596,2,FALSE),"")</f>
        <v/>
      </c>
      <c r="L176" t="str">
        <f>_xlfn.XLOOKUP(M176,Data[Economic Activity],Data[[ Activity Code]],"",0)</f>
        <v/>
      </c>
    </row>
    <row r="177" spans="4:12" x14ac:dyDescent="0.3">
      <c r="D177" t="str">
        <f>_xlfn.XLOOKUP(E177,Data[Sector Name],Data[ISIC Section],"",0)</f>
        <v/>
      </c>
      <c r="F177" s="12" t="str">
        <f>IFERROR(_xlfn.XLOOKUP(G177,Data[DivisionName],Data[ISIC Division],"",0),"")</f>
        <v/>
      </c>
      <c r="H177" s="13" t="str">
        <f>_xlfn.XLOOKUP(I177,Data[ISIC Group Name],Data[ISIC Group],"",0)</f>
        <v/>
      </c>
      <c r="J177" s="14"/>
      <c r="K177" t="str">
        <f>IFERROR(VLOOKUP(VALUE(J177),'Combined ISIC Code '!G179:H597,2,FALSE),"")</f>
        <v/>
      </c>
      <c r="L177" t="str">
        <f>_xlfn.XLOOKUP(M177,Data[Economic Activity],Data[[ Activity Code]],"",0)</f>
        <v/>
      </c>
    </row>
    <row r="178" spans="4:12" x14ac:dyDescent="0.3">
      <c r="D178" t="str">
        <f>_xlfn.XLOOKUP(E178,Data[Sector Name],Data[ISIC Section],"",0)</f>
        <v/>
      </c>
      <c r="F178" s="12" t="str">
        <f>IFERROR(_xlfn.XLOOKUP(G178,Data[DivisionName],Data[ISIC Division],"",0),"")</f>
        <v/>
      </c>
      <c r="H178" s="13" t="str">
        <f>_xlfn.XLOOKUP(I178,Data[ISIC Group Name],Data[ISIC Group],"",0)</f>
        <v/>
      </c>
      <c r="J178" s="14"/>
      <c r="K178" t="str">
        <f>IFERROR(VLOOKUP(VALUE(J178),'Combined ISIC Code '!G180:H598,2,FALSE),"")</f>
        <v/>
      </c>
      <c r="L178" t="str">
        <f>_xlfn.XLOOKUP(M178,Data[Economic Activity],Data[[ Activity Code]],"",0)</f>
        <v/>
      </c>
    </row>
    <row r="179" spans="4:12" x14ac:dyDescent="0.3">
      <c r="D179" t="str">
        <f>_xlfn.XLOOKUP(E179,Data[Sector Name],Data[ISIC Section],"",0)</f>
        <v/>
      </c>
      <c r="F179" s="12" t="str">
        <f>IFERROR(_xlfn.XLOOKUP(G179,Data[DivisionName],Data[ISIC Division],"",0),"")</f>
        <v/>
      </c>
      <c r="H179" s="13" t="str">
        <f>_xlfn.XLOOKUP(I179,Data[ISIC Group Name],Data[ISIC Group],"",0)</f>
        <v/>
      </c>
      <c r="J179" s="14"/>
      <c r="K179" t="str">
        <f>IFERROR(VLOOKUP(VALUE(J179),'Combined ISIC Code '!G181:H599,2,FALSE),"")</f>
        <v/>
      </c>
      <c r="L179" t="str">
        <f>_xlfn.XLOOKUP(M179,Data[Economic Activity],Data[[ Activity Code]],"",0)</f>
        <v/>
      </c>
    </row>
    <row r="180" spans="4:12" x14ac:dyDescent="0.3">
      <c r="D180" t="str">
        <f>_xlfn.XLOOKUP(E180,Data[Sector Name],Data[ISIC Section],"",0)</f>
        <v/>
      </c>
      <c r="F180" s="12" t="str">
        <f>IFERROR(_xlfn.XLOOKUP(G180,Data[DivisionName],Data[ISIC Division],"",0),"")</f>
        <v/>
      </c>
      <c r="H180" s="13" t="str">
        <f>_xlfn.XLOOKUP(I180,Data[ISIC Group Name],Data[ISIC Group],"",0)</f>
        <v/>
      </c>
      <c r="J180" s="14"/>
      <c r="K180" t="str">
        <f>IFERROR(VLOOKUP(VALUE(J180),'Combined ISIC Code '!G182:H600,2,FALSE),"")</f>
        <v/>
      </c>
      <c r="L180" t="str">
        <f>_xlfn.XLOOKUP(M180,Data[Economic Activity],Data[[ Activity Code]],"",0)</f>
        <v/>
      </c>
    </row>
    <row r="181" spans="4:12" x14ac:dyDescent="0.3">
      <c r="D181" t="str">
        <f>_xlfn.XLOOKUP(E181,Data[Sector Name],Data[ISIC Section],"",0)</f>
        <v/>
      </c>
      <c r="F181" s="12" t="str">
        <f>IFERROR(_xlfn.XLOOKUP(G181,Data[DivisionName],Data[ISIC Division],"",0),"")</f>
        <v/>
      </c>
      <c r="H181" s="13" t="str">
        <f>_xlfn.XLOOKUP(I181,Data[ISIC Group Name],Data[ISIC Group],"",0)</f>
        <v/>
      </c>
      <c r="J181" s="14"/>
      <c r="K181" t="str">
        <f>IFERROR(VLOOKUP(VALUE(J181),'Combined ISIC Code '!G183:H601,2,FALSE),"")</f>
        <v/>
      </c>
      <c r="L181" t="str">
        <f>_xlfn.XLOOKUP(M181,Data[Economic Activity],Data[[ Activity Code]],"",0)</f>
        <v/>
      </c>
    </row>
    <row r="182" spans="4:12" x14ac:dyDescent="0.3">
      <c r="D182" t="str">
        <f>_xlfn.XLOOKUP(E182,Data[Sector Name],Data[ISIC Section],"",0)</f>
        <v/>
      </c>
      <c r="F182" s="12" t="str">
        <f>IFERROR(_xlfn.XLOOKUP(G182,Data[DivisionName],Data[ISIC Division],"",0),"")</f>
        <v/>
      </c>
      <c r="H182" s="13" t="str">
        <f>_xlfn.XLOOKUP(I182,Data[ISIC Group Name],Data[ISIC Group],"",0)</f>
        <v/>
      </c>
      <c r="J182" s="14"/>
      <c r="K182" t="str">
        <f>IFERROR(VLOOKUP(VALUE(J182),'Combined ISIC Code '!G184:H602,2,FALSE),"")</f>
        <v/>
      </c>
      <c r="L182" t="str">
        <f>_xlfn.XLOOKUP(M182,Data[Economic Activity],Data[[ Activity Code]],"",0)</f>
        <v/>
      </c>
    </row>
    <row r="183" spans="4:12" x14ac:dyDescent="0.3">
      <c r="D183" t="str">
        <f>_xlfn.XLOOKUP(E183,Data[Sector Name],Data[ISIC Section],"",0)</f>
        <v/>
      </c>
      <c r="F183" s="12" t="str">
        <f>IFERROR(_xlfn.XLOOKUP(G183,Data[DivisionName],Data[ISIC Division],"",0),"")</f>
        <v/>
      </c>
      <c r="H183" s="13" t="str">
        <f>_xlfn.XLOOKUP(I183,Data[ISIC Group Name],Data[ISIC Group],"",0)</f>
        <v/>
      </c>
      <c r="J183" s="14"/>
      <c r="K183" t="str">
        <f>IFERROR(VLOOKUP(VALUE(J183),'Combined ISIC Code '!G185:H603,2,FALSE),"")</f>
        <v/>
      </c>
      <c r="L183" t="str">
        <f>_xlfn.XLOOKUP(M183,Data[Economic Activity],Data[[ Activity Code]],"",0)</f>
        <v/>
      </c>
    </row>
    <row r="184" spans="4:12" x14ac:dyDescent="0.3">
      <c r="D184" t="str">
        <f>_xlfn.XLOOKUP(E184,Data[Sector Name],Data[ISIC Section],"",0)</f>
        <v/>
      </c>
      <c r="F184" s="12" t="str">
        <f>IFERROR(_xlfn.XLOOKUP(G184,Data[DivisionName],Data[ISIC Division],"",0),"")</f>
        <v/>
      </c>
      <c r="H184" s="13" t="str">
        <f>_xlfn.XLOOKUP(I184,Data[ISIC Group Name],Data[ISIC Group],"",0)</f>
        <v/>
      </c>
      <c r="J184" s="14"/>
      <c r="K184" t="str">
        <f>IFERROR(VLOOKUP(VALUE(J184),'Combined ISIC Code '!G186:H604,2,FALSE),"")</f>
        <v/>
      </c>
      <c r="L184" t="str">
        <f>_xlfn.XLOOKUP(M184,Data[Economic Activity],Data[[ Activity Code]],"",0)</f>
        <v/>
      </c>
    </row>
    <row r="185" spans="4:12" x14ac:dyDescent="0.3">
      <c r="D185" t="str">
        <f>_xlfn.XLOOKUP(E185,Data[Sector Name],Data[ISIC Section],"",0)</f>
        <v/>
      </c>
      <c r="F185" s="12" t="str">
        <f>IFERROR(_xlfn.XLOOKUP(G185,Data[DivisionName],Data[ISIC Division],"",0),"")</f>
        <v/>
      </c>
      <c r="H185" s="13" t="str">
        <f>_xlfn.XLOOKUP(I185,Data[ISIC Group Name],Data[ISIC Group],"",0)</f>
        <v/>
      </c>
      <c r="J185" s="14"/>
      <c r="K185" t="str">
        <f>IFERROR(VLOOKUP(VALUE(J185),'Combined ISIC Code '!G187:H605,2,FALSE),"")</f>
        <v/>
      </c>
      <c r="L185" t="str">
        <f>_xlfn.XLOOKUP(M185,Data[Economic Activity],Data[[ Activity Code]],"",0)</f>
        <v/>
      </c>
    </row>
    <row r="186" spans="4:12" x14ac:dyDescent="0.3">
      <c r="D186" t="str">
        <f>_xlfn.XLOOKUP(E186,Data[Sector Name],Data[ISIC Section],"",0)</f>
        <v/>
      </c>
      <c r="F186" s="12" t="str">
        <f>IFERROR(_xlfn.XLOOKUP(G186,Data[DivisionName],Data[ISIC Division],"",0),"")</f>
        <v/>
      </c>
      <c r="H186" s="13" t="str">
        <f>_xlfn.XLOOKUP(I186,Data[ISIC Group Name],Data[ISIC Group],"",0)</f>
        <v/>
      </c>
      <c r="J186" s="14"/>
      <c r="K186" t="str">
        <f>IFERROR(VLOOKUP(VALUE(J186),'Combined ISIC Code '!G188:H606,2,FALSE),"")</f>
        <v/>
      </c>
      <c r="L186" t="str">
        <f>_xlfn.XLOOKUP(M186,Data[Economic Activity],Data[[ Activity Code]],"",0)</f>
        <v/>
      </c>
    </row>
    <row r="187" spans="4:12" x14ac:dyDescent="0.3">
      <c r="D187" t="str">
        <f>_xlfn.XLOOKUP(E187,Data[Sector Name],Data[ISIC Section],"",0)</f>
        <v/>
      </c>
      <c r="F187" s="12" t="str">
        <f>IFERROR(_xlfn.XLOOKUP(G187,Data[DivisionName],Data[ISIC Division],"",0),"")</f>
        <v/>
      </c>
      <c r="H187" s="13" t="str">
        <f>_xlfn.XLOOKUP(I187,Data[ISIC Group Name],Data[ISIC Group],"",0)</f>
        <v/>
      </c>
      <c r="J187" s="14"/>
      <c r="K187" t="str">
        <f>IFERROR(VLOOKUP(VALUE(J187),'Combined ISIC Code '!G189:H607,2,FALSE),"")</f>
        <v/>
      </c>
      <c r="L187" t="str">
        <f>_xlfn.XLOOKUP(M187,Data[Economic Activity],Data[[ Activity Code]],"",0)</f>
        <v/>
      </c>
    </row>
    <row r="188" spans="4:12" x14ac:dyDescent="0.3">
      <c r="D188" t="str">
        <f>_xlfn.XLOOKUP(E188,Data[Sector Name],Data[ISIC Section],"",0)</f>
        <v/>
      </c>
      <c r="F188" s="12" t="str">
        <f>IFERROR(_xlfn.XLOOKUP(G188,Data[DivisionName],Data[ISIC Division],"",0),"")</f>
        <v/>
      </c>
      <c r="H188" s="13" t="str">
        <f>_xlfn.XLOOKUP(I188,Data[ISIC Group Name],Data[ISIC Group],"",0)</f>
        <v/>
      </c>
      <c r="J188" s="14"/>
      <c r="K188" t="str">
        <f>IFERROR(VLOOKUP(VALUE(J188),'Combined ISIC Code '!G190:H608,2,FALSE),"")</f>
        <v/>
      </c>
      <c r="L188" t="str">
        <f>_xlfn.XLOOKUP(M188,Data[Economic Activity],Data[[ Activity Code]],"",0)</f>
        <v/>
      </c>
    </row>
    <row r="189" spans="4:12" x14ac:dyDescent="0.3">
      <c r="D189" t="str">
        <f>_xlfn.XLOOKUP(E189,Data[Sector Name],Data[ISIC Section],"",0)</f>
        <v/>
      </c>
      <c r="F189" s="12" t="str">
        <f>IFERROR(_xlfn.XLOOKUP(G189,Data[DivisionName],Data[ISIC Division],"",0),"")</f>
        <v/>
      </c>
      <c r="H189" s="13" t="str">
        <f>_xlfn.XLOOKUP(I189,Data[ISIC Group Name],Data[ISIC Group],"",0)</f>
        <v/>
      </c>
      <c r="J189" s="14"/>
      <c r="K189" t="str">
        <f>IFERROR(VLOOKUP(VALUE(J189),'Combined ISIC Code '!G191:H609,2,FALSE),"")</f>
        <v/>
      </c>
      <c r="L189" t="str">
        <f>_xlfn.XLOOKUP(M189,Data[Economic Activity],Data[[ Activity Code]],"",0)</f>
        <v/>
      </c>
    </row>
    <row r="190" spans="4:12" x14ac:dyDescent="0.3">
      <c r="D190" t="str">
        <f>_xlfn.XLOOKUP(E190,Data[Sector Name],Data[ISIC Section],"",0)</f>
        <v/>
      </c>
      <c r="F190" s="12" t="str">
        <f>IFERROR(_xlfn.XLOOKUP(G190,Data[DivisionName],Data[ISIC Division],"",0),"")</f>
        <v/>
      </c>
      <c r="H190" s="13" t="str">
        <f>_xlfn.XLOOKUP(I190,Data[ISIC Group Name],Data[ISIC Group],"",0)</f>
        <v/>
      </c>
      <c r="J190" s="14"/>
      <c r="K190" t="str">
        <f>IFERROR(VLOOKUP(VALUE(J190),'Combined ISIC Code '!G192:H610,2,FALSE),"")</f>
        <v/>
      </c>
      <c r="L190" t="str">
        <f>_xlfn.XLOOKUP(M190,Data[Economic Activity],Data[[ Activity Code]],"",0)</f>
        <v/>
      </c>
    </row>
    <row r="191" spans="4:12" x14ac:dyDescent="0.3">
      <c r="D191" t="str">
        <f>_xlfn.XLOOKUP(E191,Data[Sector Name],Data[ISIC Section],"",0)</f>
        <v/>
      </c>
      <c r="F191" s="12" t="str">
        <f>IFERROR(_xlfn.XLOOKUP(G191,Data[DivisionName],Data[ISIC Division],"",0),"")</f>
        <v/>
      </c>
      <c r="H191" s="13" t="str">
        <f>_xlfn.XLOOKUP(I191,Data[ISIC Group Name],Data[ISIC Group],"",0)</f>
        <v/>
      </c>
      <c r="J191" s="14"/>
      <c r="K191" t="str">
        <f>IFERROR(VLOOKUP(VALUE(J191),'Combined ISIC Code '!G193:H611,2,FALSE),"")</f>
        <v/>
      </c>
      <c r="L191" t="str">
        <f>_xlfn.XLOOKUP(M191,Data[Economic Activity],Data[[ Activity Code]],"",0)</f>
        <v/>
      </c>
    </row>
    <row r="192" spans="4:12" x14ac:dyDescent="0.3">
      <c r="D192" t="str">
        <f>_xlfn.XLOOKUP(E192,Data[Sector Name],Data[ISIC Section],"",0)</f>
        <v/>
      </c>
      <c r="F192" s="12" t="str">
        <f>IFERROR(_xlfn.XLOOKUP(G192,Data[DivisionName],Data[ISIC Division],"",0),"")</f>
        <v/>
      </c>
      <c r="H192" s="13" t="str">
        <f>_xlfn.XLOOKUP(I192,Data[ISIC Group Name],Data[ISIC Group],"",0)</f>
        <v/>
      </c>
      <c r="J192" s="14"/>
      <c r="K192" t="str">
        <f>IFERROR(VLOOKUP(VALUE(J192),'Combined ISIC Code '!G194:H612,2,FALSE),"")</f>
        <v/>
      </c>
      <c r="L192" t="str">
        <f>_xlfn.XLOOKUP(M192,Data[Economic Activity],Data[[ Activity Code]],"",0)</f>
        <v/>
      </c>
    </row>
    <row r="193" spans="4:12" x14ac:dyDescent="0.3">
      <c r="D193" t="str">
        <f>_xlfn.XLOOKUP(E193,Data[Sector Name],Data[ISIC Section],"",0)</f>
        <v/>
      </c>
      <c r="F193" s="12" t="str">
        <f>IFERROR(_xlfn.XLOOKUP(G193,Data[DivisionName],Data[ISIC Division],"",0),"")</f>
        <v/>
      </c>
      <c r="H193" s="13" t="str">
        <f>_xlfn.XLOOKUP(I193,Data[ISIC Group Name],Data[ISIC Group],"",0)</f>
        <v/>
      </c>
      <c r="J193" s="14"/>
      <c r="K193" t="str">
        <f>IFERROR(VLOOKUP(VALUE(J193),'Combined ISIC Code '!G195:H613,2,FALSE),"")</f>
        <v/>
      </c>
      <c r="L193" t="str">
        <f>_xlfn.XLOOKUP(M193,Data[Economic Activity],Data[[ Activity Code]],"",0)</f>
        <v/>
      </c>
    </row>
    <row r="194" spans="4:12" x14ac:dyDescent="0.3">
      <c r="D194" t="str">
        <f>_xlfn.XLOOKUP(E194,Data[Sector Name],Data[ISIC Section],"",0)</f>
        <v/>
      </c>
      <c r="F194" s="12" t="str">
        <f>IFERROR(_xlfn.XLOOKUP(G194,Data[DivisionName],Data[ISIC Division],"",0),"")</f>
        <v/>
      </c>
      <c r="H194" s="13" t="str">
        <f>_xlfn.XLOOKUP(I194,Data[ISIC Group Name],Data[ISIC Group],"",0)</f>
        <v/>
      </c>
      <c r="J194" s="14"/>
      <c r="K194" t="str">
        <f>IFERROR(VLOOKUP(VALUE(J194),'Combined ISIC Code '!G196:H614,2,FALSE),"")</f>
        <v/>
      </c>
      <c r="L194" t="str">
        <f>_xlfn.XLOOKUP(M194,Data[Economic Activity],Data[[ Activity Code]],"",0)</f>
        <v/>
      </c>
    </row>
    <row r="195" spans="4:12" x14ac:dyDescent="0.3">
      <c r="D195" t="str">
        <f>_xlfn.XLOOKUP(E195,Data[Sector Name],Data[ISIC Section],"",0)</f>
        <v/>
      </c>
      <c r="F195" s="12" t="str">
        <f>IFERROR(_xlfn.XLOOKUP(G195,Data[DivisionName],Data[ISIC Division],"",0),"")</f>
        <v/>
      </c>
      <c r="H195" s="13" t="str">
        <f>_xlfn.XLOOKUP(I195,Data[ISIC Group Name],Data[ISIC Group],"",0)</f>
        <v/>
      </c>
      <c r="J195" s="14"/>
      <c r="K195" t="str">
        <f>IFERROR(VLOOKUP(VALUE(J195),'Combined ISIC Code '!G197:H615,2,FALSE),"")</f>
        <v/>
      </c>
      <c r="L195" t="str">
        <f>_xlfn.XLOOKUP(M195,Data[Economic Activity],Data[[ Activity Code]],"",0)</f>
        <v/>
      </c>
    </row>
    <row r="196" spans="4:12" x14ac:dyDescent="0.3">
      <c r="D196" t="str">
        <f>_xlfn.XLOOKUP(E196,Data[Sector Name],Data[ISIC Section],"",0)</f>
        <v/>
      </c>
      <c r="F196" s="12" t="str">
        <f>IFERROR(_xlfn.XLOOKUP(G196,Data[DivisionName],Data[ISIC Division],"",0),"")</f>
        <v/>
      </c>
      <c r="H196" s="13" t="str">
        <f>_xlfn.XLOOKUP(I196,Data[ISIC Group Name],Data[ISIC Group],"",0)</f>
        <v/>
      </c>
      <c r="J196" s="14"/>
      <c r="K196" t="str">
        <f>IFERROR(VLOOKUP(VALUE(J196),'Combined ISIC Code '!G198:H616,2,FALSE),"")</f>
        <v/>
      </c>
      <c r="L196" t="str">
        <f>_xlfn.XLOOKUP(M196,Data[Economic Activity],Data[[ Activity Code]],"",0)</f>
        <v/>
      </c>
    </row>
    <row r="197" spans="4:12" x14ac:dyDescent="0.3">
      <c r="D197" t="str">
        <f>_xlfn.XLOOKUP(E197,Data[Sector Name],Data[ISIC Section],"",0)</f>
        <v/>
      </c>
      <c r="F197" s="12" t="str">
        <f>IFERROR(_xlfn.XLOOKUP(G197,Data[DivisionName],Data[ISIC Division],"",0),"")</f>
        <v/>
      </c>
      <c r="H197" s="13" t="str">
        <f>_xlfn.XLOOKUP(I197,Data[ISIC Group Name],Data[ISIC Group],"",0)</f>
        <v/>
      </c>
      <c r="J197" s="14"/>
      <c r="K197" t="str">
        <f>IFERROR(VLOOKUP(VALUE(J197),'Combined ISIC Code '!G199:H617,2,FALSE),"")</f>
        <v/>
      </c>
      <c r="L197" t="str">
        <f>_xlfn.XLOOKUP(M197,Data[Economic Activity],Data[[ Activity Code]],"",0)</f>
        <v/>
      </c>
    </row>
    <row r="198" spans="4:12" x14ac:dyDescent="0.3">
      <c r="D198" t="str">
        <f>_xlfn.XLOOKUP(E198,Data[Sector Name],Data[ISIC Section],"",0)</f>
        <v/>
      </c>
      <c r="F198" s="12" t="str">
        <f>IFERROR(_xlfn.XLOOKUP(G198,Data[DivisionName],Data[ISIC Division],"",0),"")</f>
        <v/>
      </c>
      <c r="H198" s="13" t="str">
        <f>_xlfn.XLOOKUP(I198,Data[ISIC Group Name],Data[ISIC Group],"",0)</f>
        <v/>
      </c>
      <c r="J198" s="14"/>
      <c r="K198" t="str">
        <f>IFERROR(VLOOKUP(VALUE(J198),'Combined ISIC Code '!G200:H618,2,FALSE),"")</f>
        <v/>
      </c>
      <c r="L198" t="str">
        <f>_xlfn.XLOOKUP(M198,Data[Economic Activity],Data[[ Activity Code]],"",0)</f>
        <v/>
      </c>
    </row>
    <row r="199" spans="4:12" x14ac:dyDescent="0.3">
      <c r="D199" t="str">
        <f>_xlfn.XLOOKUP(E199,Data[Sector Name],Data[ISIC Section],"",0)</f>
        <v/>
      </c>
      <c r="F199" s="12" t="str">
        <f>IFERROR(_xlfn.XLOOKUP(G199,Data[DivisionName],Data[ISIC Division],"",0),"")</f>
        <v/>
      </c>
      <c r="H199" s="13" t="str">
        <f>_xlfn.XLOOKUP(I199,Data[ISIC Group Name],Data[ISIC Group],"",0)</f>
        <v/>
      </c>
      <c r="J199" s="14"/>
      <c r="K199" t="str">
        <f>IFERROR(VLOOKUP(VALUE(J199),'Combined ISIC Code '!G201:H619,2,FALSE),"")</f>
        <v/>
      </c>
      <c r="L199" t="str">
        <f>_xlfn.XLOOKUP(M199,Data[Economic Activity],Data[[ Activity Code]],"",0)</f>
        <v/>
      </c>
    </row>
    <row r="200" spans="4:12" x14ac:dyDescent="0.3">
      <c r="D200" t="str">
        <f>_xlfn.XLOOKUP(E200,Data[Sector Name],Data[ISIC Section],"",0)</f>
        <v/>
      </c>
      <c r="F200" s="12" t="str">
        <f>IFERROR(_xlfn.XLOOKUP(G200,Data[DivisionName],Data[ISIC Division],"",0),"")</f>
        <v/>
      </c>
      <c r="H200" s="13" t="str">
        <f>_xlfn.XLOOKUP(I200,Data[ISIC Group Name],Data[ISIC Group],"",0)</f>
        <v/>
      </c>
      <c r="J200" s="14"/>
      <c r="K200" t="str">
        <f>IFERROR(VLOOKUP(VALUE(J200),'Combined ISIC Code '!G202:H620,2,FALSE),"")</f>
        <v/>
      </c>
      <c r="L200" t="str">
        <f>_xlfn.XLOOKUP(M200,Data[Economic Activity],Data[[ Activity Code]],"",0)</f>
        <v/>
      </c>
    </row>
    <row r="201" spans="4:12" x14ac:dyDescent="0.3">
      <c r="D201" t="str">
        <f>_xlfn.XLOOKUP(E201,Data[Sector Name],Data[ISIC Section],"",0)</f>
        <v/>
      </c>
      <c r="F201" s="12" t="str">
        <f>IFERROR(_xlfn.XLOOKUP(G201,Data[DivisionName],Data[ISIC Division],"",0),"")</f>
        <v/>
      </c>
      <c r="H201" s="13" t="str">
        <f>_xlfn.XLOOKUP(I201,Data[ISIC Group Name],Data[ISIC Group],"",0)</f>
        <v/>
      </c>
      <c r="J201" s="14"/>
      <c r="K201" t="str">
        <f>IFERROR(VLOOKUP(VALUE(J201),'Combined ISIC Code '!G203:H621,2,FALSE),"")</f>
        <v/>
      </c>
      <c r="L201" t="str">
        <f>_xlfn.XLOOKUP(M201,Data[Economic Activity],Data[[ Activity Code]],"",0)</f>
        <v/>
      </c>
    </row>
    <row r="202" spans="4:12" x14ac:dyDescent="0.3">
      <c r="D202" t="str">
        <f>_xlfn.XLOOKUP(E202,Data[Sector Name],Data[ISIC Section],"",0)</f>
        <v/>
      </c>
      <c r="F202" s="12" t="str">
        <f>IFERROR(_xlfn.XLOOKUP(G202,Data[DivisionName],Data[ISIC Division],"",0),"")</f>
        <v/>
      </c>
      <c r="H202" s="13" t="str">
        <f>_xlfn.XLOOKUP(I202,Data[ISIC Group Name],Data[ISIC Group],"",0)</f>
        <v/>
      </c>
      <c r="J202" s="14"/>
      <c r="K202" t="str">
        <f>IFERROR(VLOOKUP(VALUE(J202),'Combined ISIC Code '!G204:H622,2,FALSE),"")</f>
        <v/>
      </c>
      <c r="L202" t="str">
        <f>_xlfn.XLOOKUP(M202,Data[Economic Activity],Data[[ Activity Code]],"",0)</f>
        <v/>
      </c>
    </row>
    <row r="203" spans="4:12" x14ac:dyDescent="0.3">
      <c r="D203" t="str">
        <f>_xlfn.XLOOKUP(E203,Data[Sector Name],Data[ISIC Section],"",0)</f>
        <v/>
      </c>
      <c r="F203" s="12" t="str">
        <f>IFERROR(_xlfn.XLOOKUP(G203,Data[DivisionName],Data[ISIC Division],"",0),"")</f>
        <v/>
      </c>
      <c r="H203" s="13" t="str">
        <f>_xlfn.XLOOKUP(I203,Data[ISIC Group Name],Data[ISIC Group],"",0)</f>
        <v/>
      </c>
      <c r="J203" s="14"/>
      <c r="K203" t="str">
        <f>IFERROR(VLOOKUP(VALUE(J203),'Combined ISIC Code '!G205:H623,2,FALSE),"")</f>
        <v/>
      </c>
      <c r="L203" t="str">
        <f>_xlfn.XLOOKUP(M203,Data[Economic Activity],Data[[ Activity Code]],"",0)</f>
        <v/>
      </c>
    </row>
    <row r="204" spans="4:12" x14ac:dyDescent="0.3">
      <c r="D204" t="str">
        <f>_xlfn.XLOOKUP(E204,Data[Sector Name],Data[ISIC Section],"",0)</f>
        <v/>
      </c>
      <c r="F204" s="12" t="str">
        <f>IFERROR(_xlfn.XLOOKUP(G204,Data[DivisionName],Data[ISIC Division],"",0),"")</f>
        <v/>
      </c>
      <c r="H204" s="13" t="str">
        <f>_xlfn.XLOOKUP(I204,Data[ISIC Group Name],Data[ISIC Group],"",0)</f>
        <v/>
      </c>
      <c r="J204" s="14"/>
      <c r="K204" t="str">
        <f>IFERROR(VLOOKUP(VALUE(J204),'Combined ISIC Code '!G206:H624,2,FALSE),"")</f>
        <v/>
      </c>
      <c r="L204" t="str">
        <f>_xlfn.XLOOKUP(M204,Data[Economic Activity],Data[[ Activity Code]],"",0)</f>
        <v/>
      </c>
    </row>
    <row r="205" spans="4:12" x14ac:dyDescent="0.3">
      <c r="D205" t="str">
        <f>_xlfn.XLOOKUP(E205,Data[Sector Name],Data[ISIC Section],"",0)</f>
        <v/>
      </c>
      <c r="F205" s="12" t="str">
        <f>IFERROR(_xlfn.XLOOKUP(G205,Data[DivisionName],Data[ISIC Division],"",0),"")</f>
        <v/>
      </c>
      <c r="H205" s="13" t="str">
        <f>_xlfn.XLOOKUP(I205,Data[ISIC Group Name],Data[ISIC Group],"",0)</f>
        <v/>
      </c>
      <c r="J205" s="14"/>
      <c r="K205" t="str">
        <f>IFERROR(VLOOKUP(VALUE(J205),'Combined ISIC Code '!G207:H625,2,FALSE),"")</f>
        <v/>
      </c>
      <c r="L205" t="str">
        <f>_xlfn.XLOOKUP(M205,Data[Economic Activity],Data[[ Activity Code]],"",0)</f>
        <v/>
      </c>
    </row>
    <row r="206" spans="4:12" x14ac:dyDescent="0.3">
      <c r="D206" t="str">
        <f>_xlfn.XLOOKUP(E206,Data[Sector Name],Data[ISIC Section],"",0)</f>
        <v/>
      </c>
      <c r="F206" s="12" t="str">
        <f>IFERROR(_xlfn.XLOOKUP(G206,Data[DivisionName],Data[ISIC Division],"",0),"")</f>
        <v/>
      </c>
      <c r="H206" s="13" t="str">
        <f>_xlfn.XLOOKUP(I206,Data[ISIC Group Name],Data[ISIC Group],"",0)</f>
        <v/>
      </c>
      <c r="J206" s="14"/>
      <c r="K206" t="str">
        <f>IFERROR(VLOOKUP(VALUE(J206),'Combined ISIC Code '!G208:H626,2,FALSE),"")</f>
        <v/>
      </c>
      <c r="L206" t="str">
        <f>_xlfn.XLOOKUP(M206,Data[Economic Activity],Data[[ Activity Code]],"",0)</f>
        <v/>
      </c>
    </row>
    <row r="207" spans="4:12" x14ac:dyDescent="0.3">
      <c r="D207" t="str">
        <f>_xlfn.XLOOKUP(E207,Data[Sector Name],Data[ISIC Section],"",0)</f>
        <v/>
      </c>
      <c r="F207" s="12" t="str">
        <f>IFERROR(_xlfn.XLOOKUP(G207,Data[DivisionName],Data[ISIC Division],"",0),"")</f>
        <v/>
      </c>
      <c r="H207" s="13" t="str">
        <f>_xlfn.XLOOKUP(I207,Data[ISIC Group Name],Data[ISIC Group],"",0)</f>
        <v/>
      </c>
      <c r="J207" s="14"/>
      <c r="K207" t="str">
        <f>IFERROR(VLOOKUP(VALUE(J207),'Combined ISIC Code '!G209:H627,2,FALSE),"")</f>
        <v/>
      </c>
      <c r="L207" t="str">
        <f>_xlfn.XLOOKUP(M207,Data[Economic Activity],Data[[ Activity Code]],"",0)</f>
        <v/>
      </c>
    </row>
    <row r="208" spans="4:12" x14ac:dyDescent="0.3">
      <c r="D208" t="str">
        <f>_xlfn.XLOOKUP(E208,Data[Sector Name],Data[ISIC Section],"",0)</f>
        <v/>
      </c>
      <c r="F208" s="12" t="str">
        <f>IFERROR(_xlfn.XLOOKUP(G208,Data[DivisionName],Data[ISIC Division],"",0),"")</f>
        <v/>
      </c>
      <c r="H208" s="13" t="str">
        <f>_xlfn.XLOOKUP(I208,Data[ISIC Group Name],Data[ISIC Group],"",0)</f>
        <v/>
      </c>
      <c r="J208" s="14"/>
      <c r="K208" t="str">
        <f>IFERROR(VLOOKUP(VALUE(J208),'Combined ISIC Code '!G210:H628,2,FALSE),"")</f>
        <v/>
      </c>
      <c r="L208" t="str">
        <f>_xlfn.XLOOKUP(M208,Data[Economic Activity],Data[[ Activity Code]],"",0)</f>
        <v/>
      </c>
    </row>
    <row r="209" spans="4:12" x14ac:dyDescent="0.3">
      <c r="D209" t="str">
        <f>_xlfn.XLOOKUP(E209,Data[Sector Name],Data[ISIC Section],"",0)</f>
        <v/>
      </c>
      <c r="F209" s="12" t="str">
        <f>IFERROR(_xlfn.XLOOKUP(G209,Data[DivisionName],Data[ISIC Division],"",0),"")</f>
        <v/>
      </c>
      <c r="H209" s="13" t="str">
        <f>_xlfn.XLOOKUP(I209,Data[ISIC Group Name],Data[ISIC Group],"",0)</f>
        <v/>
      </c>
      <c r="J209" s="14"/>
      <c r="K209" t="str">
        <f>IFERROR(VLOOKUP(VALUE(J209),'Combined ISIC Code '!G211:H629,2,FALSE),"")</f>
        <v/>
      </c>
      <c r="L209" t="str">
        <f>_xlfn.XLOOKUP(M209,Data[Economic Activity],Data[[ Activity Code]],"",0)</f>
        <v/>
      </c>
    </row>
    <row r="210" spans="4:12" x14ac:dyDescent="0.3">
      <c r="D210" t="str">
        <f>_xlfn.XLOOKUP(E210,Data[Sector Name],Data[ISIC Section],"",0)</f>
        <v/>
      </c>
      <c r="F210" s="12" t="str">
        <f>IFERROR(_xlfn.XLOOKUP(G210,Data[DivisionName],Data[ISIC Division],"",0),"")</f>
        <v/>
      </c>
      <c r="H210" s="13" t="str">
        <f>_xlfn.XLOOKUP(I210,Data[ISIC Group Name],Data[ISIC Group],"",0)</f>
        <v/>
      </c>
      <c r="J210" s="14"/>
      <c r="K210" t="str">
        <f>IFERROR(VLOOKUP(VALUE(J210),'Combined ISIC Code '!G212:H630,2,FALSE),"")</f>
        <v/>
      </c>
      <c r="L210" t="str">
        <f>_xlfn.XLOOKUP(M210,Data[Economic Activity],Data[[ Activity Code]],"",0)</f>
        <v/>
      </c>
    </row>
    <row r="211" spans="4:12" x14ac:dyDescent="0.3">
      <c r="D211" t="str">
        <f>_xlfn.XLOOKUP(E211,Data[Sector Name],Data[ISIC Section],"",0)</f>
        <v/>
      </c>
      <c r="F211" s="12" t="str">
        <f>IFERROR(_xlfn.XLOOKUP(G211,Data[DivisionName],Data[ISIC Division],"",0),"")</f>
        <v/>
      </c>
      <c r="H211" s="13" t="str">
        <f>_xlfn.XLOOKUP(I211,Data[ISIC Group Name],Data[ISIC Group],"",0)</f>
        <v/>
      </c>
      <c r="J211" s="14"/>
      <c r="K211" t="str">
        <f>IFERROR(VLOOKUP(VALUE(J211),'Combined ISIC Code '!G213:H631,2,FALSE),"")</f>
        <v/>
      </c>
      <c r="L211" t="str">
        <f>_xlfn.XLOOKUP(M211,Data[Economic Activity],Data[[ Activity Code]],"",0)</f>
        <v/>
      </c>
    </row>
    <row r="212" spans="4:12" x14ac:dyDescent="0.3">
      <c r="D212" t="str">
        <f>_xlfn.XLOOKUP(E212,Data[Sector Name],Data[ISIC Section],"",0)</f>
        <v/>
      </c>
      <c r="F212" s="12" t="str">
        <f>IFERROR(_xlfn.XLOOKUP(G212,Data[DivisionName],Data[ISIC Division],"",0),"")</f>
        <v/>
      </c>
      <c r="H212" s="13" t="str">
        <f>_xlfn.XLOOKUP(I212,Data[ISIC Group Name],Data[ISIC Group],"",0)</f>
        <v/>
      </c>
      <c r="J212" s="14"/>
      <c r="K212" t="str">
        <f>IFERROR(VLOOKUP(VALUE(J212),'Combined ISIC Code '!G214:H632,2,FALSE),"")</f>
        <v/>
      </c>
      <c r="L212" t="str">
        <f>_xlfn.XLOOKUP(M212,Data[Economic Activity],Data[[ Activity Code]],"",0)</f>
        <v/>
      </c>
    </row>
    <row r="213" spans="4:12" x14ac:dyDescent="0.3">
      <c r="D213" t="str">
        <f>_xlfn.XLOOKUP(E213,Data[Sector Name],Data[ISIC Section],"",0)</f>
        <v/>
      </c>
      <c r="F213" s="12" t="str">
        <f>IFERROR(_xlfn.XLOOKUP(G213,Data[DivisionName],Data[ISIC Division],"",0),"")</f>
        <v/>
      </c>
      <c r="H213" s="13" t="str">
        <f>_xlfn.XLOOKUP(I213,Data[ISIC Group Name],Data[ISIC Group],"",0)</f>
        <v/>
      </c>
      <c r="J213" s="14"/>
      <c r="K213" t="str">
        <f>IFERROR(VLOOKUP(VALUE(J213),'Combined ISIC Code '!G215:H633,2,FALSE),"")</f>
        <v/>
      </c>
      <c r="L213" t="str">
        <f>_xlfn.XLOOKUP(M213,Data[Economic Activity],Data[[ Activity Code]],"",0)</f>
        <v/>
      </c>
    </row>
    <row r="214" spans="4:12" x14ac:dyDescent="0.3">
      <c r="D214" t="str">
        <f>_xlfn.XLOOKUP(E214,Data[Sector Name],Data[ISIC Section],"",0)</f>
        <v/>
      </c>
      <c r="F214" s="12" t="str">
        <f>IFERROR(_xlfn.XLOOKUP(G214,Data[DivisionName],Data[ISIC Division],"",0),"")</f>
        <v/>
      </c>
      <c r="H214" s="13" t="str">
        <f>_xlfn.XLOOKUP(I214,Data[ISIC Group Name],Data[ISIC Group],"",0)</f>
        <v/>
      </c>
      <c r="J214" s="14"/>
      <c r="K214" t="str">
        <f>IFERROR(VLOOKUP(VALUE(J214),'Combined ISIC Code '!G216:H634,2,FALSE),"")</f>
        <v/>
      </c>
      <c r="L214" t="str">
        <f>_xlfn.XLOOKUP(M214,Data[Economic Activity],Data[[ Activity Code]],"",0)</f>
        <v/>
      </c>
    </row>
    <row r="215" spans="4:12" x14ac:dyDescent="0.3">
      <c r="D215" t="str">
        <f>_xlfn.XLOOKUP(E215,Data[Sector Name],Data[ISIC Section],"",0)</f>
        <v/>
      </c>
      <c r="F215" s="12" t="str">
        <f>IFERROR(_xlfn.XLOOKUP(G215,Data[DivisionName],Data[ISIC Division],"",0),"")</f>
        <v/>
      </c>
      <c r="H215" s="13" t="str">
        <f>_xlfn.XLOOKUP(I215,Data[ISIC Group Name],Data[ISIC Group],"",0)</f>
        <v/>
      </c>
      <c r="J215" s="14"/>
      <c r="K215" t="str">
        <f>IFERROR(VLOOKUP(VALUE(J215),'Combined ISIC Code '!G217:H635,2,FALSE),"")</f>
        <v/>
      </c>
      <c r="L215" t="str">
        <f>_xlfn.XLOOKUP(M215,Data[Economic Activity],Data[[ Activity Code]],"",0)</f>
        <v/>
      </c>
    </row>
    <row r="216" spans="4:12" x14ac:dyDescent="0.3">
      <c r="D216" t="str">
        <f>_xlfn.XLOOKUP(E216,Data[Sector Name],Data[ISIC Section],"",0)</f>
        <v/>
      </c>
      <c r="F216" s="12" t="str">
        <f>IFERROR(_xlfn.XLOOKUP(G216,Data[DivisionName],Data[ISIC Division],"",0),"")</f>
        <v/>
      </c>
      <c r="H216" s="13" t="str">
        <f>_xlfn.XLOOKUP(I216,Data[ISIC Group Name],Data[ISIC Group],"",0)</f>
        <v/>
      </c>
      <c r="J216" s="14"/>
      <c r="K216" t="str">
        <f>IFERROR(VLOOKUP(VALUE(J216),'Combined ISIC Code '!G218:H636,2,FALSE),"")</f>
        <v/>
      </c>
      <c r="L216" t="str">
        <f>_xlfn.XLOOKUP(M216,Data[Economic Activity],Data[[ Activity Code]],"",0)</f>
        <v/>
      </c>
    </row>
    <row r="217" spans="4:12" x14ac:dyDescent="0.3">
      <c r="D217" t="str">
        <f>_xlfn.XLOOKUP(E217,Data[Sector Name],Data[ISIC Section],"",0)</f>
        <v/>
      </c>
      <c r="F217" s="12" t="str">
        <f>IFERROR(_xlfn.XLOOKUP(G217,Data[DivisionName],Data[ISIC Division],"",0),"")</f>
        <v/>
      </c>
      <c r="H217" s="13" t="str">
        <f>_xlfn.XLOOKUP(I217,Data[ISIC Group Name],Data[ISIC Group],"",0)</f>
        <v/>
      </c>
      <c r="J217" s="14"/>
      <c r="K217" t="str">
        <f>IFERROR(VLOOKUP(VALUE(J217),'Combined ISIC Code '!G219:H637,2,FALSE),"")</f>
        <v/>
      </c>
      <c r="L217" t="str">
        <f>_xlfn.XLOOKUP(M217,Data[Economic Activity],Data[[ Activity Code]],"",0)</f>
        <v/>
      </c>
    </row>
    <row r="218" spans="4:12" x14ac:dyDescent="0.3">
      <c r="D218" t="str">
        <f>_xlfn.XLOOKUP(E218,Data[Sector Name],Data[ISIC Section],"",0)</f>
        <v/>
      </c>
      <c r="F218" s="12" t="str">
        <f>IFERROR(_xlfn.XLOOKUP(G218,Data[DivisionName],Data[ISIC Division],"",0),"")</f>
        <v/>
      </c>
      <c r="H218" s="13" t="str">
        <f>_xlfn.XLOOKUP(I218,Data[ISIC Group Name],Data[ISIC Group],"",0)</f>
        <v/>
      </c>
      <c r="J218" s="14"/>
      <c r="K218" t="str">
        <f>IFERROR(VLOOKUP(VALUE(J218),'Combined ISIC Code '!G220:H638,2,FALSE),"")</f>
        <v/>
      </c>
      <c r="L218" t="str">
        <f>_xlfn.XLOOKUP(M218,Data[Economic Activity],Data[[ Activity Code]],"",0)</f>
        <v/>
      </c>
    </row>
    <row r="219" spans="4:12" x14ac:dyDescent="0.3">
      <c r="D219" t="str">
        <f>_xlfn.XLOOKUP(E219,Data[Sector Name],Data[ISIC Section],"",0)</f>
        <v/>
      </c>
      <c r="F219" s="12" t="str">
        <f>IFERROR(_xlfn.XLOOKUP(G219,Data[DivisionName],Data[ISIC Division],"",0),"")</f>
        <v/>
      </c>
      <c r="H219" s="13" t="str">
        <f>_xlfn.XLOOKUP(I219,Data[ISIC Group Name],Data[ISIC Group],"",0)</f>
        <v/>
      </c>
      <c r="J219" s="14"/>
      <c r="K219" t="str">
        <f>IFERROR(VLOOKUP(VALUE(J219),'Combined ISIC Code '!G221:H639,2,FALSE),"")</f>
        <v/>
      </c>
      <c r="L219" t="str">
        <f>_xlfn.XLOOKUP(M219,Data[Economic Activity],Data[[ Activity Code]],"",0)</f>
        <v/>
      </c>
    </row>
    <row r="220" spans="4:12" x14ac:dyDescent="0.3">
      <c r="D220" t="str">
        <f>_xlfn.XLOOKUP(E220,Data[Sector Name],Data[ISIC Section],"",0)</f>
        <v/>
      </c>
      <c r="F220" s="12" t="str">
        <f>IFERROR(_xlfn.XLOOKUP(G220,Data[DivisionName],Data[ISIC Division],"",0),"")</f>
        <v/>
      </c>
      <c r="H220" s="13" t="str">
        <f>_xlfn.XLOOKUP(I220,Data[ISIC Group Name],Data[ISIC Group],"",0)</f>
        <v/>
      </c>
      <c r="J220" s="14"/>
      <c r="K220" t="str">
        <f>IFERROR(VLOOKUP(VALUE(J220),'Combined ISIC Code '!G222:H640,2,FALSE),"")</f>
        <v/>
      </c>
      <c r="L220" t="str">
        <f>_xlfn.XLOOKUP(M220,Data[Economic Activity],Data[[ Activity Code]],"",0)</f>
        <v/>
      </c>
    </row>
    <row r="221" spans="4:12" x14ac:dyDescent="0.3">
      <c r="D221" t="str">
        <f>_xlfn.XLOOKUP(E221,Data[Sector Name],Data[ISIC Section],"",0)</f>
        <v/>
      </c>
      <c r="F221" s="12" t="str">
        <f>IFERROR(_xlfn.XLOOKUP(G221,Data[DivisionName],Data[ISIC Division],"",0),"")</f>
        <v/>
      </c>
      <c r="H221" s="13" t="str">
        <f>_xlfn.XLOOKUP(I221,Data[ISIC Group Name],Data[ISIC Group],"",0)</f>
        <v/>
      </c>
      <c r="J221" s="14"/>
      <c r="K221" t="str">
        <f>IFERROR(VLOOKUP(VALUE(J221),'Combined ISIC Code '!G223:H641,2,FALSE),"")</f>
        <v/>
      </c>
      <c r="L221" t="str">
        <f>_xlfn.XLOOKUP(M221,Data[Economic Activity],Data[[ Activity Code]],"",0)</f>
        <v/>
      </c>
    </row>
    <row r="222" spans="4:12" x14ac:dyDescent="0.3">
      <c r="D222" t="str">
        <f>_xlfn.XLOOKUP(E222,Data[Sector Name],Data[ISIC Section],"",0)</f>
        <v/>
      </c>
      <c r="F222" s="12" t="str">
        <f>IFERROR(_xlfn.XLOOKUP(G222,Data[DivisionName],Data[ISIC Division],"",0),"")</f>
        <v/>
      </c>
      <c r="H222" s="13" t="str">
        <f>_xlfn.XLOOKUP(I222,Data[ISIC Group Name],Data[ISIC Group],"",0)</f>
        <v/>
      </c>
      <c r="J222" s="14"/>
      <c r="K222" t="str">
        <f>IFERROR(VLOOKUP(VALUE(J222),'Combined ISIC Code '!G224:H642,2,FALSE),"")</f>
        <v/>
      </c>
      <c r="L222" t="str">
        <f>_xlfn.XLOOKUP(M222,Data[Economic Activity],Data[[ Activity Code]],"",0)</f>
        <v/>
      </c>
    </row>
    <row r="223" spans="4:12" x14ac:dyDescent="0.3">
      <c r="D223" t="str">
        <f>_xlfn.XLOOKUP(E223,Data[Sector Name],Data[ISIC Section],"",0)</f>
        <v/>
      </c>
      <c r="F223" s="12" t="str">
        <f>IFERROR(_xlfn.XLOOKUP(G223,Data[DivisionName],Data[ISIC Division],"",0),"")</f>
        <v/>
      </c>
      <c r="H223" s="13" t="str">
        <f>_xlfn.XLOOKUP(I223,Data[ISIC Group Name],Data[ISIC Group],"",0)</f>
        <v/>
      </c>
      <c r="J223" s="14"/>
      <c r="K223" t="str">
        <f>IFERROR(VLOOKUP(VALUE(J223),'Combined ISIC Code '!G225:H643,2,FALSE),"")</f>
        <v/>
      </c>
      <c r="L223" t="str">
        <f>_xlfn.XLOOKUP(M223,Data[Economic Activity],Data[[ Activity Code]],"",0)</f>
        <v/>
      </c>
    </row>
    <row r="224" spans="4:12" x14ac:dyDescent="0.3">
      <c r="D224" t="str">
        <f>_xlfn.XLOOKUP(E224,Data[Sector Name],Data[ISIC Section],"",0)</f>
        <v/>
      </c>
      <c r="F224" s="12" t="str">
        <f>IFERROR(_xlfn.XLOOKUP(G224,Data[DivisionName],Data[ISIC Division],"",0),"")</f>
        <v/>
      </c>
      <c r="H224" s="13" t="str">
        <f>_xlfn.XLOOKUP(I224,Data[ISIC Group Name],Data[ISIC Group],"",0)</f>
        <v/>
      </c>
      <c r="J224" s="14"/>
      <c r="K224" t="str">
        <f>IFERROR(VLOOKUP(VALUE(J224),'Combined ISIC Code '!G226:H644,2,FALSE),"")</f>
        <v/>
      </c>
      <c r="L224" t="str">
        <f>_xlfn.XLOOKUP(M224,Data[Economic Activity],Data[[ Activity Code]],"",0)</f>
        <v/>
      </c>
    </row>
    <row r="225" spans="4:12" x14ac:dyDescent="0.3">
      <c r="D225" t="str">
        <f>_xlfn.XLOOKUP(E225,Data[Sector Name],Data[ISIC Section],"",0)</f>
        <v/>
      </c>
      <c r="F225" s="12" t="str">
        <f>IFERROR(_xlfn.XLOOKUP(G225,Data[DivisionName],Data[ISIC Division],"",0),"")</f>
        <v/>
      </c>
      <c r="H225" s="13" t="str">
        <f>_xlfn.XLOOKUP(I225,Data[ISIC Group Name],Data[ISIC Group],"",0)</f>
        <v/>
      </c>
      <c r="J225" s="14"/>
      <c r="K225" t="str">
        <f>IFERROR(VLOOKUP(VALUE(J225),'Combined ISIC Code '!G227:H645,2,FALSE),"")</f>
        <v/>
      </c>
      <c r="L225" t="str">
        <f>_xlfn.XLOOKUP(M225,Data[Economic Activity],Data[[ Activity Code]],"",0)</f>
        <v/>
      </c>
    </row>
    <row r="226" spans="4:12" x14ac:dyDescent="0.3">
      <c r="D226" t="str">
        <f>_xlfn.XLOOKUP(E226,Data[Sector Name],Data[ISIC Section],"",0)</f>
        <v/>
      </c>
      <c r="F226" s="12" t="str">
        <f>IFERROR(_xlfn.XLOOKUP(G226,Data[DivisionName],Data[ISIC Division],"",0),"")</f>
        <v/>
      </c>
      <c r="H226" s="13" t="str">
        <f>_xlfn.XLOOKUP(I226,Data[ISIC Group Name],Data[ISIC Group],"",0)</f>
        <v/>
      </c>
      <c r="J226" s="14"/>
      <c r="K226" t="str">
        <f>IFERROR(VLOOKUP(VALUE(J226),'Combined ISIC Code '!G228:H646,2,FALSE),"")</f>
        <v/>
      </c>
      <c r="L226" t="str">
        <f>_xlfn.XLOOKUP(M226,Data[Economic Activity],Data[[ Activity Code]],"",0)</f>
        <v/>
      </c>
    </row>
    <row r="227" spans="4:12" x14ac:dyDescent="0.3">
      <c r="D227" t="str">
        <f>_xlfn.XLOOKUP(E227,Data[Sector Name],Data[ISIC Section],"",0)</f>
        <v/>
      </c>
      <c r="F227" s="12" t="str">
        <f>IFERROR(_xlfn.XLOOKUP(G227,Data[DivisionName],Data[ISIC Division],"",0),"")</f>
        <v/>
      </c>
      <c r="H227" s="13" t="str">
        <f>_xlfn.XLOOKUP(I227,Data[ISIC Group Name],Data[ISIC Group],"",0)</f>
        <v/>
      </c>
      <c r="J227" s="14"/>
      <c r="K227" t="str">
        <f>IFERROR(VLOOKUP(VALUE(J227),'Combined ISIC Code '!G229:H647,2,FALSE),"")</f>
        <v/>
      </c>
      <c r="L227" t="str">
        <f>_xlfn.XLOOKUP(M227,Data[Economic Activity],Data[[ Activity Code]],"",0)</f>
        <v/>
      </c>
    </row>
    <row r="228" spans="4:12" x14ac:dyDescent="0.3">
      <c r="D228" t="str">
        <f>_xlfn.XLOOKUP(E228,Data[Sector Name],Data[ISIC Section],"",0)</f>
        <v/>
      </c>
      <c r="F228" s="12" t="str">
        <f>IFERROR(_xlfn.XLOOKUP(G228,Data[DivisionName],Data[ISIC Division],"",0),"")</f>
        <v/>
      </c>
      <c r="H228" s="13" t="str">
        <f>_xlfn.XLOOKUP(I228,Data[ISIC Group Name],Data[ISIC Group],"",0)</f>
        <v/>
      </c>
      <c r="J228" s="14"/>
      <c r="K228" t="str">
        <f>IFERROR(VLOOKUP(VALUE(J228),'Combined ISIC Code '!G230:H648,2,FALSE),"")</f>
        <v/>
      </c>
      <c r="L228" t="str">
        <f>_xlfn.XLOOKUP(M228,Data[Economic Activity],Data[[ Activity Code]],"",0)</f>
        <v/>
      </c>
    </row>
    <row r="229" spans="4:12" x14ac:dyDescent="0.3">
      <c r="D229" t="str">
        <f>_xlfn.XLOOKUP(E229,Data[Sector Name],Data[ISIC Section],"",0)</f>
        <v/>
      </c>
      <c r="F229" s="12" t="str">
        <f>IFERROR(_xlfn.XLOOKUP(G229,Data[DivisionName],Data[ISIC Division],"",0),"")</f>
        <v/>
      </c>
      <c r="H229" s="13" t="str">
        <f>_xlfn.XLOOKUP(I229,Data[ISIC Group Name],Data[ISIC Group],"",0)</f>
        <v/>
      </c>
      <c r="J229" s="14"/>
      <c r="K229" t="str">
        <f>IFERROR(VLOOKUP(VALUE(J229),'Combined ISIC Code '!G231:H649,2,FALSE),"")</f>
        <v/>
      </c>
      <c r="L229" t="str">
        <f>_xlfn.XLOOKUP(M229,Data[Economic Activity],Data[[ Activity Code]],"",0)</f>
        <v/>
      </c>
    </row>
    <row r="230" spans="4:12" x14ac:dyDescent="0.3">
      <c r="D230" t="str">
        <f>_xlfn.XLOOKUP(E230,Data[Sector Name],Data[ISIC Section],"",0)</f>
        <v/>
      </c>
      <c r="F230" s="12" t="str">
        <f>IFERROR(_xlfn.XLOOKUP(G230,Data[DivisionName],Data[ISIC Division],"",0),"")</f>
        <v/>
      </c>
      <c r="H230" s="13" t="str">
        <f>_xlfn.XLOOKUP(I230,Data[ISIC Group Name],Data[ISIC Group],"",0)</f>
        <v/>
      </c>
      <c r="J230" s="14"/>
      <c r="K230" t="str">
        <f>IFERROR(VLOOKUP(VALUE(J230),'Combined ISIC Code '!G232:H650,2,FALSE),"")</f>
        <v/>
      </c>
      <c r="L230" t="str">
        <f>_xlfn.XLOOKUP(M230,Data[Economic Activity],Data[[ Activity Code]],"",0)</f>
        <v/>
      </c>
    </row>
    <row r="231" spans="4:12" x14ac:dyDescent="0.3">
      <c r="D231" t="str">
        <f>_xlfn.XLOOKUP(E231,Data[Sector Name],Data[ISIC Section],"",0)</f>
        <v/>
      </c>
      <c r="F231" s="12" t="str">
        <f>IFERROR(_xlfn.XLOOKUP(G231,Data[DivisionName],Data[ISIC Division],"",0),"")</f>
        <v/>
      </c>
      <c r="H231" s="13" t="str">
        <f>_xlfn.XLOOKUP(I231,Data[ISIC Group Name],Data[ISIC Group],"",0)</f>
        <v/>
      </c>
      <c r="J231" s="14"/>
      <c r="K231" t="str">
        <f>IFERROR(VLOOKUP(VALUE(J231),'Combined ISIC Code '!G233:H651,2,FALSE),"")</f>
        <v/>
      </c>
      <c r="L231" t="str">
        <f>_xlfn.XLOOKUP(M231,Data[Economic Activity],Data[[ Activity Code]],"",0)</f>
        <v/>
      </c>
    </row>
    <row r="232" spans="4:12" x14ac:dyDescent="0.3">
      <c r="D232" t="str">
        <f>_xlfn.XLOOKUP(E232,Data[Sector Name],Data[ISIC Section],"",0)</f>
        <v/>
      </c>
      <c r="F232" s="12" t="str">
        <f>IFERROR(_xlfn.XLOOKUP(G232,Data[DivisionName],Data[ISIC Division],"",0),"")</f>
        <v/>
      </c>
      <c r="H232" s="13" t="str">
        <f>_xlfn.XLOOKUP(I232,Data[ISIC Group Name],Data[ISIC Group],"",0)</f>
        <v/>
      </c>
      <c r="J232" s="14"/>
      <c r="K232" t="str">
        <f>IFERROR(VLOOKUP(VALUE(J232),'Combined ISIC Code '!G234:H652,2,FALSE),"")</f>
        <v/>
      </c>
      <c r="L232" t="str">
        <f>_xlfn.XLOOKUP(M232,Data[Economic Activity],Data[[ Activity Code]],"",0)</f>
        <v/>
      </c>
    </row>
    <row r="233" spans="4:12" x14ac:dyDescent="0.3">
      <c r="D233" t="str">
        <f>_xlfn.XLOOKUP(E233,Data[Sector Name],Data[ISIC Section],"",0)</f>
        <v/>
      </c>
      <c r="F233" s="12" t="str">
        <f>IFERROR(_xlfn.XLOOKUP(G233,Data[DivisionName],Data[ISIC Division],"",0),"")</f>
        <v/>
      </c>
      <c r="H233" s="13" t="str">
        <f>_xlfn.XLOOKUP(I233,Data[ISIC Group Name],Data[ISIC Group],"",0)</f>
        <v/>
      </c>
      <c r="J233" s="14"/>
      <c r="K233" t="str">
        <f>IFERROR(VLOOKUP(VALUE(J233),'Combined ISIC Code '!G235:H653,2,FALSE),"")</f>
        <v/>
      </c>
      <c r="L233" t="str">
        <f>_xlfn.XLOOKUP(M233,Data[Economic Activity],Data[[ Activity Code]],"",0)</f>
        <v/>
      </c>
    </row>
    <row r="234" spans="4:12" x14ac:dyDescent="0.3">
      <c r="D234" t="str">
        <f>_xlfn.XLOOKUP(E234,Data[Sector Name],Data[ISIC Section],"",0)</f>
        <v/>
      </c>
      <c r="F234" s="12" t="str">
        <f>IFERROR(_xlfn.XLOOKUP(G234,Data[DivisionName],Data[ISIC Division],"",0),"")</f>
        <v/>
      </c>
      <c r="H234" s="13" t="str">
        <f>_xlfn.XLOOKUP(I234,Data[ISIC Group Name],Data[ISIC Group],"",0)</f>
        <v/>
      </c>
      <c r="J234" s="14"/>
      <c r="K234" t="str">
        <f>IFERROR(VLOOKUP(VALUE(J234),'Combined ISIC Code '!G236:H654,2,FALSE),"")</f>
        <v/>
      </c>
      <c r="L234" t="str">
        <f>_xlfn.XLOOKUP(M234,Data[Economic Activity],Data[[ Activity Code]],"",0)</f>
        <v/>
      </c>
    </row>
    <row r="235" spans="4:12" x14ac:dyDescent="0.3">
      <c r="D235" t="str">
        <f>_xlfn.XLOOKUP(E235,Data[Sector Name],Data[ISIC Section],"",0)</f>
        <v/>
      </c>
      <c r="F235" s="12" t="str">
        <f>IFERROR(_xlfn.XLOOKUP(G235,Data[DivisionName],Data[ISIC Division],"",0),"")</f>
        <v/>
      </c>
      <c r="H235" s="13" t="str">
        <f>_xlfn.XLOOKUP(I235,Data[ISIC Group Name],Data[ISIC Group],"",0)</f>
        <v/>
      </c>
      <c r="J235" s="14"/>
      <c r="K235" t="str">
        <f>IFERROR(VLOOKUP(VALUE(J235),'Combined ISIC Code '!G237:H655,2,FALSE),"")</f>
        <v/>
      </c>
      <c r="L235" t="str">
        <f>_xlfn.XLOOKUP(M235,Data[Economic Activity],Data[[ Activity Code]],"",0)</f>
        <v/>
      </c>
    </row>
    <row r="236" spans="4:12" x14ac:dyDescent="0.3">
      <c r="D236" t="str">
        <f>_xlfn.XLOOKUP(E236,Data[Sector Name],Data[ISIC Section],"",0)</f>
        <v/>
      </c>
      <c r="F236" s="12" t="str">
        <f>IFERROR(_xlfn.XLOOKUP(G236,Data[DivisionName],Data[ISIC Division],"",0),"")</f>
        <v/>
      </c>
      <c r="H236" s="13" t="str">
        <f>_xlfn.XLOOKUP(I236,Data[ISIC Group Name],Data[ISIC Group],"",0)</f>
        <v/>
      </c>
      <c r="J236" s="14"/>
      <c r="K236" t="str">
        <f>IFERROR(VLOOKUP(VALUE(J236),'Combined ISIC Code '!G238:H656,2,FALSE),"")</f>
        <v/>
      </c>
      <c r="L236" t="str">
        <f>_xlfn.XLOOKUP(M236,Data[Economic Activity],Data[[ Activity Code]],"",0)</f>
        <v/>
      </c>
    </row>
    <row r="237" spans="4:12" x14ac:dyDescent="0.3">
      <c r="D237" t="str">
        <f>_xlfn.XLOOKUP(E237,Data[Sector Name],Data[ISIC Section],"",0)</f>
        <v/>
      </c>
      <c r="F237" s="12" t="str">
        <f>IFERROR(_xlfn.XLOOKUP(G237,Data[DivisionName],Data[ISIC Division],"",0),"")</f>
        <v/>
      </c>
      <c r="H237" s="13" t="str">
        <f>_xlfn.XLOOKUP(I237,Data[ISIC Group Name],Data[ISIC Group],"",0)</f>
        <v/>
      </c>
      <c r="J237" s="14"/>
      <c r="K237" t="str">
        <f>IFERROR(VLOOKUP(VALUE(J237),'Combined ISIC Code '!G239:H657,2,FALSE),"")</f>
        <v/>
      </c>
      <c r="L237" t="str">
        <f>_xlfn.XLOOKUP(M237,Data[Economic Activity],Data[[ Activity Code]],"",0)</f>
        <v/>
      </c>
    </row>
    <row r="238" spans="4:12" x14ac:dyDescent="0.3">
      <c r="D238" t="str">
        <f>_xlfn.XLOOKUP(E238,Data[Sector Name],Data[ISIC Section],"",0)</f>
        <v/>
      </c>
      <c r="F238" s="12" t="str">
        <f>IFERROR(_xlfn.XLOOKUP(G238,Data[DivisionName],Data[ISIC Division],"",0),"")</f>
        <v/>
      </c>
      <c r="H238" s="13" t="str">
        <f>_xlfn.XLOOKUP(I238,Data[ISIC Group Name],Data[ISIC Group],"",0)</f>
        <v/>
      </c>
      <c r="J238" s="14"/>
      <c r="K238" t="str">
        <f>IFERROR(VLOOKUP(VALUE(J238),'Combined ISIC Code '!G240:H658,2,FALSE),"")</f>
        <v/>
      </c>
      <c r="L238" t="str">
        <f>_xlfn.XLOOKUP(M238,Data[Economic Activity],Data[[ Activity Code]],"",0)</f>
        <v/>
      </c>
    </row>
    <row r="239" spans="4:12" x14ac:dyDescent="0.3">
      <c r="D239" t="str">
        <f>_xlfn.XLOOKUP(E239,Data[Sector Name],Data[ISIC Section],"",0)</f>
        <v/>
      </c>
      <c r="F239" s="12" t="str">
        <f>IFERROR(_xlfn.XLOOKUP(G239,Data[DivisionName],Data[ISIC Division],"",0),"")</f>
        <v/>
      </c>
      <c r="H239" s="13" t="str">
        <f>_xlfn.XLOOKUP(I239,Data[ISIC Group Name],Data[ISIC Group],"",0)</f>
        <v/>
      </c>
      <c r="J239" s="14"/>
      <c r="K239" t="str">
        <f>IFERROR(VLOOKUP(VALUE(J239),'Combined ISIC Code '!G241:H659,2,FALSE),"")</f>
        <v/>
      </c>
      <c r="L239" t="str">
        <f>_xlfn.XLOOKUP(M239,Data[Economic Activity],Data[[ Activity Code]],"",0)</f>
        <v/>
      </c>
    </row>
    <row r="240" spans="4:12" x14ac:dyDescent="0.3">
      <c r="D240" t="str">
        <f>_xlfn.XLOOKUP(E240,Data[Sector Name],Data[ISIC Section],"",0)</f>
        <v/>
      </c>
      <c r="F240" s="12" t="str">
        <f>IFERROR(_xlfn.XLOOKUP(G240,Data[DivisionName],Data[ISIC Division],"",0),"")</f>
        <v/>
      </c>
      <c r="H240" s="13" t="str">
        <f>_xlfn.XLOOKUP(I240,Data[ISIC Group Name],Data[ISIC Group],"",0)</f>
        <v/>
      </c>
      <c r="J240" s="14"/>
      <c r="K240" t="str">
        <f>IFERROR(VLOOKUP(VALUE(J240),'Combined ISIC Code '!G242:H660,2,FALSE),"")</f>
        <v/>
      </c>
      <c r="L240" t="str">
        <f>_xlfn.XLOOKUP(M240,Data[Economic Activity],Data[[ Activity Code]],"",0)</f>
        <v/>
      </c>
    </row>
    <row r="241" spans="4:12" x14ac:dyDescent="0.3">
      <c r="D241" t="str">
        <f>_xlfn.XLOOKUP(E241,Data[Sector Name],Data[ISIC Section],"",0)</f>
        <v/>
      </c>
      <c r="F241" s="12" t="str">
        <f>IFERROR(_xlfn.XLOOKUP(G241,Data[DivisionName],Data[ISIC Division],"",0),"")</f>
        <v/>
      </c>
      <c r="H241" s="13" t="str">
        <f>_xlfn.XLOOKUP(I241,Data[ISIC Group Name],Data[ISIC Group],"",0)</f>
        <v/>
      </c>
      <c r="J241" s="14"/>
      <c r="K241" t="str">
        <f>IFERROR(VLOOKUP(VALUE(J241),'Combined ISIC Code '!G243:H661,2,FALSE),"")</f>
        <v/>
      </c>
      <c r="L241" t="str">
        <f>_xlfn.XLOOKUP(M241,Data[Economic Activity],Data[[ Activity Code]],"",0)</f>
        <v/>
      </c>
    </row>
    <row r="242" spans="4:12" x14ac:dyDescent="0.3">
      <c r="D242" t="str">
        <f>_xlfn.XLOOKUP(E242,Data[Sector Name],Data[ISIC Section],"",0)</f>
        <v/>
      </c>
      <c r="F242" s="12" t="str">
        <f>IFERROR(_xlfn.XLOOKUP(G242,Data[DivisionName],Data[ISIC Division],"",0),"")</f>
        <v/>
      </c>
      <c r="H242" s="13" t="str">
        <f>_xlfn.XLOOKUP(I242,Data[ISIC Group Name],Data[ISIC Group],"",0)</f>
        <v/>
      </c>
      <c r="J242" s="14"/>
      <c r="K242" t="str">
        <f>IFERROR(VLOOKUP(VALUE(J242),'Combined ISIC Code '!G244:H662,2,FALSE),"")</f>
        <v/>
      </c>
      <c r="L242" t="str">
        <f>_xlfn.XLOOKUP(M242,Data[Economic Activity],Data[[ Activity Code]],"",0)</f>
        <v/>
      </c>
    </row>
    <row r="243" spans="4:12" x14ac:dyDescent="0.3">
      <c r="D243" t="str">
        <f>_xlfn.XLOOKUP(E243,Data[Sector Name],Data[ISIC Section],"",0)</f>
        <v/>
      </c>
      <c r="F243" s="12" t="str">
        <f>IFERROR(_xlfn.XLOOKUP(G243,Data[DivisionName],Data[ISIC Division],"",0),"")</f>
        <v/>
      </c>
      <c r="H243" s="13" t="str">
        <f>_xlfn.XLOOKUP(I243,Data[ISIC Group Name],Data[ISIC Group],"",0)</f>
        <v/>
      </c>
      <c r="J243" s="14"/>
      <c r="K243" t="str">
        <f>IFERROR(VLOOKUP(VALUE(J243),'Combined ISIC Code '!G245:H663,2,FALSE),"")</f>
        <v/>
      </c>
      <c r="L243" t="str">
        <f>_xlfn.XLOOKUP(M243,Data[Economic Activity],Data[[ Activity Code]],"",0)</f>
        <v/>
      </c>
    </row>
    <row r="244" spans="4:12" x14ac:dyDescent="0.3">
      <c r="D244" t="str">
        <f>_xlfn.XLOOKUP(E244,Data[Sector Name],Data[ISIC Section],"",0)</f>
        <v/>
      </c>
      <c r="F244" s="12" t="str">
        <f>IFERROR(_xlfn.XLOOKUP(G244,Data[DivisionName],Data[ISIC Division],"",0),"")</f>
        <v/>
      </c>
      <c r="H244" s="13" t="str">
        <f>_xlfn.XLOOKUP(I244,Data[ISIC Group Name],Data[ISIC Group],"",0)</f>
        <v/>
      </c>
      <c r="J244" s="14"/>
      <c r="K244" t="str">
        <f>IFERROR(VLOOKUP(VALUE(J244),'Combined ISIC Code '!G246:H664,2,FALSE),"")</f>
        <v/>
      </c>
      <c r="L244" t="str">
        <f>_xlfn.XLOOKUP(M244,Data[Economic Activity],Data[[ Activity Code]],"",0)</f>
        <v/>
      </c>
    </row>
    <row r="245" spans="4:12" x14ac:dyDescent="0.3">
      <c r="D245" t="str">
        <f>_xlfn.XLOOKUP(E245,Data[Sector Name],Data[ISIC Section],"",0)</f>
        <v/>
      </c>
      <c r="F245" s="12" t="str">
        <f>IFERROR(_xlfn.XLOOKUP(G245,Data[DivisionName],Data[ISIC Division],"",0),"")</f>
        <v/>
      </c>
      <c r="H245" s="13" t="str">
        <f>_xlfn.XLOOKUP(I245,Data[ISIC Group Name],Data[ISIC Group],"",0)</f>
        <v/>
      </c>
      <c r="J245" s="14"/>
      <c r="K245" t="str">
        <f>IFERROR(VLOOKUP(VALUE(J245),'Combined ISIC Code '!G247:H665,2,FALSE),"")</f>
        <v/>
      </c>
      <c r="L245" t="str">
        <f>_xlfn.XLOOKUP(M245,Data[Economic Activity],Data[[ Activity Code]],"",0)</f>
        <v/>
      </c>
    </row>
    <row r="246" spans="4:12" x14ac:dyDescent="0.3">
      <c r="D246" t="str">
        <f>_xlfn.XLOOKUP(E246,Data[Sector Name],Data[ISIC Section],"",0)</f>
        <v/>
      </c>
      <c r="F246" s="12" t="str">
        <f>IFERROR(_xlfn.XLOOKUP(G246,Data[DivisionName],Data[ISIC Division],"",0),"")</f>
        <v/>
      </c>
      <c r="H246" s="13" t="str">
        <f>_xlfn.XLOOKUP(I246,Data[ISIC Group Name],Data[ISIC Group],"",0)</f>
        <v/>
      </c>
      <c r="J246" s="14"/>
      <c r="K246" t="str">
        <f>IFERROR(VLOOKUP(VALUE(J246),'Combined ISIC Code '!G248:H666,2,FALSE),"")</f>
        <v/>
      </c>
      <c r="L246" t="str">
        <f>_xlfn.XLOOKUP(M246,Data[Economic Activity],Data[[ Activity Code]],"",0)</f>
        <v/>
      </c>
    </row>
    <row r="247" spans="4:12" x14ac:dyDescent="0.3">
      <c r="D247" t="str">
        <f>_xlfn.XLOOKUP(E247,Data[Sector Name],Data[ISIC Section],"",0)</f>
        <v/>
      </c>
      <c r="F247" s="12" t="str">
        <f>IFERROR(_xlfn.XLOOKUP(G247,Data[DivisionName],Data[ISIC Division],"",0),"")</f>
        <v/>
      </c>
      <c r="H247" s="13" t="str">
        <f>_xlfn.XLOOKUP(I247,Data[ISIC Group Name],Data[ISIC Group],"",0)</f>
        <v/>
      </c>
      <c r="J247" s="14"/>
      <c r="K247" t="str">
        <f>IFERROR(VLOOKUP(VALUE(J247),'Combined ISIC Code '!G249:H667,2,FALSE),"")</f>
        <v/>
      </c>
      <c r="L247" t="str">
        <f>_xlfn.XLOOKUP(M247,Data[Economic Activity],Data[[ Activity Code]],"",0)</f>
        <v/>
      </c>
    </row>
    <row r="248" spans="4:12" x14ac:dyDescent="0.3">
      <c r="D248" t="str">
        <f>_xlfn.XLOOKUP(E248,Data[Sector Name],Data[ISIC Section],"",0)</f>
        <v/>
      </c>
      <c r="F248" s="12" t="str">
        <f>IFERROR(_xlfn.XLOOKUP(G248,Data[DivisionName],Data[ISIC Division],"",0),"")</f>
        <v/>
      </c>
      <c r="H248" s="13" t="str">
        <f>_xlfn.XLOOKUP(I248,Data[ISIC Group Name],Data[ISIC Group],"",0)</f>
        <v/>
      </c>
      <c r="J248" s="14"/>
      <c r="K248" t="str">
        <f>IFERROR(VLOOKUP(VALUE(J248),'Combined ISIC Code '!G250:H668,2,FALSE),"")</f>
        <v/>
      </c>
      <c r="L248" t="str">
        <f>_xlfn.XLOOKUP(M248,Data[Economic Activity],Data[[ Activity Code]],"",0)</f>
        <v/>
      </c>
    </row>
    <row r="249" spans="4:12" x14ac:dyDescent="0.3">
      <c r="D249" t="str">
        <f>_xlfn.XLOOKUP(E249,Data[Sector Name],Data[ISIC Section],"",0)</f>
        <v/>
      </c>
      <c r="F249" s="12" t="str">
        <f>IFERROR(_xlfn.XLOOKUP(G249,Data[DivisionName],Data[ISIC Division],"",0),"")</f>
        <v/>
      </c>
      <c r="H249" s="13" t="str">
        <f>_xlfn.XLOOKUP(I249,Data[ISIC Group Name],Data[ISIC Group],"",0)</f>
        <v/>
      </c>
      <c r="J249" s="14"/>
      <c r="K249" t="str">
        <f>IFERROR(VLOOKUP(VALUE(J249),'Combined ISIC Code '!G251:H669,2,FALSE),"")</f>
        <v/>
      </c>
      <c r="L249" t="str">
        <f>_xlfn.XLOOKUP(M249,Data[Economic Activity],Data[[ Activity Code]],"",0)</f>
        <v/>
      </c>
    </row>
    <row r="250" spans="4:12" x14ac:dyDescent="0.3">
      <c r="D250" t="str">
        <f>_xlfn.XLOOKUP(E250,Data[Sector Name],Data[ISIC Section],"",0)</f>
        <v/>
      </c>
      <c r="F250" s="12" t="str">
        <f>IFERROR(_xlfn.XLOOKUP(G250,Data[DivisionName],Data[ISIC Division],"",0),"")</f>
        <v/>
      </c>
      <c r="H250" s="13" t="str">
        <f>_xlfn.XLOOKUP(I250,Data[ISIC Group Name],Data[ISIC Group],"",0)</f>
        <v/>
      </c>
      <c r="J250" s="14"/>
      <c r="K250" t="str">
        <f>IFERROR(VLOOKUP(VALUE(J250),'Combined ISIC Code '!G252:H670,2,FALSE),"")</f>
        <v/>
      </c>
      <c r="L250" t="str">
        <f>_xlfn.XLOOKUP(M250,Data[Economic Activity],Data[[ Activity Code]],"",0)</f>
        <v/>
      </c>
    </row>
    <row r="251" spans="4:12" x14ac:dyDescent="0.3">
      <c r="D251" t="str">
        <f>_xlfn.XLOOKUP(E251,Data[Sector Name],Data[ISIC Section],"",0)</f>
        <v/>
      </c>
      <c r="F251" s="12" t="str">
        <f>IFERROR(_xlfn.XLOOKUP(G251,Data[DivisionName],Data[ISIC Division],"",0),"")</f>
        <v/>
      </c>
      <c r="H251" s="13" t="str">
        <f>_xlfn.XLOOKUP(I251,Data[ISIC Group Name],Data[ISIC Group],"",0)</f>
        <v/>
      </c>
      <c r="J251" s="14"/>
      <c r="K251" t="str">
        <f>IFERROR(VLOOKUP(VALUE(J251),'Combined ISIC Code '!G253:H671,2,FALSE),"")</f>
        <v/>
      </c>
      <c r="L251" t="str">
        <f>_xlfn.XLOOKUP(M251,Data[Economic Activity],Data[[ Activity Code]],"",0)</f>
        <v/>
      </c>
    </row>
    <row r="252" spans="4:12" x14ac:dyDescent="0.3">
      <c r="D252" t="str">
        <f>_xlfn.XLOOKUP(E252,Data[Sector Name],Data[ISIC Section],"",0)</f>
        <v/>
      </c>
      <c r="F252" s="12" t="str">
        <f>IFERROR(_xlfn.XLOOKUP(G252,Data[DivisionName],Data[ISIC Division],"",0),"")</f>
        <v/>
      </c>
      <c r="H252" s="13" t="str">
        <f>_xlfn.XLOOKUP(I252,Data[ISIC Group Name],Data[ISIC Group],"",0)</f>
        <v/>
      </c>
      <c r="J252" s="14"/>
      <c r="K252" t="str">
        <f>IFERROR(VLOOKUP(VALUE(J252),'Combined ISIC Code '!G254:H672,2,FALSE),"")</f>
        <v/>
      </c>
      <c r="L252" t="str">
        <f>_xlfn.XLOOKUP(M252,Data[Economic Activity],Data[[ Activity Code]],"",0)</f>
        <v/>
      </c>
    </row>
    <row r="253" spans="4:12" x14ac:dyDescent="0.3">
      <c r="D253" t="str">
        <f>_xlfn.XLOOKUP(E253,Data[Sector Name],Data[ISIC Section],"",0)</f>
        <v/>
      </c>
      <c r="F253" s="12" t="str">
        <f>IFERROR(_xlfn.XLOOKUP(G253,Data[DivisionName],Data[ISIC Division],"",0),"")</f>
        <v/>
      </c>
      <c r="H253" s="13" t="str">
        <f>_xlfn.XLOOKUP(I253,Data[ISIC Group Name],Data[ISIC Group],"",0)</f>
        <v/>
      </c>
      <c r="J253" s="14"/>
      <c r="K253" t="str">
        <f>IFERROR(VLOOKUP(VALUE(J253),'Combined ISIC Code '!G255:H673,2,FALSE),"")</f>
        <v/>
      </c>
      <c r="L253" t="str">
        <f>_xlfn.XLOOKUP(M253,Data[Economic Activity],Data[[ Activity Code]],"",0)</f>
        <v/>
      </c>
    </row>
    <row r="254" spans="4:12" x14ac:dyDescent="0.3">
      <c r="D254" t="str">
        <f>_xlfn.XLOOKUP(E254,Data[Sector Name],Data[ISIC Section],"",0)</f>
        <v/>
      </c>
      <c r="F254" s="12" t="str">
        <f>IFERROR(_xlfn.XLOOKUP(G254,Data[DivisionName],Data[ISIC Division],"",0),"")</f>
        <v/>
      </c>
      <c r="H254" s="13" t="str">
        <f>_xlfn.XLOOKUP(I254,Data[ISIC Group Name],Data[ISIC Group],"",0)</f>
        <v/>
      </c>
      <c r="J254" s="14"/>
      <c r="K254" t="str">
        <f>IFERROR(VLOOKUP(VALUE(J254),'Combined ISIC Code '!G256:H674,2,FALSE),"")</f>
        <v/>
      </c>
      <c r="L254" t="str">
        <f>_xlfn.XLOOKUP(M254,Data[Economic Activity],Data[[ Activity Code]],"",0)</f>
        <v/>
      </c>
    </row>
    <row r="255" spans="4:12" x14ac:dyDescent="0.3">
      <c r="D255" t="str">
        <f>_xlfn.XLOOKUP(E255,Data[Sector Name],Data[ISIC Section],"",0)</f>
        <v/>
      </c>
      <c r="F255" s="12" t="str">
        <f>IFERROR(_xlfn.XLOOKUP(G255,Data[DivisionName],Data[ISIC Division],"",0),"")</f>
        <v/>
      </c>
      <c r="H255" s="13" t="str">
        <f>_xlfn.XLOOKUP(I255,Data[ISIC Group Name],Data[ISIC Group],"",0)</f>
        <v/>
      </c>
      <c r="J255" s="14"/>
      <c r="K255" t="str">
        <f>IFERROR(VLOOKUP(VALUE(J255),'Combined ISIC Code '!G257:H675,2,FALSE),"")</f>
        <v/>
      </c>
      <c r="L255" t="str">
        <f>_xlfn.XLOOKUP(M255,Data[Economic Activity],Data[[ Activity Code]],"",0)</f>
        <v/>
      </c>
    </row>
    <row r="256" spans="4:12" x14ac:dyDescent="0.3">
      <c r="D256" t="str">
        <f>_xlfn.XLOOKUP(E256,Data[Sector Name],Data[ISIC Section],"",0)</f>
        <v/>
      </c>
      <c r="F256" s="12" t="str">
        <f>IFERROR(_xlfn.XLOOKUP(G256,Data[DivisionName],Data[ISIC Division],"",0),"")</f>
        <v/>
      </c>
      <c r="H256" s="13" t="str">
        <f>_xlfn.XLOOKUP(I256,Data[ISIC Group Name],Data[ISIC Group],"",0)</f>
        <v/>
      </c>
      <c r="J256" s="14"/>
      <c r="K256" t="str">
        <f>IFERROR(VLOOKUP(VALUE(J256),'Combined ISIC Code '!G258:H676,2,FALSE),"")</f>
        <v/>
      </c>
      <c r="L256" t="str">
        <f>_xlfn.XLOOKUP(M256,Data[Economic Activity],Data[[ Activity Code]],"",0)</f>
        <v/>
      </c>
    </row>
    <row r="257" spans="4:12" x14ac:dyDescent="0.3">
      <c r="D257" t="str">
        <f>_xlfn.XLOOKUP(E257,Data[Sector Name],Data[ISIC Section],"",0)</f>
        <v/>
      </c>
      <c r="F257" s="12" t="str">
        <f>IFERROR(_xlfn.XLOOKUP(G257,Data[DivisionName],Data[ISIC Division],"",0),"")</f>
        <v/>
      </c>
      <c r="H257" s="13" t="str">
        <f>_xlfn.XLOOKUP(I257,Data[ISIC Group Name],Data[ISIC Group],"",0)</f>
        <v/>
      </c>
      <c r="J257" s="14"/>
      <c r="K257" t="str">
        <f>IFERROR(VLOOKUP(VALUE(J257),'Combined ISIC Code '!G259:H677,2,FALSE),"")</f>
        <v/>
      </c>
      <c r="L257" t="str">
        <f>_xlfn.XLOOKUP(M257,Data[Economic Activity],Data[[ Activity Code]],"",0)</f>
        <v/>
      </c>
    </row>
    <row r="258" spans="4:12" x14ac:dyDescent="0.3">
      <c r="D258" t="str">
        <f>_xlfn.XLOOKUP(E258,Data[Sector Name],Data[ISIC Section],"",0)</f>
        <v/>
      </c>
      <c r="F258" s="12" t="str">
        <f>IFERROR(_xlfn.XLOOKUP(G258,Data[DivisionName],Data[ISIC Division],"",0),"")</f>
        <v/>
      </c>
      <c r="H258" s="13" t="str">
        <f>_xlfn.XLOOKUP(I258,Data[ISIC Group Name],Data[ISIC Group],"",0)</f>
        <v/>
      </c>
      <c r="J258" s="14"/>
      <c r="K258" t="str">
        <f>IFERROR(VLOOKUP(VALUE(J258),'Combined ISIC Code '!G260:H678,2,FALSE),"")</f>
        <v/>
      </c>
      <c r="L258" t="str">
        <f>_xlfn.XLOOKUP(M258,Data[Economic Activity],Data[[ Activity Code]],"",0)</f>
        <v/>
      </c>
    </row>
    <row r="259" spans="4:12" x14ac:dyDescent="0.3">
      <c r="D259" t="str">
        <f>_xlfn.XLOOKUP(E259,Data[Sector Name],Data[ISIC Section],"",0)</f>
        <v/>
      </c>
      <c r="F259" s="12" t="str">
        <f>IFERROR(_xlfn.XLOOKUP(G259,Data[DivisionName],Data[ISIC Division],"",0),"")</f>
        <v/>
      </c>
      <c r="H259" s="13" t="str">
        <f>_xlfn.XLOOKUP(I259,Data[ISIC Group Name],Data[ISIC Group],"",0)</f>
        <v/>
      </c>
      <c r="J259" s="14"/>
      <c r="K259" t="str">
        <f>IFERROR(VLOOKUP(VALUE(J259),'Combined ISIC Code '!G261:H679,2,FALSE),"")</f>
        <v/>
      </c>
      <c r="L259" t="str">
        <f>_xlfn.XLOOKUP(M259,Data[Economic Activity],Data[[ Activity Code]],"",0)</f>
        <v/>
      </c>
    </row>
    <row r="260" spans="4:12" x14ac:dyDescent="0.3">
      <c r="D260" t="str">
        <f>_xlfn.XLOOKUP(E260,Data[Sector Name],Data[ISIC Section],"",0)</f>
        <v/>
      </c>
      <c r="F260" s="12" t="str">
        <f>IFERROR(_xlfn.XLOOKUP(G260,Data[DivisionName],Data[ISIC Division],"",0),"")</f>
        <v/>
      </c>
      <c r="H260" s="13" t="str">
        <f>_xlfn.XLOOKUP(I260,Data[ISIC Group Name],Data[ISIC Group],"",0)</f>
        <v/>
      </c>
      <c r="J260" s="14"/>
      <c r="K260" t="str">
        <f>IFERROR(VLOOKUP(VALUE(J260),'Combined ISIC Code '!G262:H680,2,FALSE),"")</f>
        <v/>
      </c>
      <c r="L260" t="str">
        <f>_xlfn.XLOOKUP(M260,Data[Economic Activity],Data[[ Activity Code]],"",0)</f>
        <v/>
      </c>
    </row>
    <row r="261" spans="4:12" x14ac:dyDescent="0.3">
      <c r="D261" t="str">
        <f>_xlfn.XLOOKUP(E261,Data[Sector Name],Data[ISIC Section],"",0)</f>
        <v/>
      </c>
      <c r="F261" s="12" t="str">
        <f>IFERROR(_xlfn.XLOOKUP(G261,Data[DivisionName],Data[ISIC Division],"",0),"")</f>
        <v/>
      </c>
      <c r="H261" s="13" t="str">
        <f>_xlfn.XLOOKUP(I261,Data[ISIC Group Name],Data[ISIC Group],"",0)</f>
        <v/>
      </c>
      <c r="J261" s="14"/>
      <c r="K261" t="str">
        <f>IFERROR(VLOOKUP(VALUE(J261),'Combined ISIC Code '!G263:H681,2,FALSE),"")</f>
        <v/>
      </c>
      <c r="L261" t="str">
        <f>_xlfn.XLOOKUP(M261,Data[Economic Activity],Data[[ Activity Code]],"",0)</f>
        <v/>
      </c>
    </row>
    <row r="262" spans="4:12" x14ac:dyDescent="0.3">
      <c r="D262" t="str">
        <f>_xlfn.XLOOKUP(E262,Data[Sector Name],Data[ISIC Section],"",0)</f>
        <v/>
      </c>
      <c r="F262" s="12" t="str">
        <f>IFERROR(_xlfn.XLOOKUP(G262,Data[DivisionName],Data[ISIC Division],"",0),"")</f>
        <v/>
      </c>
      <c r="H262" s="13" t="str">
        <f>_xlfn.XLOOKUP(I262,Data[ISIC Group Name],Data[ISIC Group],"",0)</f>
        <v/>
      </c>
      <c r="J262" s="14"/>
      <c r="K262" t="str">
        <f>IFERROR(VLOOKUP(VALUE(J262),'Combined ISIC Code '!G264:H682,2,FALSE),"")</f>
        <v/>
      </c>
      <c r="L262" t="str">
        <f>_xlfn.XLOOKUP(M262,Data[Economic Activity],Data[[ Activity Code]],"",0)</f>
        <v/>
      </c>
    </row>
    <row r="263" spans="4:12" x14ac:dyDescent="0.3">
      <c r="D263" t="str">
        <f>_xlfn.XLOOKUP(E263,Data[Sector Name],Data[ISIC Section],"",0)</f>
        <v/>
      </c>
      <c r="F263" s="12" t="str">
        <f>IFERROR(_xlfn.XLOOKUP(G263,Data[DivisionName],Data[ISIC Division],"",0),"")</f>
        <v/>
      </c>
      <c r="H263" s="13" t="str">
        <f>_xlfn.XLOOKUP(I263,Data[ISIC Group Name],Data[ISIC Group],"",0)</f>
        <v/>
      </c>
      <c r="J263" s="14"/>
      <c r="K263" t="str">
        <f>IFERROR(VLOOKUP(VALUE(J263),'Combined ISIC Code '!G265:H683,2,FALSE),"")</f>
        <v/>
      </c>
      <c r="L263" t="str">
        <f>_xlfn.XLOOKUP(M263,Data[Economic Activity],Data[[ Activity Code]],"",0)</f>
        <v/>
      </c>
    </row>
    <row r="264" spans="4:12" x14ac:dyDescent="0.3">
      <c r="D264" t="str">
        <f>_xlfn.XLOOKUP(E264,Data[Sector Name],Data[ISIC Section],"",0)</f>
        <v/>
      </c>
      <c r="F264" s="12" t="str">
        <f>IFERROR(_xlfn.XLOOKUP(G264,Data[DivisionName],Data[ISIC Division],"",0),"")</f>
        <v/>
      </c>
      <c r="H264" s="13" t="str">
        <f>_xlfn.XLOOKUP(I264,Data[ISIC Group Name],Data[ISIC Group],"",0)</f>
        <v/>
      </c>
      <c r="J264" s="14"/>
      <c r="K264" t="str">
        <f>IFERROR(VLOOKUP(VALUE(J264),'Combined ISIC Code '!G266:H684,2,FALSE),"")</f>
        <v/>
      </c>
      <c r="L264" t="str">
        <f>_xlfn.XLOOKUP(M264,Data[Economic Activity],Data[[ Activity Code]],"",0)</f>
        <v/>
      </c>
    </row>
    <row r="265" spans="4:12" x14ac:dyDescent="0.3">
      <c r="D265" t="str">
        <f>_xlfn.XLOOKUP(E265,Data[Sector Name],Data[ISIC Section],"",0)</f>
        <v/>
      </c>
      <c r="F265" s="12" t="str">
        <f>IFERROR(_xlfn.XLOOKUP(G265,Data[DivisionName],Data[ISIC Division],"",0),"")</f>
        <v/>
      </c>
      <c r="H265" s="13" t="str">
        <f>_xlfn.XLOOKUP(I265,Data[ISIC Group Name],Data[ISIC Group],"",0)</f>
        <v/>
      </c>
      <c r="J265" s="14"/>
      <c r="K265" t="str">
        <f>IFERROR(VLOOKUP(VALUE(J265),'Combined ISIC Code '!G267:H685,2,FALSE),"")</f>
        <v/>
      </c>
      <c r="L265" t="str">
        <f>_xlfn.XLOOKUP(M265,Data[Economic Activity],Data[[ Activity Code]],"",0)</f>
        <v/>
      </c>
    </row>
    <row r="266" spans="4:12" x14ac:dyDescent="0.3">
      <c r="D266" t="str">
        <f>_xlfn.XLOOKUP(E266,Data[Sector Name],Data[ISIC Section],"",0)</f>
        <v/>
      </c>
      <c r="F266" s="12" t="str">
        <f>IFERROR(_xlfn.XLOOKUP(G266,Data[DivisionName],Data[ISIC Division],"",0),"")</f>
        <v/>
      </c>
      <c r="H266" s="13" t="str">
        <f>_xlfn.XLOOKUP(I266,Data[ISIC Group Name],Data[ISIC Group],"",0)</f>
        <v/>
      </c>
      <c r="J266" s="14"/>
      <c r="K266" t="str">
        <f>IFERROR(VLOOKUP(VALUE(J266),'Combined ISIC Code '!G268:H686,2,FALSE),"")</f>
        <v/>
      </c>
      <c r="L266" t="str">
        <f>_xlfn.XLOOKUP(M266,Data[Economic Activity],Data[[ Activity Code]],"",0)</f>
        <v/>
      </c>
    </row>
    <row r="267" spans="4:12" x14ac:dyDescent="0.3">
      <c r="D267" t="str">
        <f>_xlfn.XLOOKUP(E267,Data[Sector Name],Data[ISIC Section],"",0)</f>
        <v/>
      </c>
      <c r="F267" s="12" t="str">
        <f>IFERROR(_xlfn.XLOOKUP(G267,Data[DivisionName],Data[ISIC Division],"",0),"")</f>
        <v/>
      </c>
      <c r="H267" s="13" t="str">
        <f>_xlfn.XLOOKUP(I267,Data[ISIC Group Name],Data[ISIC Group],"",0)</f>
        <v/>
      </c>
      <c r="J267" s="14"/>
      <c r="K267" t="str">
        <f>IFERROR(VLOOKUP(VALUE(J267),'Combined ISIC Code '!G269:H687,2,FALSE),"")</f>
        <v/>
      </c>
      <c r="L267" t="str">
        <f>_xlfn.XLOOKUP(M267,Data[Economic Activity],Data[[ Activity Code]],"",0)</f>
        <v/>
      </c>
    </row>
    <row r="268" spans="4:12" x14ac:dyDescent="0.3">
      <c r="D268" t="str">
        <f>_xlfn.XLOOKUP(E268,Data[Sector Name],Data[ISIC Section],"",0)</f>
        <v/>
      </c>
      <c r="F268" s="12" t="str">
        <f>IFERROR(_xlfn.XLOOKUP(G268,Data[DivisionName],Data[ISIC Division],"",0),"")</f>
        <v/>
      </c>
      <c r="H268" s="13" t="str">
        <f>_xlfn.XLOOKUP(I268,Data[ISIC Group Name],Data[ISIC Group],"",0)</f>
        <v/>
      </c>
      <c r="J268" s="14"/>
      <c r="K268" t="str">
        <f>IFERROR(VLOOKUP(VALUE(J268),'Combined ISIC Code '!G270:H688,2,FALSE),"")</f>
        <v/>
      </c>
      <c r="L268" t="str">
        <f>_xlfn.XLOOKUP(M268,Data[Economic Activity],Data[[ Activity Code]],"",0)</f>
        <v/>
      </c>
    </row>
    <row r="269" spans="4:12" x14ac:dyDescent="0.3">
      <c r="D269" t="str">
        <f>_xlfn.XLOOKUP(E269,Data[Sector Name],Data[ISIC Section],"",0)</f>
        <v/>
      </c>
      <c r="F269" s="12" t="str">
        <f>IFERROR(_xlfn.XLOOKUP(G269,Data[DivisionName],Data[ISIC Division],"",0),"")</f>
        <v/>
      </c>
      <c r="H269" s="13" t="str">
        <f>_xlfn.XLOOKUP(I269,Data[ISIC Group Name],Data[ISIC Group],"",0)</f>
        <v/>
      </c>
      <c r="J269" s="14"/>
      <c r="K269" t="str">
        <f>IFERROR(VLOOKUP(VALUE(J269),'Combined ISIC Code '!G271:H689,2,FALSE),"")</f>
        <v/>
      </c>
      <c r="L269" t="str">
        <f>_xlfn.XLOOKUP(M269,Data[Economic Activity],Data[[ Activity Code]],"",0)</f>
        <v/>
      </c>
    </row>
    <row r="270" spans="4:12" x14ac:dyDescent="0.3">
      <c r="D270" t="str">
        <f>_xlfn.XLOOKUP(E270,Data[Sector Name],Data[ISIC Section],"",0)</f>
        <v/>
      </c>
      <c r="F270" s="12" t="str">
        <f>IFERROR(_xlfn.XLOOKUP(G270,Data[DivisionName],Data[ISIC Division],"",0),"")</f>
        <v/>
      </c>
      <c r="H270" s="13" t="str">
        <f>_xlfn.XLOOKUP(I270,Data[ISIC Group Name],Data[ISIC Group],"",0)</f>
        <v/>
      </c>
      <c r="J270" s="14"/>
      <c r="K270" t="str">
        <f>IFERROR(VLOOKUP(VALUE(J270),'Combined ISIC Code '!G272:H690,2,FALSE),"")</f>
        <v/>
      </c>
      <c r="L270" t="str">
        <f>_xlfn.XLOOKUP(M270,Data[Economic Activity],Data[[ Activity Code]],"",0)</f>
        <v/>
      </c>
    </row>
    <row r="271" spans="4:12" x14ac:dyDescent="0.3">
      <c r="D271" t="str">
        <f>_xlfn.XLOOKUP(E271,Data[Sector Name],Data[ISIC Section],"",0)</f>
        <v/>
      </c>
      <c r="F271" s="12" t="str">
        <f>IFERROR(_xlfn.XLOOKUP(G271,Data[DivisionName],Data[ISIC Division],"",0),"")</f>
        <v/>
      </c>
      <c r="H271" s="13" t="str">
        <f>_xlfn.XLOOKUP(I271,Data[ISIC Group Name],Data[ISIC Group],"",0)</f>
        <v/>
      </c>
      <c r="J271" s="14"/>
      <c r="K271" t="str">
        <f>IFERROR(VLOOKUP(VALUE(J271),'Combined ISIC Code '!G273:H691,2,FALSE),"")</f>
        <v/>
      </c>
      <c r="L271" t="str">
        <f>_xlfn.XLOOKUP(M271,Data[Economic Activity],Data[[ Activity Code]],"",0)</f>
        <v/>
      </c>
    </row>
    <row r="272" spans="4:12" x14ac:dyDescent="0.3">
      <c r="D272" t="str">
        <f>_xlfn.XLOOKUP(E272,Data[Sector Name],Data[ISIC Section],"",0)</f>
        <v/>
      </c>
      <c r="F272" s="12" t="str">
        <f>IFERROR(_xlfn.XLOOKUP(G272,Data[DivisionName],Data[ISIC Division],"",0),"")</f>
        <v/>
      </c>
      <c r="H272" s="13" t="str">
        <f>_xlfn.XLOOKUP(I272,Data[ISIC Group Name],Data[ISIC Group],"",0)</f>
        <v/>
      </c>
      <c r="J272" s="14"/>
      <c r="K272" t="str">
        <f>IFERROR(VLOOKUP(VALUE(J272),'Combined ISIC Code '!G274:H692,2,FALSE),"")</f>
        <v/>
      </c>
      <c r="L272" t="str">
        <f>_xlfn.XLOOKUP(M272,Data[Economic Activity],Data[[ Activity Code]],"",0)</f>
        <v/>
      </c>
    </row>
    <row r="273" spans="4:12" x14ac:dyDescent="0.3">
      <c r="D273" t="str">
        <f>_xlfn.XLOOKUP(E273,Data[Sector Name],Data[ISIC Section],"",0)</f>
        <v/>
      </c>
      <c r="F273" s="12" t="str">
        <f>IFERROR(_xlfn.XLOOKUP(G273,Data[DivisionName],Data[ISIC Division],"",0),"")</f>
        <v/>
      </c>
      <c r="H273" s="13" t="str">
        <f>_xlfn.XLOOKUP(I273,Data[ISIC Group Name],Data[ISIC Group],"",0)</f>
        <v/>
      </c>
      <c r="J273" s="14"/>
      <c r="K273" t="str">
        <f>IFERROR(VLOOKUP(VALUE(J273),'Combined ISIC Code '!G275:H693,2,FALSE),"")</f>
        <v/>
      </c>
      <c r="L273" t="str">
        <f>_xlfn.XLOOKUP(M273,Data[Economic Activity],Data[[ Activity Code]],"",0)</f>
        <v/>
      </c>
    </row>
    <row r="274" spans="4:12" x14ac:dyDescent="0.3">
      <c r="D274" t="str">
        <f>_xlfn.XLOOKUP(E274,Data[Sector Name],Data[ISIC Section],"",0)</f>
        <v/>
      </c>
      <c r="F274" s="12" t="str">
        <f>IFERROR(_xlfn.XLOOKUP(G274,Data[DivisionName],Data[ISIC Division],"",0),"")</f>
        <v/>
      </c>
      <c r="H274" s="13" t="str">
        <f>_xlfn.XLOOKUP(I274,Data[ISIC Group Name],Data[ISIC Group],"",0)</f>
        <v/>
      </c>
      <c r="J274" s="14"/>
      <c r="K274" t="str">
        <f>IFERROR(VLOOKUP(VALUE(J274),'Combined ISIC Code '!G276:H694,2,FALSE),"")</f>
        <v/>
      </c>
      <c r="L274" t="str">
        <f>_xlfn.XLOOKUP(M274,Data[Economic Activity],Data[[ Activity Code]],"",0)</f>
        <v/>
      </c>
    </row>
    <row r="275" spans="4:12" x14ac:dyDescent="0.3">
      <c r="D275" t="str">
        <f>_xlfn.XLOOKUP(E275,Data[Sector Name],Data[ISIC Section],"",0)</f>
        <v/>
      </c>
      <c r="F275" s="12" t="str">
        <f>IFERROR(_xlfn.XLOOKUP(G275,Data[DivisionName],Data[ISIC Division],"",0),"")</f>
        <v/>
      </c>
      <c r="H275" s="13" t="str">
        <f>_xlfn.XLOOKUP(I275,Data[ISIC Group Name],Data[ISIC Group],"",0)</f>
        <v/>
      </c>
      <c r="J275" s="14"/>
      <c r="K275" t="str">
        <f>IFERROR(VLOOKUP(VALUE(J275),'Combined ISIC Code '!G277:H695,2,FALSE),"")</f>
        <v/>
      </c>
      <c r="L275" t="str">
        <f>_xlfn.XLOOKUP(M275,Data[Economic Activity],Data[[ Activity Code]],"",0)</f>
        <v/>
      </c>
    </row>
    <row r="276" spans="4:12" x14ac:dyDescent="0.3">
      <c r="D276" t="str">
        <f>_xlfn.XLOOKUP(E276,Data[Sector Name],Data[ISIC Section],"",0)</f>
        <v/>
      </c>
      <c r="F276" s="12" t="str">
        <f>IFERROR(_xlfn.XLOOKUP(G276,Data[DivisionName],Data[ISIC Division],"",0),"")</f>
        <v/>
      </c>
      <c r="H276" s="13" t="str">
        <f>_xlfn.XLOOKUP(I276,Data[ISIC Group Name],Data[ISIC Group],"",0)</f>
        <v/>
      </c>
      <c r="J276" s="14"/>
      <c r="K276" t="str">
        <f>IFERROR(VLOOKUP(VALUE(J276),'Combined ISIC Code '!G278:H696,2,FALSE),"")</f>
        <v/>
      </c>
      <c r="L276" t="str">
        <f>_xlfn.XLOOKUP(M276,Data[Economic Activity],Data[[ Activity Code]],"",0)</f>
        <v/>
      </c>
    </row>
    <row r="277" spans="4:12" x14ac:dyDescent="0.3">
      <c r="D277" t="str">
        <f>_xlfn.XLOOKUP(E277,Data[Sector Name],Data[ISIC Section],"",0)</f>
        <v/>
      </c>
      <c r="F277" s="12" t="str">
        <f>IFERROR(_xlfn.XLOOKUP(G277,Data[DivisionName],Data[ISIC Division],"",0),"")</f>
        <v/>
      </c>
      <c r="H277" s="13" t="str">
        <f>_xlfn.XLOOKUP(I277,Data[ISIC Group Name],Data[ISIC Group],"",0)</f>
        <v/>
      </c>
      <c r="J277" s="14"/>
      <c r="K277" t="str">
        <f>IFERROR(VLOOKUP(VALUE(J277),'Combined ISIC Code '!G279:H697,2,FALSE),"")</f>
        <v/>
      </c>
      <c r="L277" t="str">
        <f>_xlfn.XLOOKUP(M277,Data[Economic Activity],Data[[ Activity Code]],"",0)</f>
        <v/>
      </c>
    </row>
    <row r="278" spans="4:12" x14ac:dyDescent="0.3">
      <c r="D278" t="str">
        <f>_xlfn.XLOOKUP(E278,Data[Sector Name],Data[ISIC Section],"",0)</f>
        <v/>
      </c>
      <c r="F278" s="12" t="str">
        <f>IFERROR(_xlfn.XLOOKUP(G278,Data[DivisionName],Data[ISIC Division],"",0),"")</f>
        <v/>
      </c>
      <c r="H278" s="13" t="str">
        <f>_xlfn.XLOOKUP(I278,Data[ISIC Group Name],Data[ISIC Group],"",0)</f>
        <v/>
      </c>
      <c r="J278" s="14"/>
      <c r="K278" t="str">
        <f>IFERROR(VLOOKUP(VALUE(J278),'Combined ISIC Code '!G280:H698,2,FALSE),"")</f>
        <v/>
      </c>
      <c r="L278" t="str">
        <f>_xlfn.XLOOKUP(M278,Data[Economic Activity],Data[[ Activity Code]],"",0)</f>
        <v/>
      </c>
    </row>
    <row r="279" spans="4:12" x14ac:dyDescent="0.3">
      <c r="D279" t="str">
        <f>_xlfn.XLOOKUP(E279,Data[Sector Name],Data[ISIC Section],"",0)</f>
        <v/>
      </c>
      <c r="F279" s="12" t="str">
        <f>IFERROR(_xlfn.XLOOKUP(G279,Data[DivisionName],Data[ISIC Division],"",0),"")</f>
        <v/>
      </c>
      <c r="H279" s="13" t="str">
        <f>_xlfn.XLOOKUP(I279,Data[ISIC Group Name],Data[ISIC Group],"",0)</f>
        <v/>
      </c>
      <c r="J279" s="14"/>
      <c r="K279" t="str">
        <f>IFERROR(VLOOKUP(VALUE(J279),'Combined ISIC Code '!G281:H699,2,FALSE),"")</f>
        <v/>
      </c>
      <c r="L279" t="str">
        <f>_xlfn.XLOOKUP(M279,Data[Economic Activity],Data[[ Activity Code]],"",0)</f>
        <v/>
      </c>
    </row>
    <row r="280" spans="4:12" x14ac:dyDescent="0.3">
      <c r="D280" t="str">
        <f>_xlfn.XLOOKUP(E280,Data[Sector Name],Data[ISIC Section],"",0)</f>
        <v/>
      </c>
      <c r="F280" s="12" t="str">
        <f>IFERROR(_xlfn.XLOOKUP(G280,Data[DivisionName],Data[ISIC Division],"",0),"")</f>
        <v/>
      </c>
      <c r="H280" s="13" t="str">
        <f>_xlfn.XLOOKUP(I280,Data[ISIC Group Name],Data[ISIC Group],"",0)</f>
        <v/>
      </c>
      <c r="J280" s="14"/>
      <c r="K280" t="str">
        <f>IFERROR(VLOOKUP(VALUE(J280),'Combined ISIC Code '!G282:H700,2,FALSE),"")</f>
        <v/>
      </c>
      <c r="L280" t="str">
        <f>_xlfn.XLOOKUP(M280,Data[Economic Activity],Data[[ Activity Code]],"",0)</f>
        <v/>
      </c>
    </row>
    <row r="281" spans="4:12" x14ac:dyDescent="0.3">
      <c r="D281" t="str">
        <f>_xlfn.XLOOKUP(E281,Data[Sector Name],Data[ISIC Section],"",0)</f>
        <v/>
      </c>
      <c r="F281" s="12" t="str">
        <f>IFERROR(_xlfn.XLOOKUP(G281,Data[DivisionName],Data[ISIC Division],"",0),"")</f>
        <v/>
      </c>
      <c r="H281" s="13" t="str">
        <f>_xlfn.XLOOKUP(I281,Data[ISIC Group Name],Data[ISIC Group],"",0)</f>
        <v/>
      </c>
      <c r="J281" s="14"/>
      <c r="K281" t="str">
        <f>IFERROR(VLOOKUP(VALUE(J281),'Combined ISIC Code '!G283:H701,2,FALSE),"")</f>
        <v/>
      </c>
      <c r="L281" t="str">
        <f>_xlfn.XLOOKUP(M281,Data[Economic Activity],Data[[ Activity Code]],"",0)</f>
        <v/>
      </c>
    </row>
    <row r="282" spans="4:12" x14ac:dyDescent="0.3">
      <c r="D282" t="str">
        <f>_xlfn.XLOOKUP(E282,Data[Sector Name],Data[ISIC Section],"",0)</f>
        <v/>
      </c>
      <c r="F282" s="12" t="str">
        <f>IFERROR(_xlfn.XLOOKUP(G282,Data[DivisionName],Data[ISIC Division],"",0),"")</f>
        <v/>
      </c>
      <c r="H282" s="13" t="str">
        <f>_xlfn.XLOOKUP(I282,Data[ISIC Group Name],Data[ISIC Group],"",0)</f>
        <v/>
      </c>
      <c r="J282" s="14"/>
      <c r="K282" t="str">
        <f>IFERROR(VLOOKUP(VALUE(J282),'Combined ISIC Code '!G284:H702,2,FALSE),"")</f>
        <v/>
      </c>
      <c r="L282" t="str">
        <f>_xlfn.XLOOKUP(M282,Data[Economic Activity],Data[[ Activity Code]],"",0)</f>
        <v/>
      </c>
    </row>
    <row r="283" spans="4:12" x14ac:dyDescent="0.3">
      <c r="D283" t="str">
        <f>_xlfn.XLOOKUP(E283,Data[Sector Name],Data[ISIC Section],"",0)</f>
        <v/>
      </c>
      <c r="F283" s="12" t="str">
        <f>IFERROR(_xlfn.XLOOKUP(G283,Data[DivisionName],Data[ISIC Division],"",0),"")</f>
        <v/>
      </c>
      <c r="H283" s="13" t="str">
        <f>_xlfn.XLOOKUP(I283,Data[ISIC Group Name],Data[ISIC Group],"",0)</f>
        <v/>
      </c>
      <c r="J283" s="14"/>
      <c r="K283" t="str">
        <f>IFERROR(VLOOKUP(VALUE(J283),'Combined ISIC Code '!G285:H703,2,FALSE),"")</f>
        <v/>
      </c>
      <c r="L283" t="str">
        <f>_xlfn.XLOOKUP(M283,Data[Economic Activity],Data[[ Activity Code]],"",0)</f>
        <v/>
      </c>
    </row>
    <row r="284" spans="4:12" x14ac:dyDescent="0.3">
      <c r="D284" t="str">
        <f>_xlfn.XLOOKUP(E284,Data[Sector Name],Data[ISIC Section],"",0)</f>
        <v/>
      </c>
      <c r="F284" s="12" t="str">
        <f>IFERROR(_xlfn.XLOOKUP(G284,Data[DivisionName],Data[ISIC Division],"",0),"")</f>
        <v/>
      </c>
      <c r="H284" s="13" t="str">
        <f>_xlfn.XLOOKUP(I284,Data[ISIC Group Name],Data[ISIC Group],"",0)</f>
        <v/>
      </c>
      <c r="J284" s="14"/>
      <c r="K284" t="str">
        <f>IFERROR(VLOOKUP(VALUE(J284),'Combined ISIC Code '!G286:H704,2,FALSE),"")</f>
        <v/>
      </c>
      <c r="L284" t="str">
        <f>_xlfn.XLOOKUP(M284,Data[Economic Activity],Data[[ Activity Code]],"",0)</f>
        <v/>
      </c>
    </row>
    <row r="285" spans="4:12" x14ac:dyDescent="0.3">
      <c r="D285" t="str">
        <f>_xlfn.XLOOKUP(E285,Data[Sector Name],Data[ISIC Section],"",0)</f>
        <v/>
      </c>
      <c r="F285" s="12" t="str">
        <f>IFERROR(_xlfn.XLOOKUP(G285,Data[DivisionName],Data[ISIC Division],"",0),"")</f>
        <v/>
      </c>
      <c r="H285" s="13" t="str">
        <f>_xlfn.XLOOKUP(I285,Data[ISIC Group Name],Data[ISIC Group],"",0)</f>
        <v/>
      </c>
      <c r="J285" s="14"/>
      <c r="K285" t="str">
        <f>IFERROR(VLOOKUP(VALUE(J285),'Combined ISIC Code '!G287:H705,2,FALSE),"")</f>
        <v/>
      </c>
      <c r="L285" t="str">
        <f>_xlfn.XLOOKUP(M285,Data[Economic Activity],Data[[ Activity Code]],"",0)</f>
        <v/>
      </c>
    </row>
    <row r="286" spans="4:12" x14ac:dyDescent="0.3">
      <c r="D286" t="str">
        <f>_xlfn.XLOOKUP(E286,Data[Sector Name],Data[ISIC Section],"",0)</f>
        <v/>
      </c>
      <c r="F286" s="12" t="str">
        <f>IFERROR(_xlfn.XLOOKUP(G286,Data[DivisionName],Data[ISIC Division],"",0),"")</f>
        <v/>
      </c>
      <c r="H286" s="13" t="str">
        <f>_xlfn.XLOOKUP(I286,Data[ISIC Group Name],Data[ISIC Group],"",0)</f>
        <v/>
      </c>
      <c r="J286" s="14"/>
      <c r="K286" t="str">
        <f>IFERROR(VLOOKUP(VALUE(J286),'Combined ISIC Code '!G288:H706,2,FALSE),"")</f>
        <v/>
      </c>
      <c r="L286" t="str">
        <f>_xlfn.XLOOKUP(M286,Data[Economic Activity],Data[[ Activity Code]],"",0)</f>
        <v/>
      </c>
    </row>
    <row r="287" spans="4:12" x14ac:dyDescent="0.3">
      <c r="D287" t="str">
        <f>_xlfn.XLOOKUP(E287,Data[Sector Name],Data[ISIC Section],"",0)</f>
        <v/>
      </c>
      <c r="F287" s="12" t="str">
        <f>IFERROR(_xlfn.XLOOKUP(G287,Data[DivisionName],Data[ISIC Division],"",0),"")</f>
        <v/>
      </c>
      <c r="H287" s="13" t="str">
        <f>_xlfn.XLOOKUP(I287,Data[ISIC Group Name],Data[ISIC Group],"",0)</f>
        <v/>
      </c>
      <c r="J287" s="14"/>
      <c r="K287" t="str">
        <f>IFERROR(VLOOKUP(VALUE(J287),'Combined ISIC Code '!G289:H707,2,FALSE),"")</f>
        <v/>
      </c>
      <c r="L287" t="str">
        <f>_xlfn.XLOOKUP(M287,Data[Economic Activity],Data[[ Activity Code]],"",0)</f>
        <v/>
      </c>
    </row>
    <row r="288" spans="4:12" x14ac:dyDescent="0.3">
      <c r="D288" t="str">
        <f>_xlfn.XLOOKUP(E288,Data[Sector Name],Data[ISIC Section],"",0)</f>
        <v/>
      </c>
      <c r="F288" s="12" t="str">
        <f>IFERROR(_xlfn.XLOOKUP(G288,Data[DivisionName],Data[ISIC Division],"",0),"")</f>
        <v/>
      </c>
      <c r="H288" s="13" t="str">
        <f>_xlfn.XLOOKUP(I288,Data[ISIC Group Name],Data[ISIC Group],"",0)</f>
        <v/>
      </c>
      <c r="J288" s="14"/>
      <c r="K288" t="str">
        <f>IFERROR(VLOOKUP(VALUE(J288),'Combined ISIC Code '!G290:H708,2,FALSE),"")</f>
        <v/>
      </c>
      <c r="L288" t="str">
        <f>_xlfn.XLOOKUP(M288,Data[Economic Activity],Data[[ Activity Code]],"",0)</f>
        <v/>
      </c>
    </row>
    <row r="289" spans="4:12" x14ac:dyDescent="0.3">
      <c r="D289" t="str">
        <f>_xlfn.XLOOKUP(E289,Data[Sector Name],Data[ISIC Section],"",0)</f>
        <v/>
      </c>
      <c r="F289" s="12" t="str">
        <f>IFERROR(_xlfn.XLOOKUP(G289,Data[DivisionName],Data[ISIC Division],"",0),"")</f>
        <v/>
      </c>
      <c r="H289" s="13" t="str">
        <f>_xlfn.XLOOKUP(I289,Data[ISIC Group Name],Data[ISIC Group],"",0)</f>
        <v/>
      </c>
      <c r="J289" s="14"/>
      <c r="K289" t="str">
        <f>IFERROR(VLOOKUP(VALUE(J289),'Combined ISIC Code '!G291:H709,2,FALSE),"")</f>
        <v/>
      </c>
      <c r="L289" t="str">
        <f>_xlfn.XLOOKUP(M289,Data[Economic Activity],Data[[ Activity Code]],"",0)</f>
        <v/>
      </c>
    </row>
    <row r="290" spans="4:12" x14ac:dyDescent="0.3">
      <c r="D290" t="str">
        <f>_xlfn.XLOOKUP(E290,Data[Sector Name],Data[ISIC Section],"",0)</f>
        <v/>
      </c>
      <c r="F290" s="12" t="str">
        <f>IFERROR(_xlfn.XLOOKUP(G290,Data[DivisionName],Data[ISIC Division],"",0),"")</f>
        <v/>
      </c>
      <c r="H290" s="13" t="str">
        <f>_xlfn.XLOOKUP(I290,Data[ISIC Group Name],Data[ISIC Group],"",0)</f>
        <v/>
      </c>
      <c r="J290" s="14"/>
      <c r="K290" t="str">
        <f>IFERROR(VLOOKUP(VALUE(J290),'Combined ISIC Code '!G292:H710,2,FALSE),"")</f>
        <v/>
      </c>
      <c r="L290" t="str">
        <f>_xlfn.XLOOKUP(M290,Data[Economic Activity],Data[[ Activity Code]],"",0)</f>
        <v/>
      </c>
    </row>
    <row r="291" spans="4:12" x14ac:dyDescent="0.3">
      <c r="D291" t="str">
        <f>_xlfn.XLOOKUP(E291,Data[Sector Name],Data[ISIC Section],"",0)</f>
        <v/>
      </c>
      <c r="F291" s="12" t="str">
        <f>IFERROR(_xlfn.XLOOKUP(G291,Data[DivisionName],Data[ISIC Division],"",0),"")</f>
        <v/>
      </c>
      <c r="H291" s="13" t="str">
        <f>_xlfn.XLOOKUP(I291,Data[ISIC Group Name],Data[ISIC Group],"",0)</f>
        <v/>
      </c>
      <c r="J291" s="14"/>
      <c r="K291" t="str">
        <f>IFERROR(VLOOKUP(VALUE(J291),'Combined ISIC Code '!G293:H711,2,FALSE),"")</f>
        <v/>
      </c>
      <c r="L291" t="str">
        <f>_xlfn.XLOOKUP(M291,Data[Economic Activity],Data[[ Activity Code]],"",0)</f>
        <v/>
      </c>
    </row>
    <row r="292" spans="4:12" x14ac:dyDescent="0.3">
      <c r="D292" t="str">
        <f>_xlfn.XLOOKUP(E292,Data[Sector Name],Data[ISIC Section],"",0)</f>
        <v/>
      </c>
      <c r="F292" s="12" t="str">
        <f>IFERROR(_xlfn.XLOOKUP(G292,Data[DivisionName],Data[ISIC Division],"",0),"")</f>
        <v/>
      </c>
      <c r="H292" s="13" t="str">
        <f>_xlfn.XLOOKUP(I292,Data[ISIC Group Name],Data[ISIC Group],"",0)</f>
        <v/>
      </c>
      <c r="J292" s="14"/>
      <c r="K292" t="str">
        <f>IFERROR(VLOOKUP(VALUE(J292),'Combined ISIC Code '!G294:H712,2,FALSE),"")</f>
        <v/>
      </c>
      <c r="L292" t="str">
        <f>_xlfn.XLOOKUP(M292,Data[Economic Activity],Data[[ Activity Code]],"",0)</f>
        <v/>
      </c>
    </row>
    <row r="293" spans="4:12" x14ac:dyDescent="0.3">
      <c r="D293" t="str">
        <f>_xlfn.XLOOKUP(E293,Data[Sector Name],Data[ISIC Section],"",0)</f>
        <v/>
      </c>
      <c r="F293" s="12" t="str">
        <f>IFERROR(_xlfn.XLOOKUP(G293,Data[DivisionName],Data[ISIC Division],"",0),"")</f>
        <v/>
      </c>
      <c r="H293" s="13" t="str">
        <f>_xlfn.XLOOKUP(I293,Data[ISIC Group Name],Data[ISIC Group],"",0)</f>
        <v/>
      </c>
      <c r="J293" s="14"/>
      <c r="K293" t="str">
        <f>IFERROR(VLOOKUP(VALUE(J293),'Combined ISIC Code '!G295:H713,2,FALSE),"")</f>
        <v/>
      </c>
      <c r="L293" t="str">
        <f>_xlfn.XLOOKUP(M293,Data[Economic Activity],Data[[ Activity Code]],"",0)</f>
        <v/>
      </c>
    </row>
    <row r="294" spans="4:12" x14ac:dyDescent="0.3">
      <c r="D294" t="str">
        <f>_xlfn.XLOOKUP(E294,Data[Sector Name],Data[ISIC Section],"",0)</f>
        <v/>
      </c>
      <c r="F294" s="12" t="str">
        <f>IFERROR(_xlfn.XLOOKUP(G294,Data[DivisionName],Data[ISIC Division],"",0),"")</f>
        <v/>
      </c>
      <c r="H294" s="13" t="str">
        <f>_xlfn.XLOOKUP(I294,Data[ISIC Group Name],Data[ISIC Group],"",0)</f>
        <v/>
      </c>
      <c r="J294" s="14"/>
      <c r="K294" t="str">
        <f>IFERROR(VLOOKUP(VALUE(J294),'Combined ISIC Code '!G296:H714,2,FALSE),"")</f>
        <v/>
      </c>
      <c r="L294" t="str">
        <f>_xlfn.XLOOKUP(M294,Data[Economic Activity],Data[[ Activity Code]],"",0)</f>
        <v/>
      </c>
    </row>
    <row r="295" spans="4:12" x14ac:dyDescent="0.3">
      <c r="D295" t="str">
        <f>_xlfn.XLOOKUP(E295,Data[Sector Name],Data[ISIC Section],"",0)</f>
        <v/>
      </c>
      <c r="F295" s="12" t="str">
        <f>IFERROR(_xlfn.XLOOKUP(G295,Data[DivisionName],Data[ISIC Division],"",0),"")</f>
        <v/>
      </c>
      <c r="H295" s="13" t="str">
        <f>_xlfn.XLOOKUP(I295,Data[ISIC Group Name],Data[ISIC Group],"",0)</f>
        <v/>
      </c>
      <c r="J295" s="14"/>
      <c r="K295" t="str">
        <f>IFERROR(VLOOKUP(VALUE(J295),'Combined ISIC Code '!G297:H715,2,FALSE),"")</f>
        <v/>
      </c>
      <c r="L295" t="str">
        <f>_xlfn.XLOOKUP(M295,Data[Economic Activity],Data[[ Activity Code]],"",0)</f>
        <v/>
      </c>
    </row>
    <row r="296" spans="4:12" x14ac:dyDescent="0.3">
      <c r="D296" t="str">
        <f>_xlfn.XLOOKUP(E296,Data[Sector Name],Data[ISIC Section],"",0)</f>
        <v/>
      </c>
      <c r="F296" s="12" t="str">
        <f>IFERROR(_xlfn.XLOOKUP(G296,Data[DivisionName],Data[ISIC Division],"",0),"")</f>
        <v/>
      </c>
      <c r="H296" s="13" t="str">
        <f>_xlfn.XLOOKUP(I296,Data[ISIC Group Name],Data[ISIC Group],"",0)</f>
        <v/>
      </c>
      <c r="J296" s="14"/>
      <c r="K296" t="str">
        <f>IFERROR(VLOOKUP(VALUE(J296),'Combined ISIC Code '!G298:H716,2,FALSE),"")</f>
        <v/>
      </c>
      <c r="L296" t="str">
        <f>_xlfn.XLOOKUP(M296,Data[Economic Activity],Data[[ Activity Code]],"",0)</f>
        <v/>
      </c>
    </row>
    <row r="297" spans="4:12" x14ac:dyDescent="0.3">
      <c r="D297" t="str">
        <f>_xlfn.XLOOKUP(E297,Data[Sector Name],Data[ISIC Section],"",0)</f>
        <v/>
      </c>
      <c r="F297" s="12" t="str">
        <f>IFERROR(_xlfn.XLOOKUP(G297,Data[DivisionName],Data[ISIC Division],"",0),"")</f>
        <v/>
      </c>
      <c r="H297" s="13" t="str">
        <f>_xlfn.XLOOKUP(I297,Data[ISIC Group Name],Data[ISIC Group],"",0)</f>
        <v/>
      </c>
      <c r="J297" s="14"/>
      <c r="K297" t="str">
        <f>IFERROR(VLOOKUP(VALUE(J297),'Combined ISIC Code '!G299:H717,2,FALSE),"")</f>
        <v/>
      </c>
      <c r="L297" t="str">
        <f>_xlfn.XLOOKUP(M297,Data[Economic Activity],Data[[ Activity Code]],"",0)</f>
        <v/>
      </c>
    </row>
    <row r="298" spans="4:12" x14ac:dyDescent="0.3">
      <c r="D298" t="str">
        <f>_xlfn.XLOOKUP(E298,Data[Sector Name],Data[ISIC Section],"",0)</f>
        <v/>
      </c>
      <c r="F298" s="12" t="str">
        <f>IFERROR(_xlfn.XLOOKUP(G298,Data[DivisionName],Data[ISIC Division],"",0),"")</f>
        <v/>
      </c>
      <c r="H298" s="13" t="str">
        <f>_xlfn.XLOOKUP(I298,Data[ISIC Group Name],Data[ISIC Group],"",0)</f>
        <v/>
      </c>
      <c r="J298" s="14"/>
      <c r="K298" t="str">
        <f>IFERROR(VLOOKUP(VALUE(J298),'Combined ISIC Code '!G300:H718,2,FALSE),"")</f>
        <v/>
      </c>
      <c r="L298" t="str">
        <f>_xlfn.XLOOKUP(M298,Data[Economic Activity],Data[[ Activity Code]],"",0)</f>
        <v/>
      </c>
    </row>
    <row r="299" spans="4:12" x14ac:dyDescent="0.3">
      <c r="D299" t="str">
        <f>_xlfn.XLOOKUP(E299,Data[Sector Name],Data[ISIC Section],"",0)</f>
        <v/>
      </c>
      <c r="F299" s="12" t="str">
        <f>IFERROR(_xlfn.XLOOKUP(G299,Data[DivisionName],Data[ISIC Division],"",0),"")</f>
        <v/>
      </c>
      <c r="H299" s="13" t="str">
        <f>_xlfn.XLOOKUP(I299,Data[ISIC Group Name],Data[ISIC Group],"",0)</f>
        <v/>
      </c>
      <c r="J299" s="14"/>
      <c r="K299" t="str">
        <f>IFERROR(VLOOKUP(VALUE(J299),'Combined ISIC Code '!G301:H719,2,FALSE),"")</f>
        <v/>
      </c>
      <c r="L299" t="str">
        <f>_xlfn.XLOOKUP(M299,Data[Economic Activity],Data[[ Activity Code]],"",0)</f>
        <v/>
      </c>
    </row>
    <row r="300" spans="4:12" x14ac:dyDescent="0.3">
      <c r="D300" t="str">
        <f>_xlfn.XLOOKUP(E300,Data[Sector Name],Data[ISIC Section],"",0)</f>
        <v/>
      </c>
      <c r="F300" s="12" t="str">
        <f>IFERROR(_xlfn.XLOOKUP(G300,Data[DivisionName],Data[ISIC Division],"",0),"")</f>
        <v/>
      </c>
      <c r="H300" s="13" t="str">
        <f>_xlfn.XLOOKUP(I300,Data[ISIC Group Name],Data[ISIC Group],"",0)</f>
        <v/>
      </c>
      <c r="J300" s="14"/>
      <c r="K300" t="str">
        <f>IFERROR(VLOOKUP(VALUE(J300),'Combined ISIC Code '!G302:H720,2,FALSE),"")</f>
        <v/>
      </c>
      <c r="L300" t="str">
        <f>_xlfn.XLOOKUP(M300,Data[Economic Activity],Data[[ Activity Code]],"",0)</f>
        <v/>
      </c>
    </row>
    <row r="301" spans="4:12" x14ac:dyDescent="0.3">
      <c r="D301" t="str">
        <f>_xlfn.XLOOKUP(E301,Data[Sector Name],Data[ISIC Section],"",0)</f>
        <v/>
      </c>
      <c r="F301" s="12" t="str">
        <f>IFERROR(_xlfn.XLOOKUP(G301,Data[DivisionName],Data[ISIC Division],"",0),"")</f>
        <v/>
      </c>
      <c r="H301" s="13" t="str">
        <f>_xlfn.XLOOKUP(I301,Data[ISIC Group Name],Data[ISIC Group],"",0)</f>
        <v/>
      </c>
      <c r="J301" s="14"/>
      <c r="K301" t="str">
        <f>IFERROR(VLOOKUP(VALUE(J301),'Combined ISIC Code '!G303:H721,2,FALSE),"")</f>
        <v/>
      </c>
      <c r="L301" t="str">
        <f>_xlfn.XLOOKUP(M301,Data[Economic Activity],Data[[ Activity Code]],"",0)</f>
        <v/>
      </c>
    </row>
    <row r="302" spans="4:12" x14ac:dyDescent="0.3">
      <c r="D302" t="str">
        <f>_xlfn.XLOOKUP(E302,Data[Sector Name],Data[ISIC Section],"",0)</f>
        <v/>
      </c>
      <c r="F302" s="12" t="str">
        <f>IFERROR(_xlfn.XLOOKUP(G302,Data[DivisionName],Data[ISIC Division],"",0),"")</f>
        <v/>
      </c>
      <c r="H302" s="13" t="str">
        <f>_xlfn.XLOOKUP(I302,Data[ISIC Group Name],Data[ISIC Group],"",0)</f>
        <v/>
      </c>
      <c r="J302" s="14"/>
      <c r="K302" t="str">
        <f>IFERROR(VLOOKUP(VALUE(J302),'Combined ISIC Code '!G304:H722,2,FALSE),"")</f>
        <v/>
      </c>
      <c r="L302" t="str">
        <f>_xlfn.XLOOKUP(M302,Data[Economic Activity],Data[[ Activity Code]],"",0)</f>
        <v/>
      </c>
    </row>
    <row r="303" spans="4:12" x14ac:dyDescent="0.3">
      <c r="D303" t="str">
        <f>_xlfn.XLOOKUP(E303,Data[Sector Name],Data[ISIC Section],"",0)</f>
        <v/>
      </c>
      <c r="F303" s="12" t="str">
        <f>IFERROR(_xlfn.XLOOKUP(G303,Data[DivisionName],Data[ISIC Division],"",0),"")</f>
        <v/>
      </c>
      <c r="H303" s="13" t="str">
        <f>_xlfn.XLOOKUP(I303,Data[ISIC Group Name],Data[ISIC Group],"",0)</f>
        <v/>
      </c>
      <c r="J303" s="14"/>
      <c r="K303" t="str">
        <f>IFERROR(VLOOKUP(VALUE(J303),'Combined ISIC Code '!G305:H723,2,FALSE),"")</f>
        <v/>
      </c>
      <c r="L303" t="str">
        <f>_xlfn.XLOOKUP(M303,Data[Economic Activity],Data[[ Activity Code]],"",0)</f>
        <v/>
      </c>
    </row>
    <row r="304" spans="4:12" x14ac:dyDescent="0.3">
      <c r="D304" t="str">
        <f>_xlfn.XLOOKUP(E304,Data[Sector Name],Data[ISIC Section],"",0)</f>
        <v/>
      </c>
      <c r="F304" s="12" t="str">
        <f>IFERROR(_xlfn.XLOOKUP(G304,Data[DivisionName],Data[ISIC Division],"",0),"")</f>
        <v/>
      </c>
      <c r="H304" s="13" t="str">
        <f>_xlfn.XLOOKUP(I304,Data[ISIC Group Name],Data[ISIC Group],"",0)</f>
        <v/>
      </c>
      <c r="J304" s="14"/>
      <c r="K304" t="str">
        <f>IFERROR(VLOOKUP(VALUE(J304),'Combined ISIC Code '!G306:H724,2,FALSE),"")</f>
        <v/>
      </c>
      <c r="L304" t="str">
        <f>_xlfn.XLOOKUP(M304,Data[Economic Activity],Data[[ Activity Code]],"",0)</f>
        <v/>
      </c>
    </row>
    <row r="305" spans="4:12" x14ac:dyDescent="0.3">
      <c r="D305" t="str">
        <f>_xlfn.XLOOKUP(E305,Data[Sector Name],Data[ISIC Section],"",0)</f>
        <v/>
      </c>
      <c r="F305" s="12" t="str">
        <f>IFERROR(_xlfn.XLOOKUP(G305,Data[DivisionName],Data[ISIC Division],"",0),"")</f>
        <v/>
      </c>
      <c r="H305" s="13" t="str">
        <f>_xlfn.XLOOKUP(I305,Data[ISIC Group Name],Data[ISIC Group],"",0)</f>
        <v/>
      </c>
      <c r="J305" s="14"/>
      <c r="K305" t="str">
        <f>IFERROR(VLOOKUP(VALUE(J305),'Combined ISIC Code '!G307:H725,2,FALSE),"")</f>
        <v/>
      </c>
      <c r="L305" t="str">
        <f>_xlfn.XLOOKUP(M305,Data[Economic Activity],Data[[ Activity Code]],"",0)</f>
        <v/>
      </c>
    </row>
    <row r="306" spans="4:12" x14ac:dyDescent="0.3">
      <c r="D306" t="str">
        <f>_xlfn.XLOOKUP(E306,Data[Sector Name],Data[ISIC Section],"",0)</f>
        <v/>
      </c>
      <c r="F306" s="12" t="str">
        <f>IFERROR(_xlfn.XLOOKUP(G306,Data[DivisionName],Data[ISIC Division],"",0),"")</f>
        <v/>
      </c>
      <c r="H306" s="13" t="str">
        <f>_xlfn.XLOOKUP(I306,Data[ISIC Group Name],Data[ISIC Group],"",0)</f>
        <v/>
      </c>
      <c r="J306" s="14"/>
      <c r="K306" t="str">
        <f>IFERROR(VLOOKUP(VALUE(J306),'Combined ISIC Code '!G308:H726,2,FALSE),"")</f>
        <v/>
      </c>
      <c r="L306" t="str">
        <f>_xlfn.XLOOKUP(M306,Data[Economic Activity],Data[[ Activity Code]],"",0)</f>
        <v/>
      </c>
    </row>
    <row r="307" spans="4:12" x14ac:dyDescent="0.3">
      <c r="D307" t="str">
        <f>_xlfn.XLOOKUP(E307,Data[Sector Name],Data[ISIC Section],"",0)</f>
        <v/>
      </c>
      <c r="F307" s="12" t="str">
        <f>IFERROR(_xlfn.XLOOKUP(G307,Data[DivisionName],Data[ISIC Division],"",0),"")</f>
        <v/>
      </c>
      <c r="H307" s="13" t="str">
        <f>_xlfn.XLOOKUP(I307,Data[ISIC Group Name],Data[ISIC Group],"",0)</f>
        <v/>
      </c>
      <c r="J307" s="14"/>
      <c r="K307" t="str">
        <f>IFERROR(VLOOKUP(VALUE(J307),'Combined ISIC Code '!G309:H727,2,FALSE),"")</f>
        <v/>
      </c>
      <c r="L307" t="str">
        <f>_xlfn.XLOOKUP(M307,Data[Economic Activity],Data[[ Activity Code]],"",0)</f>
        <v/>
      </c>
    </row>
    <row r="308" spans="4:12" x14ac:dyDescent="0.3">
      <c r="D308" t="str">
        <f>_xlfn.XLOOKUP(E308,Data[Sector Name],Data[ISIC Section],"",0)</f>
        <v/>
      </c>
      <c r="F308" s="12" t="str">
        <f>IFERROR(_xlfn.XLOOKUP(G308,Data[DivisionName],Data[ISIC Division],"",0),"")</f>
        <v/>
      </c>
      <c r="H308" s="13" t="str">
        <f>_xlfn.XLOOKUP(I308,Data[ISIC Group Name],Data[ISIC Group],"",0)</f>
        <v/>
      </c>
      <c r="J308" s="14"/>
      <c r="K308" t="str">
        <f>IFERROR(VLOOKUP(VALUE(J308),'Combined ISIC Code '!G310:H728,2,FALSE),"")</f>
        <v/>
      </c>
      <c r="L308" t="str">
        <f>_xlfn.XLOOKUP(M308,Data[Economic Activity],Data[[ Activity Code]],"",0)</f>
        <v/>
      </c>
    </row>
    <row r="309" spans="4:12" x14ac:dyDescent="0.3">
      <c r="D309" t="str">
        <f>_xlfn.XLOOKUP(E309,Data[Sector Name],Data[ISIC Section],"",0)</f>
        <v/>
      </c>
      <c r="F309" s="12" t="str">
        <f>IFERROR(_xlfn.XLOOKUP(G309,Data[DivisionName],Data[ISIC Division],"",0),"")</f>
        <v/>
      </c>
      <c r="H309" s="13" t="str">
        <f>_xlfn.XLOOKUP(I309,Data[ISIC Group Name],Data[ISIC Group],"",0)</f>
        <v/>
      </c>
      <c r="J309" s="14"/>
      <c r="K309" t="str">
        <f>IFERROR(VLOOKUP(VALUE(J309),'Combined ISIC Code '!G311:H729,2,FALSE),"")</f>
        <v/>
      </c>
      <c r="L309" t="str">
        <f>_xlfn.XLOOKUP(M309,Data[Economic Activity],Data[[ Activity Code]],"",0)</f>
        <v/>
      </c>
    </row>
    <row r="310" spans="4:12" x14ac:dyDescent="0.3">
      <c r="D310" t="str">
        <f>_xlfn.XLOOKUP(E310,Data[Sector Name],Data[ISIC Section],"",0)</f>
        <v/>
      </c>
      <c r="F310" s="12" t="str">
        <f>IFERROR(_xlfn.XLOOKUP(G310,Data[DivisionName],Data[ISIC Division],"",0),"")</f>
        <v/>
      </c>
      <c r="H310" s="13" t="str">
        <f>_xlfn.XLOOKUP(I310,Data[ISIC Group Name],Data[ISIC Group],"",0)</f>
        <v/>
      </c>
      <c r="J310" s="14"/>
      <c r="K310" t="str">
        <f>IFERROR(VLOOKUP(VALUE(J310),'Combined ISIC Code '!G312:H730,2,FALSE),"")</f>
        <v/>
      </c>
      <c r="L310" t="str">
        <f>_xlfn.XLOOKUP(M310,Data[Economic Activity],Data[[ Activity Code]],"",0)</f>
        <v/>
      </c>
    </row>
    <row r="311" spans="4:12" x14ac:dyDescent="0.3">
      <c r="D311" t="str">
        <f>_xlfn.XLOOKUP(E311,Data[Sector Name],Data[ISIC Section],"",0)</f>
        <v/>
      </c>
      <c r="F311" s="12" t="str">
        <f>IFERROR(_xlfn.XLOOKUP(G311,Data[DivisionName],Data[ISIC Division],"",0),"")</f>
        <v/>
      </c>
      <c r="H311" s="13" t="str">
        <f>_xlfn.XLOOKUP(I311,Data[ISIC Group Name],Data[ISIC Group],"",0)</f>
        <v/>
      </c>
      <c r="J311" s="14"/>
      <c r="K311" t="str">
        <f>IFERROR(VLOOKUP(VALUE(J311),'Combined ISIC Code '!G313:H731,2,FALSE),"")</f>
        <v/>
      </c>
      <c r="L311" t="str">
        <f>_xlfn.XLOOKUP(M311,Data[Economic Activity],Data[[ Activity Code]],"",0)</f>
        <v/>
      </c>
    </row>
    <row r="312" spans="4:12" x14ac:dyDescent="0.3">
      <c r="D312" t="str">
        <f>_xlfn.XLOOKUP(E312,Data[Sector Name],Data[ISIC Section],"",0)</f>
        <v/>
      </c>
      <c r="F312" s="12" t="str">
        <f>IFERROR(_xlfn.XLOOKUP(G312,Data[DivisionName],Data[ISIC Division],"",0),"")</f>
        <v/>
      </c>
      <c r="H312" s="13" t="str">
        <f>_xlfn.XLOOKUP(I312,Data[ISIC Group Name],Data[ISIC Group],"",0)</f>
        <v/>
      </c>
      <c r="J312" s="14"/>
      <c r="K312" t="str">
        <f>IFERROR(VLOOKUP(VALUE(J312),'Combined ISIC Code '!G314:H732,2,FALSE),"")</f>
        <v/>
      </c>
      <c r="L312" t="str">
        <f>_xlfn.XLOOKUP(M312,Data[Economic Activity],Data[[ Activity Code]],"",0)</f>
        <v/>
      </c>
    </row>
    <row r="313" spans="4:12" x14ac:dyDescent="0.3">
      <c r="D313" t="str">
        <f>_xlfn.XLOOKUP(E313,Data[Sector Name],Data[ISIC Section],"",0)</f>
        <v/>
      </c>
      <c r="F313" s="12" t="str">
        <f>IFERROR(_xlfn.XLOOKUP(G313,Data[DivisionName],Data[ISIC Division],"",0),"")</f>
        <v/>
      </c>
      <c r="H313" s="13" t="str">
        <f>_xlfn.XLOOKUP(I313,Data[ISIC Group Name],Data[ISIC Group],"",0)</f>
        <v/>
      </c>
      <c r="J313" s="14"/>
      <c r="K313" t="str">
        <f>IFERROR(VLOOKUP(VALUE(J313),'Combined ISIC Code '!G315:H733,2,FALSE),"")</f>
        <v/>
      </c>
      <c r="L313" t="str">
        <f>_xlfn.XLOOKUP(M313,Data[Economic Activity],Data[[ Activity Code]],"",0)</f>
        <v/>
      </c>
    </row>
    <row r="314" spans="4:12" x14ac:dyDescent="0.3">
      <c r="D314" t="str">
        <f>_xlfn.XLOOKUP(E314,Data[Sector Name],Data[ISIC Section],"",0)</f>
        <v/>
      </c>
      <c r="F314" s="12" t="str">
        <f>IFERROR(_xlfn.XLOOKUP(G314,Data[DivisionName],Data[ISIC Division],"",0),"")</f>
        <v/>
      </c>
      <c r="H314" s="13" t="str">
        <f>_xlfn.XLOOKUP(I314,Data[ISIC Group Name],Data[ISIC Group],"",0)</f>
        <v/>
      </c>
      <c r="J314" s="14"/>
      <c r="K314" t="str">
        <f>IFERROR(VLOOKUP(VALUE(J314),'Combined ISIC Code '!G316:H734,2,FALSE),"")</f>
        <v/>
      </c>
      <c r="L314" t="str">
        <f>_xlfn.XLOOKUP(M314,Data[Economic Activity],Data[[ Activity Code]],"",0)</f>
        <v/>
      </c>
    </row>
    <row r="315" spans="4:12" x14ac:dyDescent="0.3">
      <c r="D315" t="str">
        <f>_xlfn.XLOOKUP(E315,Data[Sector Name],Data[ISIC Section],"",0)</f>
        <v/>
      </c>
      <c r="F315" s="12" t="str">
        <f>IFERROR(_xlfn.XLOOKUP(G315,Data[DivisionName],Data[ISIC Division],"",0),"")</f>
        <v/>
      </c>
      <c r="H315" s="13" t="str">
        <f>_xlfn.XLOOKUP(I315,Data[ISIC Group Name],Data[ISIC Group],"",0)</f>
        <v/>
      </c>
      <c r="J315" s="14"/>
      <c r="K315" t="str">
        <f>IFERROR(VLOOKUP(VALUE(J315),'Combined ISIC Code '!G317:H735,2,FALSE),"")</f>
        <v/>
      </c>
      <c r="L315" t="str">
        <f>_xlfn.XLOOKUP(M315,Data[Economic Activity],Data[[ Activity Code]],"",0)</f>
        <v/>
      </c>
    </row>
    <row r="316" spans="4:12" x14ac:dyDescent="0.3">
      <c r="D316" t="str">
        <f>_xlfn.XLOOKUP(E316,Data[Sector Name],Data[ISIC Section],"",0)</f>
        <v/>
      </c>
      <c r="F316" s="12" t="str">
        <f>IFERROR(_xlfn.XLOOKUP(G316,Data[DivisionName],Data[ISIC Division],"",0),"")</f>
        <v/>
      </c>
      <c r="H316" s="13" t="str">
        <f>_xlfn.XLOOKUP(I316,Data[ISIC Group Name],Data[ISIC Group],"",0)</f>
        <v/>
      </c>
      <c r="J316" s="14"/>
      <c r="K316" t="str">
        <f>IFERROR(VLOOKUP(VALUE(J316),'Combined ISIC Code '!G318:H736,2,FALSE),"")</f>
        <v/>
      </c>
      <c r="L316" t="str">
        <f>_xlfn.XLOOKUP(M316,Data[Economic Activity],Data[[ Activity Code]],"",0)</f>
        <v/>
      </c>
    </row>
    <row r="317" spans="4:12" x14ac:dyDescent="0.3">
      <c r="D317" t="str">
        <f>_xlfn.XLOOKUP(E317,Data[Sector Name],Data[ISIC Section],"",0)</f>
        <v/>
      </c>
      <c r="F317" s="12" t="str">
        <f>IFERROR(_xlfn.XLOOKUP(G317,Data[DivisionName],Data[ISIC Division],"",0),"")</f>
        <v/>
      </c>
      <c r="H317" s="13" t="str">
        <f>_xlfn.XLOOKUP(I317,Data[ISIC Group Name],Data[ISIC Group],"",0)</f>
        <v/>
      </c>
      <c r="J317" s="14"/>
      <c r="K317" t="str">
        <f>IFERROR(VLOOKUP(VALUE(J317),'Combined ISIC Code '!G319:H737,2,FALSE),"")</f>
        <v/>
      </c>
      <c r="L317" t="str">
        <f>_xlfn.XLOOKUP(M317,Data[Economic Activity],Data[[ Activity Code]],"",0)</f>
        <v/>
      </c>
    </row>
    <row r="318" spans="4:12" x14ac:dyDescent="0.3">
      <c r="D318" t="str">
        <f>_xlfn.XLOOKUP(E318,Data[Sector Name],Data[ISIC Section],"",0)</f>
        <v/>
      </c>
      <c r="F318" s="12" t="str">
        <f>IFERROR(_xlfn.XLOOKUP(G318,Data[DivisionName],Data[ISIC Division],"",0),"")</f>
        <v/>
      </c>
      <c r="H318" s="13" t="str">
        <f>_xlfn.XLOOKUP(I318,Data[ISIC Group Name],Data[ISIC Group],"",0)</f>
        <v/>
      </c>
      <c r="J318" s="14"/>
      <c r="K318" t="str">
        <f>IFERROR(VLOOKUP(VALUE(J318),'Combined ISIC Code '!G320:H738,2,FALSE),"")</f>
        <v/>
      </c>
      <c r="L318" t="str">
        <f>_xlfn.XLOOKUP(M318,Data[Economic Activity],Data[[ Activity Code]],"",0)</f>
        <v/>
      </c>
    </row>
    <row r="319" spans="4:12" x14ac:dyDescent="0.3">
      <c r="D319" t="str">
        <f>_xlfn.XLOOKUP(E319,Data[Sector Name],Data[ISIC Section],"",0)</f>
        <v/>
      </c>
      <c r="F319" s="12" t="str">
        <f>IFERROR(_xlfn.XLOOKUP(G319,Data[DivisionName],Data[ISIC Division],"",0),"")</f>
        <v/>
      </c>
      <c r="H319" s="13" t="str">
        <f>_xlfn.XLOOKUP(I319,Data[ISIC Group Name],Data[ISIC Group],"",0)</f>
        <v/>
      </c>
      <c r="J319" s="14"/>
      <c r="K319" t="str">
        <f>IFERROR(VLOOKUP(VALUE(J319),'Combined ISIC Code '!G321:H739,2,FALSE),"")</f>
        <v/>
      </c>
      <c r="L319" t="str">
        <f>_xlfn.XLOOKUP(M319,Data[Economic Activity],Data[[ Activity Code]],"",0)</f>
        <v/>
      </c>
    </row>
    <row r="320" spans="4:12" x14ac:dyDescent="0.3">
      <c r="D320" t="str">
        <f>_xlfn.XLOOKUP(E320,Data[Sector Name],Data[ISIC Section],"",0)</f>
        <v/>
      </c>
      <c r="F320" s="12" t="str">
        <f>IFERROR(_xlfn.XLOOKUP(G320,Data[DivisionName],Data[ISIC Division],"",0),"")</f>
        <v/>
      </c>
      <c r="H320" s="13" t="str">
        <f>_xlfn.XLOOKUP(I320,Data[ISIC Group Name],Data[ISIC Group],"",0)</f>
        <v/>
      </c>
      <c r="J320" s="14"/>
      <c r="K320" t="str">
        <f>IFERROR(VLOOKUP(VALUE(J320),'Combined ISIC Code '!G322:H740,2,FALSE),"")</f>
        <v/>
      </c>
      <c r="L320" t="str">
        <f>_xlfn.XLOOKUP(M320,Data[Economic Activity],Data[[ Activity Code]],"",0)</f>
        <v/>
      </c>
    </row>
    <row r="321" spans="4:12" x14ac:dyDescent="0.3">
      <c r="D321" t="str">
        <f>_xlfn.XLOOKUP(E321,Data[Sector Name],Data[ISIC Section],"",0)</f>
        <v/>
      </c>
      <c r="F321" s="12" t="str">
        <f>IFERROR(_xlfn.XLOOKUP(G321,Data[DivisionName],Data[ISIC Division],"",0),"")</f>
        <v/>
      </c>
      <c r="H321" s="13" t="str">
        <f>_xlfn.XLOOKUP(I321,Data[ISIC Group Name],Data[ISIC Group],"",0)</f>
        <v/>
      </c>
      <c r="J321" s="14"/>
      <c r="K321" t="str">
        <f>IFERROR(VLOOKUP(VALUE(J321),'Combined ISIC Code '!G323:H741,2,FALSE),"")</f>
        <v/>
      </c>
      <c r="L321" t="str">
        <f>_xlfn.XLOOKUP(M321,Data[Economic Activity],Data[[ Activity Code]],"",0)</f>
        <v/>
      </c>
    </row>
    <row r="322" spans="4:12" x14ac:dyDescent="0.3">
      <c r="D322" t="str">
        <f>_xlfn.XLOOKUP(E322,Data[Sector Name],Data[ISIC Section],"",0)</f>
        <v/>
      </c>
      <c r="F322" s="12" t="str">
        <f>IFERROR(_xlfn.XLOOKUP(G322,Data[DivisionName],Data[ISIC Division],"",0),"")</f>
        <v/>
      </c>
      <c r="H322" s="13" t="str">
        <f>_xlfn.XLOOKUP(I322,Data[ISIC Group Name],Data[ISIC Group],"",0)</f>
        <v/>
      </c>
      <c r="J322" s="14"/>
      <c r="K322" t="str">
        <f>IFERROR(VLOOKUP(VALUE(J322),'Combined ISIC Code '!G324:H742,2,FALSE),"")</f>
        <v/>
      </c>
      <c r="L322" t="str">
        <f>_xlfn.XLOOKUP(M322,Data[Economic Activity],Data[[ Activity Code]],"",0)</f>
        <v/>
      </c>
    </row>
    <row r="323" spans="4:12" x14ac:dyDescent="0.3">
      <c r="D323" t="str">
        <f>_xlfn.XLOOKUP(E323,Data[Sector Name],Data[ISIC Section],"",0)</f>
        <v/>
      </c>
      <c r="F323" s="12" t="str">
        <f>IFERROR(_xlfn.XLOOKUP(G323,Data[DivisionName],Data[ISIC Division],"",0),"")</f>
        <v/>
      </c>
      <c r="H323" s="13" t="str">
        <f>_xlfn.XLOOKUP(I323,Data[ISIC Group Name],Data[ISIC Group],"",0)</f>
        <v/>
      </c>
      <c r="J323" s="14"/>
      <c r="K323" t="str">
        <f>IFERROR(VLOOKUP(VALUE(J323),'Combined ISIC Code '!G325:H743,2,FALSE),"")</f>
        <v/>
      </c>
      <c r="L323" t="str">
        <f>_xlfn.XLOOKUP(M323,Data[Economic Activity],Data[[ Activity Code]],"",0)</f>
        <v/>
      </c>
    </row>
    <row r="324" spans="4:12" x14ac:dyDescent="0.3">
      <c r="D324" t="str">
        <f>_xlfn.XLOOKUP(E324,Data[Sector Name],Data[ISIC Section],"",0)</f>
        <v/>
      </c>
      <c r="F324" s="12" t="str">
        <f>IFERROR(_xlfn.XLOOKUP(G324,Data[DivisionName],Data[ISIC Division],"",0),"")</f>
        <v/>
      </c>
      <c r="H324" s="13" t="str">
        <f>_xlfn.XLOOKUP(I324,Data[ISIC Group Name],Data[ISIC Group],"",0)</f>
        <v/>
      </c>
      <c r="J324" s="14"/>
      <c r="K324" t="str">
        <f>IFERROR(VLOOKUP(VALUE(J324),'Combined ISIC Code '!G326:H744,2,FALSE),"")</f>
        <v/>
      </c>
      <c r="L324" t="str">
        <f>_xlfn.XLOOKUP(M324,Data[Economic Activity],Data[[ Activity Code]],"",0)</f>
        <v/>
      </c>
    </row>
    <row r="325" spans="4:12" x14ac:dyDescent="0.3">
      <c r="D325" t="str">
        <f>_xlfn.XLOOKUP(E325,Data[Sector Name],Data[ISIC Section],"",0)</f>
        <v/>
      </c>
      <c r="F325" s="12" t="str">
        <f>IFERROR(_xlfn.XLOOKUP(G325,Data[DivisionName],Data[ISIC Division],"",0),"")</f>
        <v/>
      </c>
      <c r="H325" s="13" t="str">
        <f>_xlfn.XLOOKUP(I325,Data[ISIC Group Name],Data[ISIC Group],"",0)</f>
        <v/>
      </c>
      <c r="J325" s="14"/>
      <c r="K325" t="str">
        <f>IFERROR(VLOOKUP(VALUE(J325),'Combined ISIC Code '!G327:H745,2,FALSE),"")</f>
        <v/>
      </c>
      <c r="L325" t="str">
        <f>_xlfn.XLOOKUP(M325,Data[Economic Activity],Data[[ Activity Code]],"",0)</f>
        <v/>
      </c>
    </row>
    <row r="326" spans="4:12" x14ac:dyDescent="0.3">
      <c r="D326" t="str">
        <f>_xlfn.XLOOKUP(E326,Data[Sector Name],Data[ISIC Section],"",0)</f>
        <v/>
      </c>
      <c r="F326" s="12" t="str">
        <f>IFERROR(_xlfn.XLOOKUP(G326,Data[DivisionName],Data[ISIC Division],"",0),"")</f>
        <v/>
      </c>
      <c r="H326" s="13" t="str">
        <f>_xlfn.XLOOKUP(I326,Data[ISIC Group Name],Data[ISIC Group],"",0)</f>
        <v/>
      </c>
      <c r="J326" s="14"/>
      <c r="K326" t="str">
        <f>IFERROR(VLOOKUP(VALUE(J326),'Combined ISIC Code '!G328:H746,2,FALSE),"")</f>
        <v/>
      </c>
      <c r="L326" t="str">
        <f>_xlfn.XLOOKUP(M326,Data[Economic Activity],Data[[ Activity Code]],"",0)</f>
        <v/>
      </c>
    </row>
    <row r="327" spans="4:12" x14ac:dyDescent="0.3">
      <c r="D327" t="str">
        <f>_xlfn.XLOOKUP(E327,Data[Sector Name],Data[ISIC Section],"",0)</f>
        <v/>
      </c>
      <c r="F327" s="12" t="str">
        <f>IFERROR(_xlfn.XLOOKUP(G327,Data[DivisionName],Data[ISIC Division],"",0),"")</f>
        <v/>
      </c>
      <c r="H327" s="13" t="str">
        <f>_xlfn.XLOOKUP(I327,Data[ISIC Group Name],Data[ISIC Group],"",0)</f>
        <v/>
      </c>
      <c r="J327" s="14"/>
      <c r="K327" t="str">
        <f>IFERROR(VLOOKUP(VALUE(J327),'Combined ISIC Code '!G329:H747,2,FALSE),"")</f>
        <v/>
      </c>
      <c r="L327" t="str">
        <f>_xlfn.XLOOKUP(M327,Data[Economic Activity],Data[[ Activity Code]],"",0)</f>
        <v/>
      </c>
    </row>
    <row r="328" spans="4:12" x14ac:dyDescent="0.3">
      <c r="D328" t="str">
        <f>_xlfn.XLOOKUP(E328,Data[Sector Name],Data[ISIC Section],"",0)</f>
        <v/>
      </c>
      <c r="F328" s="12" t="str">
        <f>IFERROR(_xlfn.XLOOKUP(G328,Data[DivisionName],Data[ISIC Division],"",0),"")</f>
        <v/>
      </c>
      <c r="H328" s="13" t="str">
        <f>_xlfn.XLOOKUP(I328,Data[ISIC Group Name],Data[ISIC Group],"",0)</f>
        <v/>
      </c>
      <c r="J328" s="14"/>
      <c r="K328" t="str">
        <f>IFERROR(VLOOKUP(VALUE(J328),'Combined ISIC Code '!G330:H748,2,FALSE),"")</f>
        <v/>
      </c>
      <c r="L328" t="str">
        <f>_xlfn.XLOOKUP(M328,Data[Economic Activity],Data[[ Activity Code]],"",0)</f>
        <v/>
      </c>
    </row>
    <row r="329" spans="4:12" x14ac:dyDescent="0.3">
      <c r="D329" t="str">
        <f>_xlfn.XLOOKUP(E329,Data[Sector Name],Data[ISIC Section],"",0)</f>
        <v/>
      </c>
      <c r="F329" s="12" t="str">
        <f>IFERROR(_xlfn.XLOOKUP(G329,Data[DivisionName],Data[ISIC Division],"",0),"")</f>
        <v/>
      </c>
      <c r="H329" s="13" t="str">
        <f>_xlfn.XLOOKUP(I329,Data[ISIC Group Name],Data[ISIC Group],"",0)</f>
        <v/>
      </c>
      <c r="J329" s="14"/>
      <c r="K329" t="str">
        <f>IFERROR(VLOOKUP(VALUE(J329),'Combined ISIC Code '!G331:H749,2,FALSE),"")</f>
        <v/>
      </c>
      <c r="L329" t="str">
        <f>_xlfn.XLOOKUP(M329,Data[Economic Activity],Data[[ Activity Code]],"",0)</f>
        <v/>
      </c>
    </row>
    <row r="330" spans="4:12" x14ac:dyDescent="0.3">
      <c r="D330" t="str">
        <f>_xlfn.XLOOKUP(E330,Data[Sector Name],Data[ISIC Section],"",0)</f>
        <v/>
      </c>
      <c r="F330" s="12" t="str">
        <f>IFERROR(_xlfn.XLOOKUP(G330,Data[DivisionName],Data[ISIC Division],"",0),"")</f>
        <v/>
      </c>
      <c r="H330" s="13" t="str">
        <f>_xlfn.XLOOKUP(I330,Data[ISIC Group Name],Data[ISIC Group],"",0)</f>
        <v/>
      </c>
      <c r="J330" s="14"/>
      <c r="K330" t="str">
        <f>IFERROR(VLOOKUP(VALUE(J330),'Combined ISIC Code '!G332:H750,2,FALSE),"")</f>
        <v/>
      </c>
      <c r="L330" t="str">
        <f>_xlfn.XLOOKUP(M330,Data[Economic Activity],Data[[ Activity Code]],"",0)</f>
        <v/>
      </c>
    </row>
    <row r="331" spans="4:12" x14ac:dyDescent="0.3">
      <c r="D331" t="str">
        <f>_xlfn.XLOOKUP(E331,Data[Sector Name],Data[ISIC Section],"",0)</f>
        <v/>
      </c>
      <c r="F331" s="12" t="str">
        <f>IFERROR(_xlfn.XLOOKUP(G331,Data[DivisionName],Data[ISIC Division],"",0),"")</f>
        <v/>
      </c>
      <c r="H331" s="13" t="str">
        <f>_xlfn.XLOOKUP(I331,Data[ISIC Group Name],Data[ISIC Group],"",0)</f>
        <v/>
      </c>
      <c r="J331" s="14"/>
      <c r="K331" t="str">
        <f>IFERROR(VLOOKUP(VALUE(J331),'Combined ISIC Code '!G333:H751,2,FALSE),"")</f>
        <v/>
      </c>
      <c r="L331" t="str">
        <f>_xlfn.XLOOKUP(M331,Data[Economic Activity],Data[[ Activity Code]],"",0)</f>
        <v/>
      </c>
    </row>
    <row r="332" spans="4:12" x14ac:dyDescent="0.3">
      <c r="D332" t="str">
        <f>_xlfn.XLOOKUP(E332,Data[Sector Name],Data[ISIC Section],"",0)</f>
        <v/>
      </c>
      <c r="F332" s="12" t="str">
        <f>IFERROR(_xlfn.XLOOKUP(G332,Data[DivisionName],Data[ISIC Division],"",0),"")</f>
        <v/>
      </c>
      <c r="H332" s="13" t="str">
        <f>_xlfn.XLOOKUP(I332,Data[ISIC Group Name],Data[ISIC Group],"",0)</f>
        <v/>
      </c>
      <c r="J332" s="14"/>
      <c r="K332" t="str">
        <f>IFERROR(VLOOKUP(VALUE(J332),'Combined ISIC Code '!G334:H752,2,FALSE),"")</f>
        <v/>
      </c>
      <c r="L332" t="str">
        <f>_xlfn.XLOOKUP(M332,Data[Economic Activity],Data[[ Activity Code]],"",0)</f>
        <v/>
      </c>
    </row>
    <row r="333" spans="4:12" x14ac:dyDescent="0.3">
      <c r="D333" t="str">
        <f>_xlfn.XLOOKUP(E333,Data[Sector Name],Data[ISIC Section],"",0)</f>
        <v/>
      </c>
      <c r="F333" s="12" t="str">
        <f>IFERROR(_xlfn.XLOOKUP(G333,Data[DivisionName],Data[ISIC Division],"",0),"")</f>
        <v/>
      </c>
      <c r="H333" s="13" t="str">
        <f>_xlfn.XLOOKUP(I333,Data[ISIC Group Name],Data[ISIC Group],"",0)</f>
        <v/>
      </c>
      <c r="J333" s="14"/>
      <c r="K333" t="str">
        <f>IFERROR(VLOOKUP(VALUE(J333),'Combined ISIC Code '!G335:H753,2,FALSE),"")</f>
        <v/>
      </c>
      <c r="L333" t="str">
        <f>_xlfn.XLOOKUP(M333,Data[Economic Activity],Data[[ Activity Code]],"",0)</f>
        <v/>
      </c>
    </row>
    <row r="334" spans="4:12" x14ac:dyDescent="0.3">
      <c r="D334" t="str">
        <f>_xlfn.XLOOKUP(E334,Data[Sector Name],Data[ISIC Section],"",0)</f>
        <v/>
      </c>
      <c r="F334" s="12" t="str">
        <f>IFERROR(_xlfn.XLOOKUP(G334,Data[DivisionName],Data[ISIC Division],"",0),"")</f>
        <v/>
      </c>
      <c r="H334" s="13" t="str">
        <f>_xlfn.XLOOKUP(I334,Data[ISIC Group Name],Data[ISIC Group],"",0)</f>
        <v/>
      </c>
      <c r="J334" s="14"/>
      <c r="K334" t="str">
        <f>IFERROR(VLOOKUP(VALUE(J334),'Combined ISIC Code '!G336:H754,2,FALSE),"")</f>
        <v/>
      </c>
      <c r="L334" t="str">
        <f>_xlfn.XLOOKUP(M334,Data[Economic Activity],Data[[ Activity Code]],"",0)</f>
        <v/>
      </c>
    </row>
    <row r="335" spans="4:12" x14ac:dyDescent="0.3">
      <c r="D335" t="str">
        <f>_xlfn.XLOOKUP(E335,Data[Sector Name],Data[ISIC Section],"",0)</f>
        <v/>
      </c>
      <c r="F335" s="12" t="str">
        <f>IFERROR(_xlfn.XLOOKUP(G335,Data[DivisionName],Data[ISIC Division],"",0),"")</f>
        <v/>
      </c>
      <c r="H335" s="13" t="str">
        <f>_xlfn.XLOOKUP(I335,Data[ISIC Group Name],Data[ISIC Group],"",0)</f>
        <v/>
      </c>
      <c r="J335" s="14"/>
      <c r="K335" t="str">
        <f>IFERROR(VLOOKUP(VALUE(J335),'Combined ISIC Code '!G337:H755,2,FALSE),"")</f>
        <v/>
      </c>
      <c r="L335" t="str">
        <f>_xlfn.XLOOKUP(M335,Data[Economic Activity],Data[[ Activity Code]],"",0)</f>
        <v/>
      </c>
    </row>
    <row r="336" spans="4:12" x14ac:dyDescent="0.3">
      <c r="D336" t="str">
        <f>_xlfn.XLOOKUP(E336,Data[Sector Name],Data[ISIC Section],"",0)</f>
        <v/>
      </c>
      <c r="F336" s="12" t="str">
        <f>IFERROR(_xlfn.XLOOKUP(G336,Data[DivisionName],Data[ISIC Division],"",0),"")</f>
        <v/>
      </c>
      <c r="H336" s="13" t="str">
        <f>_xlfn.XLOOKUP(I336,Data[ISIC Group Name],Data[ISIC Group],"",0)</f>
        <v/>
      </c>
      <c r="J336" s="14"/>
      <c r="K336" t="str">
        <f>IFERROR(VLOOKUP(VALUE(J336),'Combined ISIC Code '!G338:H756,2,FALSE),"")</f>
        <v/>
      </c>
      <c r="L336" t="str">
        <f>_xlfn.XLOOKUP(M336,Data[Economic Activity],Data[[ Activity Code]],"",0)</f>
        <v/>
      </c>
    </row>
    <row r="337" spans="4:12" x14ac:dyDescent="0.3">
      <c r="D337" t="str">
        <f>_xlfn.XLOOKUP(E337,Data[Sector Name],Data[ISIC Section],"",0)</f>
        <v/>
      </c>
      <c r="F337" s="12" t="str">
        <f>IFERROR(_xlfn.XLOOKUP(G337,Data[DivisionName],Data[ISIC Division],"",0),"")</f>
        <v/>
      </c>
      <c r="H337" s="13" t="str">
        <f>_xlfn.XLOOKUP(I337,Data[ISIC Group Name],Data[ISIC Group],"",0)</f>
        <v/>
      </c>
      <c r="J337" s="14"/>
      <c r="K337" t="str">
        <f>IFERROR(VLOOKUP(VALUE(J337),'Combined ISIC Code '!G339:H757,2,FALSE),"")</f>
        <v/>
      </c>
      <c r="L337" t="str">
        <f>_xlfn.XLOOKUP(M337,Data[Economic Activity],Data[[ Activity Code]],"",0)</f>
        <v/>
      </c>
    </row>
    <row r="338" spans="4:12" x14ac:dyDescent="0.3">
      <c r="D338" t="str">
        <f>_xlfn.XLOOKUP(E338,Data[Sector Name],Data[ISIC Section],"",0)</f>
        <v/>
      </c>
      <c r="F338" s="12" t="str">
        <f>IFERROR(_xlfn.XLOOKUP(G338,Data[DivisionName],Data[ISIC Division],"",0),"")</f>
        <v/>
      </c>
      <c r="H338" s="13" t="str">
        <f>_xlfn.XLOOKUP(I338,Data[ISIC Group Name],Data[ISIC Group],"",0)</f>
        <v/>
      </c>
      <c r="J338" s="14"/>
      <c r="K338" t="str">
        <f>IFERROR(VLOOKUP(VALUE(J338),'Combined ISIC Code '!G340:H758,2,FALSE),"")</f>
        <v/>
      </c>
      <c r="L338" t="str">
        <f>_xlfn.XLOOKUP(M338,Data[Economic Activity],Data[[ Activity Code]],"",0)</f>
        <v/>
      </c>
    </row>
    <row r="339" spans="4:12" x14ac:dyDescent="0.3">
      <c r="D339" t="str">
        <f>_xlfn.XLOOKUP(E339,Data[Sector Name],Data[ISIC Section],"",0)</f>
        <v/>
      </c>
      <c r="F339" s="12" t="str">
        <f>IFERROR(_xlfn.XLOOKUP(G339,Data[DivisionName],Data[ISIC Division],"",0),"")</f>
        <v/>
      </c>
      <c r="H339" s="13" t="str">
        <f>_xlfn.XLOOKUP(I339,Data[ISIC Group Name],Data[ISIC Group],"",0)</f>
        <v/>
      </c>
      <c r="J339" s="14"/>
      <c r="K339" t="str">
        <f>IFERROR(VLOOKUP(VALUE(J339),'Combined ISIC Code '!G341:H759,2,FALSE),"")</f>
        <v/>
      </c>
      <c r="L339" t="str">
        <f>_xlfn.XLOOKUP(M339,Data[Economic Activity],Data[[ Activity Code]],"",0)</f>
        <v/>
      </c>
    </row>
    <row r="340" spans="4:12" x14ac:dyDescent="0.3">
      <c r="D340" t="str">
        <f>_xlfn.XLOOKUP(E340,Data[Sector Name],Data[ISIC Section],"",0)</f>
        <v/>
      </c>
      <c r="F340" s="12" t="str">
        <f>IFERROR(_xlfn.XLOOKUP(G340,Data[DivisionName],Data[ISIC Division],"",0),"")</f>
        <v/>
      </c>
      <c r="H340" s="13" t="str">
        <f>_xlfn.XLOOKUP(I340,Data[ISIC Group Name],Data[ISIC Group],"",0)</f>
        <v/>
      </c>
      <c r="J340" s="14"/>
      <c r="K340" t="str">
        <f>IFERROR(VLOOKUP(VALUE(J340),'Combined ISIC Code '!G342:H760,2,FALSE),"")</f>
        <v/>
      </c>
      <c r="L340" t="str">
        <f>_xlfn.XLOOKUP(M340,Data[Economic Activity],Data[[ Activity Code]],"",0)</f>
        <v/>
      </c>
    </row>
    <row r="341" spans="4:12" x14ac:dyDescent="0.3">
      <c r="D341" t="str">
        <f>_xlfn.XLOOKUP(E341,Data[Sector Name],Data[ISIC Section],"",0)</f>
        <v/>
      </c>
      <c r="F341" s="12" t="str">
        <f>IFERROR(_xlfn.XLOOKUP(G341,Data[DivisionName],Data[ISIC Division],"",0),"")</f>
        <v/>
      </c>
      <c r="H341" s="13" t="str">
        <f>_xlfn.XLOOKUP(I341,Data[ISIC Group Name],Data[ISIC Group],"",0)</f>
        <v/>
      </c>
      <c r="J341" s="14"/>
      <c r="K341" t="str">
        <f>IFERROR(VLOOKUP(VALUE(J341),'Combined ISIC Code '!G343:H761,2,FALSE),"")</f>
        <v/>
      </c>
      <c r="L341" t="str">
        <f>_xlfn.XLOOKUP(M341,Data[Economic Activity],Data[[ Activity Code]],"",0)</f>
        <v/>
      </c>
    </row>
    <row r="342" spans="4:12" x14ac:dyDescent="0.3">
      <c r="D342" t="str">
        <f>_xlfn.XLOOKUP(E342,Data[Sector Name],Data[ISIC Section],"",0)</f>
        <v/>
      </c>
      <c r="F342" s="12" t="str">
        <f>IFERROR(_xlfn.XLOOKUP(G342,Data[DivisionName],Data[ISIC Division],"",0),"")</f>
        <v/>
      </c>
      <c r="H342" s="13" t="str">
        <f>_xlfn.XLOOKUP(I342,Data[ISIC Group Name],Data[ISIC Group],"",0)</f>
        <v/>
      </c>
      <c r="J342" s="14"/>
      <c r="K342" t="str">
        <f>IFERROR(VLOOKUP(VALUE(J342),'Combined ISIC Code '!G344:H762,2,FALSE),"")</f>
        <v/>
      </c>
      <c r="L342" t="str">
        <f>_xlfn.XLOOKUP(M342,Data[Economic Activity],Data[[ Activity Code]],"",0)</f>
        <v/>
      </c>
    </row>
    <row r="343" spans="4:12" x14ac:dyDescent="0.3">
      <c r="D343" t="str">
        <f>_xlfn.XLOOKUP(E343,Data[Sector Name],Data[ISIC Section],"",0)</f>
        <v/>
      </c>
      <c r="F343" s="12" t="str">
        <f>IFERROR(_xlfn.XLOOKUP(G343,Data[DivisionName],Data[ISIC Division],"",0),"")</f>
        <v/>
      </c>
      <c r="H343" s="13" t="str">
        <f>_xlfn.XLOOKUP(I343,Data[ISIC Group Name],Data[ISIC Group],"",0)</f>
        <v/>
      </c>
      <c r="J343" s="14"/>
      <c r="K343" t="str">
        <f>IFERROR(VLOOKUP(VALUE(J343),'Combined ISIC Code '!G345:H763,2,FALSE),"")</f>
        <v/>
      </c>
      <c r="L343" t="str">
        <f>_xlfn.XLOOKUP(M343,Data[Economic Activity],Data[[ Activity Code]],"",0)</f>
        <v/>
      </c>
    </row>
    <row r="344" spans="4:12" x14ac:dyDescent="0.3">
      <c r="D344" t="str">
        <f>_xlfn.XLOOKUP(E344,Data[Sector Name],Data[ISIC Section],"",0)</f>
        <v/>
      </c>
      <c r="F344" s="12" t="str">
        <f>IFERROR(_xlfn.XLOOKUP(G344,Data[DivisionName],Data[ISIC Division],"",0),"")</f>
        <v/>
      </c>
      <c r="H344" s="13" t="str">
        <f>_xlfn.XLOOKUP(I344,Data[ISIC Group Name],Data[ISIC Group],"",0)</f>
        <v/>
      </c>
      <c r="J344" s="14"/>
      <c r="K344" t="str">
        <f>IFERROR(VLOOKUP(VALUE(J344),'Combined ISIC Code '!G346:H764,2,FALSE),"")</f>
        <v/>
      </c>
      <c r="L344" t="str">
        <f>_xlfn.XLOOKUP(M344,Data[Economic Activity],Data[[ Activity Code]],"",0)</f>
        <v/>
      </c>
    </row>
    <row r="345" spans="4:12" x14ac:dyDescent="0.3">
      <c r="D345" t="str">
        <f>_xlfn.XLOOKUP(E345,Data[Sector Name],Data[ISIC Section],"",0)</f>
        <v/>
      </c>
      <c r="F345" s="12" t="str">
        <f>IFERROR(_xlfn.XLOOKUP(G345,Data[DivisionName],Data[ISIC Division],"",0),"")</f>
        <v/>
      </c>
      <c r="H345" s="13" t="str">
        <f>_xlfn.XLOOKUP(I345,Data[ISIC Group Name],Data[ISIC Group],"",0)</f>
        <v/>
      </c>
      <c r="J345" s="14"/>
      <c r="K345" t="str">
        <f>IFERROR(VLOOKUP(VALUE(J345),'Combined ISIC Code '!G347:H765,2,FALSE),"")</f>
        <v/>
      </c>
      <c r="L345" t="str">
        <f>_xlfn.XLOOKUP(M345,Data[Economic Activity],Data[[ Activity Code]],"",0)</f>
        <v/>
      </c>
    </row>
    <row r="346" spans="4:12" x14ac:dyDescent="0.3">
      <c r="D346" t="str">
        <f>_xlfn.XLOOKUP(E346,Data[Sector Name],Data[ISIC Section],"",0)</f>
        <v/>
      </c>
      <c r="F346" s="12" t="str">
        <f>IFERROR(_xlfn.XLOOKUP(G346,Data[DivisionName],Data[ISIC Division],"",0),"")</f>
        <v/>
      </c>
      <c r="H346" s="13" t="str">
        <f>_xlfn.XLOOKUP(I346,Data[ISIC Group Name],Data[ISIC Group],"",0)</f>
        <v/>
      </c>
      <c r="J346" s="14"/>
      <c r="K346" t="str">
        <f>IFERROR(VLOOKUP(VALUE(J346),'Combined ISIC Code '!G348:H766,2,FALSE),"")</f>
        <v/>
      </c>
      <c r="L346" t="str">
        <f>_xlfn.XLOOKUP(M346,Data[Economic Activity],Data[[ Activity Code]],"",0)</f>
        <v/>
      </c>
    </row>
    <row r="347" spans="4:12" x14ac:dyDescent="0.3">
      <c r="D347" t="str">
        <f>_xlfn.XLOOKUP(E347,Data[Sector Name],Data[ISIC Section],"",0)</f>
        <v/>
      </c>
      <c r="F347" s="12" t="str">
        <f>IFERROR(_xlfn.XLOOKUP(G347,Data[DivisionName],Data[ISIC Division],"",0),"")</f>
        <v/>
      </c>
      <c r="H347" s="13" t="str">
        <f>_xlfn.XLOOKUP(I347,Data[ISIC Group Name],Data[ISIC Group],"",0)</f>
        <v/>
      </c>
      <c r="J347" s="14"/>
      <c r="K347" t="str">
        <f>IFERROR(VLOOKUP(VALUE(J347),'Combined ISIC Code '!G349:H767,2,FALSE),"")</f>
        <v/>
      </c>
      <c r="L347" t="str">
        <f>_xlfn.XLOOKUP(M347,Data[Economic Activity],Data[[ Activity Code]],"",0)</f>
        <v/>
      </c>
    </row>
    <row r="348" spans="4:12" x14ac:dyDescent="0.3">
      <c r="D348" t="str">
        <f>_xlfn.XLOOKUP(E348,Data[Sector Name],Data[ISIC Section],"",0)</f>
        <v/>
      </c>
      <c r="F348" s="12" t="str">
        <f>IFERROR(_xlfn.XLOOKUP(G348,Data[DivisionName],Data[ISIC Division],"",0),"")</f>
        <v/>
      </c>
      <c r="H348" s="13" t="str">
        <f>_xlfn.XLOOKUP(I348,Data[ISIC Group Name],Data[ISIC Group],"",0)</f>
        <v/>
      </c>
      <c r="J348" s="14"/>
      <c r="K348" t="str">
        <f>IFERROR(VLOOKUP(VALUE(J348),'Combined ISIC Code '!G350:H768,2,FALSE),"")</f>
        <v/>
      </c>
      <c r="L348" t="str">
        <f>_xlfn.XLOOKUP(M348,Data[Economic Activity],Data[[ Activity Code]],"",0)</f>
        <v/>
      </c>
    </row>
    <row r="349" spans="4:12" x14ac:dyDescent="0.3">
      <c r="D349" t="str">
        <f>_xlfn.XLOOKUP(E349,Data[Sector Name],Data[ISIC Section],"",0)</f>
        <v/>
      </c>
      <c r="F349" s="12" t="str">
        <f>IFERROR(_xlfn.XLOOKUP(G349,Data[DivisionName],Data[ISIC Division],"",0),"")</f>
        <v/>
      </c>
      <c r="H349" s="13" t="str">
        <f>_xlfn.XLOOKUP(I349,Data[ISIC Group Name],Data[ISIC Group],"",0)</f>
        <v/>
      </c>
      <c r="J349" s="14"/>
      <c r="K349" t="str">
        <f>IFERROR(VLOOKUP(VALUE(J349),'Combined ISIC Code '!G351:H769,2,FALSE),"")</f>
        <v/>
      </c>
      <c r="L349" t="str">
        <f>_xlfn.XLOOKUP(M349,Data[Economic Activity],Data[[ Activity Code]],"",0)</f>
        <v/>
      </c>
    </row>
    <row r="350" spans="4:12" x14ac:dyDescent="0.3">
      <c r="D350" t="str">
        <f>_xlfn.XLOOKUP(E350,Data[Sector Name],Data[ISIC Section],"",0)</f>
        <v/>
      </c>
      <c r="F350" s="12" t="str">
        <f>IFERROR(_xlfn.XLOOKUP(G350,Data[DivisionName],Data[ISIC Division],"",0),"")</f>
        <v/>
      </c>
      <c r="H350" s="13" t="str">
        <f>_xlfn.XLOOKUP(I350,Data[ISIC Group Name],Data[ISIC Group],"",0)</f>
        <v/>
      </c>
      <c r="J350" s="14"/>
      <c r="K350" t="str">
        <f>IFERROR(VLOOKUP(VALUE(J350),'Combined ISIC Code '!G352:H770,2,FALSE),"")</f>
        <v/>
      </c>
      <c r="L350" t="str">
        <f>_xlfn.XLOOKUP(M350,Data[Economic Activity],Data[[ Activity Code]],"",0)</f>
        <v/>
      </c>
    </row>
    <row r="351" spans="4:12" x14ac:dyDescent="0.3">
      <c r="D351" t="str">
        <f>_xlfn.XLOOKUP(E351,Data[Sector Name],Data[ISIC Section],"",0)</f>
        <v/>
      </c>
      <c r="F351" s="12" t="str">
        <f>IFERROR(_xlfn.XLOOKUP(G351,Data[DivisionName],Data[ISIC Division],"",0),"")</f>
        <v/>
      </c>
      <c r="H351" s="13" t="str">
        <f>_xlfn.XLOOKUP(I351,Data[ISIC Group Name],Data[ISIC Group],"",0)</f>
        <v/>
      </c>
      <c r="J351" s="14"/>
      <c r="K351" t="str">
        <f>IFERROR(VLOOKUP(VALUE(J351),'Combined ISIC Code '!G353:H771,2,FALSE),"")</f>
        <v/>
      </c>
      <c r="L351" t="str">
        <f>_xlfn.XLOOKUP(M351,Data[Economic Activity],Data[[ Activity Code]],"",0)</f>
        <v/>
      </c>
    </row>
    <row r="352" spans="4:12" x14ac:dyDescent="0.3">
      <c r="D352" t="str">
        <f>_xlfn.XLOOKUP(E352,Data[Sector Name],Data[ISIC Section],"",0)</f>
        <v/>
      </c>
      <c r="F352" s="12" t="str">
        <f>IFERROR(_xlfn.XLOOKUP(G352,Data[DivisionName],Data[ISIC Division],"",0),"")</f>
        <v/>
      </c>
      <c r="H352" s="13" t="str">
        <f>_xlfn.XLOOKUP(I352,Data[ISIC Group Name],Data[ISIC Group],"",0)</f>
        <v/>
      </c>
      <c r="J352" s="14"/>
      <c r="K352" t="str">
        <f>IFERROR(VLOOKUP(VALUE(J352),'Combined ISIC Code '!G354:H772,2,FALSE),"")</f>
        <v/>
      </c>
      <c r="L352" t="str">
        <f>_xlfn.XLOOKUP(M352,Data[Economic Activity],Data[[ Activity Code]],"",0)</f>
        <v/>
      </c>
    </row>
    <row r="353" spans="4:12" x14ac:dyDescent="0.3">
      <c r="D353" t="str">
        <f>_xlfn.XLOOKUP(E353,Data[Sector Name],Data[ISIC Section],"",0)</f>
        <v/>
      </c>
      <c r="F353" s="12" t="str">
        <f>IFERROR(_xlfn.XLOOKUP(G353,Data[DivisionName],Data[ISIC Division],"",0),"")</f>
        <v/>
      </c>
      <c r="H353" s="13" t="str">
        <f>_xlfn.XLOOKUP(I353,Data[ISIC Group Name],Data[ISIC Group],"",0)</f>
        <v/>
      </c>
      <c r="J353" s="14"/>
      <c r="K353" t="str">
        <f>IFERROR(VLOOKUP(VALUE(J353),'Combined ISIC Code '!G355:H773,2,FALSE),"")</f>
        <v/>
      </c>
      <c r="L353" t="str">
        <f>_xlfn.XLOOKUP(M353,Data[Economic Activity],Data[[ Activity Code]],"",0)</f>
        <v/>
      </c>
    </row>
    <row r="354" spans="4:12" x14ac:dyDescent="0.3">
      <c r="D354" t="str">
        <f>_xlfn.XLOOKUP(E354,Data[Sector Name],Data[ISIC Section],"",0)</f>
        <v/>
      </c>
      <c r="F354" s="12" t="str">
        <f>IFERROR(_xlfn.XLOOKUP(G354,Data[DivisionName],Data[ISIC Division],"",0),"")</f>
        <v/>
      </c>
      <c r="H354" s="13" t="str">
        <f>_xlfn.XLOOKUP(I354,Data[ISIC Group Name],Data[ISIC Group],"",0)</f>
        <v/>
      </c>
      <c r="J354" s="14"/>
      <c r="K354" t="str">
        <f>IFERROR(VLOOKUP(VALUE(J354),'Combined ISIC Code '!G356:H774,2,FALSE),"")</f>
        <v/>
      </c>
      <c r="L354" t="str">
        <f>_xlfn.XLOOKUP(M354,Data[Economic Activity],Data[[ Activity Code]],"",0)</f>
        <v/>
      </c>
    </row>
    <row r="355" spans="4:12" x14ac:dyDescent="0.3">
      <c r="D355" t="str">
        <f>_xlfn.XLOOKUP(E355,Data[Sector Name],Data[ISIC Section],"",0)</f>
        <v/>
      </c>
      <c r="F355" s="12" t="str">
        <f>IFERROR(_xlfn.XLOOKUP(G355,Data[DivisionName],Data[ISIC Division],"",0),"")</f>
        <v/>
      </c>
      <c r="H355" s="13" t="str">
        <f>_xlfn.XLOOKUP(I355,Data[ISIC Group Name],Data[ISIC Group],"",0)</f>
        <v/>
      </c>
      <c r="J355" s="14"/>
      <c r="K355" t="str">
        <f>IFERROR(VLOOKUP(VALUE(J355),'Combined ISIC Code '!G357:H775,2,FALSE),"")</f>
        <v/>
      </c>
      <c r="L355" t="str">
        <f>_xlfn.XLOOKUP(M355,Data[Economic Activity],Data[[ Activity Code]],"",0)</f>
        <v/>
      </c>
    </row>
    <row r="356" spans="4:12" x14ac:dyDescent="0.3">
      <c r="D356" t="str">
        <f>_xlfn.XLOOKUP(E356,Data[Sector Name],Data[ISIC Section],"",0)</f>
        <v/>
      </c>
      <c r="F356" s="12" t="str">
        <f>IFERROR(_xlfn.XLOOKUP(G356,Data[DivisionName],Data[ISIC Division],"",0),"")</f>
        <v/>
      </c>
      <c r="H356" s="13" t="str">
        <f>_xlfn.XLOOKUP(I356,Data[ISIC Group Name],Data[ISIC Group],"",0)</f>
        <v/>
      </c>
      <c r="J356" s="14"/>
      <c r="K356" t="str">
        <f>IFERROR(VLOOKUP(VALUE(J356),'Combined ISIC Code '!G358:H776,2,FALSE),"")</f>
        <v/>
      </c>
      <c r="L356" t="str">
        <f>_xlfn.XLOOKUP(M356,Data[Economic Activity],Data[[ Activity Code]],"",0)</f>
        <v/>
      </c>
    </row>
    <row r="357" spans="4:12" x14ac:dyDescent="0.3">
      <c r="D357" t="str">
        <f>_xlfn.XLOOKUP(E357,Data[Sector Name],Data[ISIC Section],"",0)</f>
        <v/>
      </c>
      <c r="F357" s="12" t="str">
        <f>IFERROR(_xlfn.XLOOKUP(G357,Data[DivisionName],Data[ISIC Division],"",0),"")</f>
        <v/>
      </c>
      <c r="H357" s="13" t="str">
        <f>_xlfn.XLOOKUP(I357,Data[ISIC Group Name],Data[ISIC Group],"",0)</f>
        <v/>
      </c>
      <c r="J357" s="14"/>
      <c r="K357" t="str">
        <f>IFERROR(VLOOKUP(VALUE(J357),'Combined ISIC Code '!G359:H777,2,FALSE),"")</f>
        <v/>
      </c>
      <c r="L357" t="str">
        <f>_xlfn.XLOOKUP(M357,Data[Economic Activity],Data[[ Activity Code]],"",0)</f>
        <v/>
      </c>
    </row>
    <row r="358" spans="4:12" x14ac:dyDescent="0.3">
      <c r="D358" t="str">
        <f>_xlfn.XLOOKUP(E358,Data[Sector Name],Data[ISIC Section],"",0)</f>
        <v/>
      </c>
      <c r="F358" s="12" t="str">
        <f>IFERROR(_xlfn.XLOOKUP(G358,Data[DivisionName],Data[ISIC Division],"",0),"")</f>
        <v/>
      </c>
      <c r="H358" s="13" t="str">
        <f>_xlfn.XLOOKUP(I358,Data[ISIC Group Name],Data[ISIC Group],"",0)</f>
        <v/>
      </c>
      <c r="J358" s="14"/>
      <c r="K358" t="str">
        <f>IFERROR(VLOOKUP(VALUE(J358),'Combined ISIC Code '!G360:H778,2,FALSE),"")</f>
        <v/>
      </c>
      <c r="L358" t="str">
        <f>_xlfn.XLOOKUP(M358,Data[Economic Activity],Data[[ Activity Code]],"",0)</f>
        <v/>
      </c>
    </row>
    <row r="359" spans="4:12" x14ac:dyDescent="0.3">
      <c r="D359" t="str">
        <f>_xlfn.XLOOKUP(E359,Data[Sector Name],Data[ISIC Section],"",0)</f>
        <v/>
      </c>
      <c r="F359" s="12" t="str">
        <f>IFERROR(_xlfn.XLOOKUP(G359,Data[DivisionName],Data[ISIC Division],"",0),"")</f>
        <v/>
      </c>
      <c r="H359" s="13" t="str">
        <f>_xlfn.XLOOKUP(I359,Data[ISIC Group Name],Data[ISIC Group],"",0)</f>
        <v/>
      </c>
      <c r="J359" s="14"/>
      <c r="K359" t="str">
        <f>IFERROR(VLOOKUP(VALUE(J359),'Combined ISIC Code '!G361:H779,2,FALSE),"")</f>
        <v/>
      </c>
      <c r="L359" t="str">
        <f>_xlfn.XLOOKUP(M359,Data[Economic Activity],Data[[ Activity Code]],"",0)</f>
        <v/>
      </c>
    </row>
    <row r="360" spans="4:12" x14ac:dyDescent="0.3">
      <c r="D360" t="str">
        <f>_xlfn.XLOOKUP(E360,Data[Sector Name],Data[ISIC Section],"",0)</f>
        <v/>
      </c>
      <c r="F360" s="12" t="str">
        <f>IFERROR(_xlfn.XLOOKUP(G360,Data[DivisionName],Data[ISIC Division],"",0),"")</f>
        <v/>
      </c>
      <c r="H360" s="13" t="str">
        <f>_xlfn.XLOOKUP(I360,Data[ISIC Group Name],Data[ISIC Group],"",0)</f>
        <v/>
      </c>
      <c r="J360" s="14"/>
      <c r="K360" t="str">
        <f>IFERROR(VLOOKUP(VALUE(J360),'Combined ISIC Code '!G362:H780,2,FALSE),"")</f>
        <v/>
      </c>
      <c r="L360" t="str">
        <f>_xlfn.XLOOKUP(M360,Data[Economic Activity],Data[[ Activity Code]],"",0)</f>
        <v/>
      </c>
    </row>
    <row r="361" spans="4:12" x14ac:dyDescent="0.3">
      <c r="D361" t="str">
        <f>_xlfn.XLOOKUP(E361,Data[Sector Name],Data[ISIC Section],"",0)</f>
        <v/>
      </c>
      <c r="F361" s="12" t="str">
        <f>IFERROR(_xlfn.XLOOKUP(G361,Data[DivisionName],Data[ISIC Division],"",0),"")</f>
        <v/>
      </c>
      <c r="H361" s="13" t="str">
        <f>_xlfn.XLOOKUP(I361,Data[ISIC Group Name],Data[ISIC Group],"",0)</f>
        <v/>
      </c>
      <c r="J361" s="14"/>
      <c r="K361" t="str">
        <f>IFERROR(VLOOKUP(VALUE(J361),'Combined ISIC Code '!G363:H781,2,FALSE),"")</f>
        <v/>
      </c>
      <c r="L361" t="str">
        <f>_xlfn.XLOOKUP(M361,Data[Economic Activity],Data[[ Activity Code]],"",0)</f>
        <v/>
      </c>
    </row>
    <row r="362" spans="4:12" x14ac:dyDescent="0.3">
      <c r="D362" t="str">
        <f>_xlfn.XLOOKUP(E362,Data[Sector Name],Data[ISIC Section],"",0)</f>
        <v/>
      </c>
      <c r="F362" s="12" t="str">
        <f>IFERROR(_xlfn.XLOOKUP(G362,Data[DivisionName],Data[ISIC Division],"",0),"")</f>
        <v/>
      </c>
      <c r="H362" s="13" t="str">
        <f>_xlfn.XLOOKUP(I362,Data[ISIC Group Name],Data[ISIC Group],"",0)</f>
        <v/>
      </c>
      <c r="J362" s="14"/>
      <c r="K362" t="str">
        <f>IFERROR(VLOOKUP(VALUE(J362),'Combined ISIC Code '!G364:H782,2,FALSE),"")</f>
        <v/>
      </c>
      <c r="L362" t="str">
        <f>_xlfn.XLOOKUP(M362,Data[Economic Activity],Data[[ Activity Code]],"",0)</f>
        <v/>
      </c>
    </row>
    <row r="363" spans="4:12" x14ac:dyDescent="0.3">
      <c r="D363" t="str">
        <f>_xlfn.XLOOKUP(E363,Data[Sector Name],Data[ISIC Section],"",0)</f>
        <v/>
      </c>
      <c r="F363" s="12" t="str">
        <f>IFERROR(_xlfn.XLOOKUP(G363,Data[DivisionName],Data[ISIC Division],"",0),"")</f>
        <v/>
      </c>
      <c r="H363" s="13" t="str">
        <f>_xlfn.XLOOKUP(I363,Data[ISIC Group Name],Data[ISIC Group],"",0)</f>
        <v/>
      </c>
      <c r="J363" s="14"/>
      <c r="K363" t="str">
        <f>IFERROR(VLOOKUP(VALUE(J363),'Combined ISIC Code '!G365:H783,2,FALSE),"")</f>
        <v/>
      </c>
      <c r="L363" t="str">
        <f>_xlfn.XLOOKUP(M363,Data[Economic Activity],Data[[ Activity Code]],"",0)</f>
        <v/>
      </c>
    </row>
    <row r="364" spans="4:12" x14ac:dyDescent="0.3">
      <c r="D364" t="str">
        <f>_xlfn.XLOOKUP(E364,Data[Sector Name],Data[ISIC Section],"",0)</f>
        <v/>
      </c>
      <c r="F364" s="12" t="str">
        <f>IFERROR(_xlfn.XLOOKUP(G364,Data[DivisionName],Data[ISIC Division],"",0),"")</f>
        <v/>
      </c>
      <c r="H364" s="13" t="str">
        <f>_xlfn.XLOOKUP(I364,Data[ISIC Group Name],Data[ISIC Group],"",0)</f>
        <v/>
      </c>
      <c r="J364" s="14"/>
      <c r="K364" t="str">
        <f>IFERROR(VLOOKUP(VALUE(J364),'Combined ISIC Code '!G366:H784,2,FALSE),"")</f>
        <v/>
      </c>
      <c r="L364" t="str">
        <f>_xlfn.XLOOKUP(M364,Data[Economic Activity],Data[[ Activity Code]],"",0)</f>
        <v/>
      </c>
    </row>
    <row r="365" spans="4:12" x14ac:dyDescent="0.3">
      <c r="D365" t="str">
        <f>_xlfn.XLOOKUP(E365,Data[Sector Name],Data[ISIC Section],"",0)</f>
        <v/>
      </c>
      <c r="F365" s="12" t="str">
        <f>IFERROR(_xlfn.XLOOKUP(G365,Data[DivisionName],Data[ISIC Division],"",0),"")</f>
        <v/>
      </c>
      <c r="H365" s="13" t="str">
        <f>_xlfn.XLOOKUP(I365,Data[ISIC Group Name],Data[ISIC Group],"",0)</f>
        <v/>
      </c>
      <c r="J365" s="14"/>
      <c r="K365" t="str">
        <f>IFERROR(VLOOKUP(VALUE(J365),'Combined ISIC Code '!G367:H785,2,FALSE),"")</f>
        <v/>
      </c>
      <c r="L365" t="str">
        <f>_xlfn.XLOOKUP(M365,Data[Economic Activity],Data[[ Activity Code]],"",0)</f>
        <v/>
      </c>
    </row>
    <row r="366" spans="4:12" x14ac:dyDescent="0.3">
      <c r="D366" t="str">
        <f>_xlfn.XLOOKUP(E366,Data[Sector Name],Data[ISIC Section],"",0)</f>
        <v/>
      </c>
      <c r="F366" s="12" t="str">
        <f>IFERROR(_xlfn.XLOOKUP(G366,Data[DivisionName],Data[ISIC Division],"",0),"")</f>
        <v/>
      </c>
      <c r="H366" s="13" t="str">
        <f>_xlfn.XLOOKUP(I366,Data[ISIC Group Name],Data[ISIC Group],"",0)</f>
        <v/>
      </c>
      <c r="J366" s="14"/>
      <c r="K366" t="str">
        <f>IFERROR(VLOOKUP(VALUE(J366),'Combined ISIC Code '!G368:H786,2,FALSE),"")</f>
        <v/>
      </c>
      <c r="L366" t="str">
        <f>_xlfn.XLOOKUP(M366,Data[Economic Activity],Data[[ Activity Code]],"",0)</f>
        <v/>
      </c>
    </row>
    <row r="367" spans="4:12" x14ac:dyDescent="0.3">
      <c r="D367" t="str">
        <f>_xlfn.XLOOKUP(E367,Data[Sector Name],Data[ISIC Section],"",0)</f>
        <v/>
      </c>
      <c r="F367" s="12" t="str">
        <f>IFERROR(_xlfn.XLOOKUP(G367,Data[DivisionName],Data[ISIC Division],"",0),"")</f>
        <v/>
      </c>
      <c r="H367" s="13" t="str">
        <f>_xlfn.XLOOKUP(I367,Data[ISIC Group Name],Data[ISIC Group],"",0)</f>
        <v/>
      </c>
      <c r="J367" s="14"/>
      <c r="K367" t="str">
        <f>IFERROR(VLOOKUP(VALUE(J367),'Combined ISIC Code '!G369:H787,2,FALSE),"")</f>
        <v/>
      </c>
      <c r="L367" t="str">
        <f>_xlfn.XLOOKUP(M367,Data[Economic Activity],Data[[ Activity Code]],"",0)</f>
        <v/>
      </c>
    </row>
    <row r="368" spans="4:12" x14ac:dyDescent="0.3">
      <c r="D368" t="str">
        <f>_xlfn.XLOOKUP(E368,Data[Sector Name],Data[ISIC Section],"",0)</f>
        <v/>
      </c>
      <c r="F368" s="12" t="str">
        <f>IFERROR(_xlfn.XLOOKUP(G368,Data[DivisionName],Data[ISIC Division],"",0),"")</f>
        <v/>
      </c>
      <c r="H368" s="13" t="str">
        <f>_xlfn.XLOOKUP(I368,Data[ISIC Group Name],Data[ISIC Group],"",0)</f>
        <v/>
      </c>
      <c r="J368" s="14"/>
      <c r="K368" t="str">
        <f>IFERROR(VLOOKUP(VALUE(J368),'Combined ISIC Code '!G370:H788,2,FALSE),"")</f>
        <v/>
      </c>
      <c r="L368" t="str">
        <f>_xlfn.XLOOKUP(M368,Data[Economic Activity],Data[[ Activity Code]],"",0)</f>
        <v/>
      </c>
    </row>
    <row r="369" spans="4:12" x14ac:dyDescent="0.3">
      <c r="D369" t="str">
        <f>_xlfn.XLOOKUP(E369,Data[Sector Name],Data[ISIC Section],"",0)</f>
        <v/>
      </c>
      <c r="F369" s="12" t="str">
        <f>IFERROR(_xlfn.XLOOKUP(G369,Data[DivisionName],Data[ISIC Division],"",0),"")</f>
        <v/>
      </c>
      <c r="H369" s="13" t="str">
        <f>_xlfn.XLOOKUP(I369,Data[ISIC Group Name],Data[ISIC Group],"",0)</f>
        <v/>
      </c>
      <c r="J369" s="14"/>
      <c r="K369" t="str">
        <f>IFERROR(VLOOKUP(VALUE(J369),'Combined ISIC Code '!G371:H789,2,FALSE),"")</f>
        <v/>
      </c>
      <c r="L369" t="str">
        <f>_xlfn.XLOOKUP(M369,Data[Economic Activity],Data[[ Activity Code]],"",0)</f>
        <v/>
      </c>
    </row>
    <row r="370" spans="4:12" x14ac:dyDescent="0.3">
      <c r="D370" t="str">
        <f>_xlfn.XLOOKUP(E370,Data[Sector Name],Data[ISIC Section],"",0)</f>
        <v/>
      </c>
      <c r="F370" s="12" t="str">
        <f>IFERROR(_xlfn.XLOOKUP(G370,Data[DivisionName],Data[ISIC Division],"",0),"")</f>
        <v/>
      </c>
      <c r="H370" s="13" t="str">
        <f>_xlfn.XLOOKUP(I370,Data[ISIC Group Name],Data[ISIC Group],"",0)</f>
        <v/>
      </c>
      <c r="J370" s="14"/>
      <c r="K370" t="str">
        <f>IFERROR(VLOOKUP(VALUE(J370),'Combined ISIC Code '!G372:H790,2,FALSE),"")</f>
        <v/>
      </c>
      <c r="L370" t="str">
        <f>_xlfn.XLOOKUP(M370,Data[Economic Activity],Data[[ Activity Code]],"",0)</f>
        <v/>
      </c>
    </row>
    <row r="371" spans="4:12" x14ac:dyDescent="0.3">
      <c r="D371" t="str">
        <f>_xlfn.XLOOKUP(E371,Data[Sector Name],Data[ISIC Section],"",0)</f>
        <v/>
      </c>
      <c r="F371" s="12" t="str">
        <f>IFERROR(_xlfn.XLOOKUP(G371,Data[DivisionName],Data[ISIC Division],"",0),"")</f>
        <v/>
      </c>
      <c r="H371" s="13" t="str">
        <f>_xlfn.XLOOKUP(I371,Data[ISIC Group Name],Data[ISIC Group],"",0)</f>
        <v/>
      </c>
      <c r="J371" s="14"/>
      <c r="K371" t="str">
        <f>IFERROR(VLOOKUP(VALUE(J371),'Combined ISIC Code '!G373:H791,2,FALSE),"")</f>
        <v/>
      </c>
      <c r="L371" t="str">
        <f>_xlfn.XLOOKUP(M371,Data[Economic Activity],Data[[ Activity Code]],"",0)</f>
        <v/>
      </c>
    </row>
    <row r="372" spans="4:12" x14ac:dyDescent="0.3">
      <c r="D372" t="str">
        <f>_xlfn.XLOOKUP(E372,Data[Sector Name],Data[ISIC Section],"",0)</f>
        <v/>
      </c>
      <c r="F372" s="12" t="str">
        <f>IFERROR(_xlfn.XLOOKUP(G372,Data[DivisionName],Data[ISIC Division],"",0),"")</f>
        <v/>
      </c>
      <c r="H372" s="13" t="str">
        <f>_xlfn.XLOOKUP(I372,Data[ISIC Group Name],Data[ISIC Group],"",0)</f>
        <v/>
      </c>
      <c r="J372" s="14"/>
      <c r="K372" t="str">
        <f>IFERROR(VLOOKUP(VALUE(J372),'Combined ISIC Code '!G374:H792,2,FALSE),"")</f>
        <v/>
      </c>
      <c r="L372" t="str">
        <f>_xlfn.XLOOKUP(M372,Data[Economic Activity],Data[[ Activity Code]],"",0)</f>
        <v/>
      </c>
    </row>
    <row r="373" spans="4:12" x14ac:dyDescent="0.3">
      <c r="D373" t="str">
        <f>_xlfn.XLOOKUP(E373,Data[Sector Name],Data[ISIC Section],"",0)</f>
        <v/>
      </c>
      <c r="F373" s="12" t="str">
        <f>IFERROR(_xlfn.XLOOKUP(G373,Data[DivisionName],Data[ISIC Division],"",0),"")</f>
        <v/>
      </c>
      <c r="H373" s="13" t="str">
        <f>_xlfn.XLOOKUP(I373,Data[ISIC Group Name],Data[ISIC Group],"",0)</f>
        <v/>
      </c>
      <c r="J373" s="14"/>
      <c r="K373" t="str">
        <f>IFERROR(VLOOKUP(VALUE(J373),'Combined ISIC Code '!G375:H793,2,FALSE),"")</f>
        <v/>
      </c>
      <c r="L373" t="str">
        <f>_xlfn.XLOOKUP(M373,Data[Economic Activity],Data[[ Activity Code]],"",0)</f>
        <v/>
      </c>
    </row>
    <row r="374" spans="4:12" x14ac:dyDescent="0.3">
      <c r="D374" t="str">
        <f>_xlfn.XLOOKUP(E374,Data[Sector Name],Data[ISIC Section],"",0)</f>
        <v/>
      </c>
      <c r="F374" s="12" t="str">
        <f>IFERROR(_xlfn.XLOOKUP(G374,Data[DivisionName],Data[ISIC Division],"",0),"")</f>
        <v/>
      </c>
      <c r="H374" s="13" t="str">
        <f>_xlfn.XLOOKUP(I374,Data[ISIC Group Name],Data[ISIC Group],"",0)</f>
        <v/>
      </c>
      <c r="J374" s="14"/>
      <c r="K374" t="str">
        <f>IFERROR(VLOOKUP(VALUE(J374),'Combined ISIC Code '!G376:H794,2,FALSE),"")</f>
        <v/>
      </c>
      <c r="L374" t="str">
        <f>_xlfn.XLOOKUP(M374,Data[Economic Activity],Data[[ Activity Code]],"",0)</f>
        <v/>
      </c>
    </row>
    <row r="375" spans="4:12" x14ac:dyDescent="0.3">
      <c r="D375" t="str">
        <f>_xlfn.XLOOKUP(E375,Data[Sector Name],Data[ISIC Section],"",0)</f>
        <v/>
      </c>
      <c r="F375" s="12" t="str">
        <f>IFERROR(_xlfn.XLOOKUP(G375,Data[DivisionName],Data[ISIC Division],"",0),"")</f>
        <v/>
      </c>
      <c r="H375" s="13" t="str">
        <f>_xlfn.XLOOKUP(I375,Data[ISIC Group Name],Data[ISIC Group],"",0)</f>
        <v/>
      </c>
      <c r="J375" s="14"/>
      <c r="K375" t="str">
        <f>IFERROR(VLOOKUP(VALUE(J375),'Combined ISIC Code '!G377:H795,2,FALSE),"")</f>
        <v/>
      </c>
      <c r="L375" t="str">
        <f>_xlfn.XLOOKUP(M375,Data[Economic Activity],Data[[ Activity Code]],"",0)</f>
        <v/>
      </c>
    </row>
    <row r="376" spans="4:12" x14ac:dyDescent="0.3">
      <c r="D376" t="str">
        <f>_xlfn.XLOOKUP(E376,Data[Sector Name],Data[ISIC Section],"",0)</f>
        <v/>
      </c>
      <c r="F376" s="12" t="str">
        <f>IFERROR(_xlfn.XLOOKUP(G376,Data[DivisionName],Data[ISIC Division],"",0),"")</f>
        <v/>
      </c>
      <c r="H376" s="13" t="str">
        <f>_xlfn.XLOOKUP(I376,Data[ISIC Group Name],Data[ISIC Group],"",0)</f>
        <v/>
      </c>
      <c r="J376" s="14"/>
      <c r="K376" t="str">
        <f>IFERROR(VLOOKUP(VALUE(J376),'Combined ISIC Code '!G378:H796,2,FALSE),"")</f>
        <v/>
      </c>
      <c r="L376" t="str">
        <f>_xlfn.XLOOKUP(M376,Data[Economic Activity],Data[[ Activity Code]],"",0)</f>
        <v/>
      </c>
    </row>
    <row r="377" spans="4:12" x14ac:dyDescent="0.3">
      <c r="D377" t="str">
        <f>_xlfn.XLOOKUP(E377,Data[Sector Name],Data[ISIC Section],"",0)</f>
        <v/>
      </c>
      <c r="F377" s="12" t="str">
        <f>IFERROR(_xlfn.XLOOKUP(G377,Data[DivisionName],Data[ISIC Division],"",0),"")</f>
        <v/>
      </c>
      <c r="H377" s="13" t="str">
        <f>_xlfn.XLOOKUP(I377,Data[ISIC Group Name],Data[ISIC Group],"",0)</f>
        <v/>
      </c>
      <c r="J377" s="14"/>
      <c r="K377" t="str">
        <f>IFERROR(VLOOKUP(VALUE(J377),'Combined ISIC Code '!G379:H797,2,FALSE),"")</f>
        <v/>
      </c>
      <c r="L377" t="str">
        <f>_xlfn.XLOOKUP(M377,Data[Economic Activity],Data[[ Activity Code]],"",0)</f>
        <v/>
      </c>
    </row>
    <row r="378" spans="4:12" x14ac:dyDescent="0.3">
      <c r="D378" t="str">
        <f>_xlfn.XLOOKUP(E378,Data[Sector Name],Data[ISIC Section],"",0)</f>
        <v/>
      </c>
      <c r="F378" s="12" t="str">
        <f>IFERROR(_xlfn.XLOOKUP(G378,Data[DivisionName],Data[ISIC Division],"",0),"")</f>
        <v/>
      </c>
      <c r="H378" s="13" t="str">
        <f>_xlfn.XLOOKUP(I378,Data[ISIC Group Name],Data[ISIC Group],"",0)</f>
        <v/>
      </c>
      <c r="J378" s="14"/>
      <c r="K378" t="str">
        <f>IFERROR(VLOOKUP(VALUE(J378),'Combined ISIC Code '!G380:H798,2,FALSE),"")</f>
        <v/>
      </c>
      <c r="L378" t="str">
        <f>_xlfn.XLOOKUP(M378,Data[Economic Activity],Data[[ Activity Code]],"",0)</f>
        <v/>
      </c>
    </row>
    <row r="379" spans="4:12" x14ac:dyDescent="0.3">
      <c r="D379" t="str">
        <f>_xlfn.XLOOKUP(E379,Data[Sector Name],Data[ISIC Section],"",0)</f>
        <v/>
      </c>
      <c r="F379" s="12" t="str">
        <f>IFERROR(_xlfn.XLOOKUP(G379,Data[DivisionName],Data[ISIC Division],"",0),"")</f>
        <v/>
      </c>
      <c r="H379" s="13" t="str">
        <f>_xlfn.XLOOKUP(I379,Data[ISIC Group Name],Data[ISIC Group],"",0)</f>
        <v/>
      </c>
      <c r="J379" s="14"/>
      <c r="K379" t="str">
        <f>IFERROR(VLOOKUP(VALUE(J379),'Combined ISIC Code '!G381:H799,2,FALSE),"")</f>
        <v/>
      </c>
      <c r="L379" t="str">
        <f>_xlfn.XLOOKUP(M379,Data[Economic Activity],Data[[ Activity Code]],"",0)</f>
        <v/>
      </c>
    </row>
    <row r="380" spans="4:12" x14ac:dyDescent="0.3">
      <c r="D380" t="str">
        <f>_xlfn.XLOOKUP(E380,Data[Sector Name],Data[ISIC Section],"",0)</f>
        <v/>
      </c>
      <c r="F380" s="12" t="str">
        <f>IFERROR(_xlfn.XLOOKUP(G380,Data[DivisionName],Data[ISIC Division],"",0),"")</f>
        <v/>
      </c>
      <c r="H380" s="13" t="str">
        <f>_xlfn.XLOOKUP(I380,Data[ISIC Group Name],Data[ISIC Group],"",0)</f>
        <v/>
      </c>
      <c r="J380" s="14"/>
      <c r="K380" t="str">
        <f>IFERROR(VLOOKUP(VALUE(J380),'Combined ISIC Code '!G382:H800,2,FALSE),"")</f>
        <v/>
      </c>
      <c r="L380" t="str">
        <f>_xlfn.XLOOKUP(M380,Data[Economic Activity],Data[[ Activity Code]],"",0)</f>
        <v/>
      </c>
    </row>
    <row r="381" spans="4:12" x14ac:dyDescent="0.3">
      <c r="D381" t="str">
        <f>_xlfn.XLOOKUP(E381,Data[Sector Name],Data[ISIC Section],"",0)</f>
        <v/>
      </c>
      <c r="F381" s="12" t="str">
        <f>IFERROR(_xlfn.XLOOKUP(G381,Data[DivisionName],Data[ISIC Division],"",0),"")</f>
        <v/>
      </c>
      <c r="H381" s="13" t="str">
        <f>_xlfn.XLOOKUP(I381,Data[ISIC Group Name],Data[ISIC Group],"",0)</f>
        <v/>
      </c>
      <c r="J381" s="14"/>
      <c r="K381" t="str">
        <f>IFERROR(VLOOKUP(VALUE(J381),'Combined ISIC Code '!G383:H801,2,FALSE),"")</f>
        <v/>
      </c>
      <c r="L381" t="str">
        <f>_xlfn.XLOOKUP(M381,Data[Economic Activity],Data[[ Activity Code]],"",0)</f>
        <v/>
      </c>
    </row>
    <row r="382" spans="4:12" x14ac:dyDescent="0.3">
      <c r="D382" t="str">
        <f>_xlfn.XLOOKUP(E382,Data[Sector Name],Data[ISIC Section],"",0)</f>
        <v/>
      </c>
      <c r="F382" s="12" t="str">
        <f>IFERROR(_xlfn.XLOOKUP(G382,Data[DivisionName],Data[ISIC Division],"",0),"")</f>
        <v/>
      </c>
      <c r="H382" s="13" t="str">
        <f>_xlfn.XLOOKUP(I382,Data[ISIC Group Name],Data[ISIC Group],"",0)</f>
        <v/>
      </c>
      <c r="J382" s="14"/>
      <c r="K382" t="str">
        <f>IFERROR(VLOOKUP(VALUE(J382),'Combined ISIC Code '!G384:H802,2,FALSE),"")</f>
        <v/>
      </c>
      <c r="L382" t="str">
        <f>_xlfn.XLOOKUP(M382,Data[Economic Activity],Data[[ Activity Code]],"",0)</f>
        <v/>
      </c>
    </row>
    <row r="383" spans="4:12" x14ac:dyDescent="0.3">
      <c r="D383" t="str">
        <f>_xlfn.XLOOKUP(E383,Data[Sector Name],Data[ISIC Section],"",0)</f>
        <v/>
      </c>
      <c r="F383" s="12" t="str">
        <f>IFERROR(_xlfn.XLOOKUP(G383,Data[DivisionName],Data[ISIC Division],"",0),"")</f>
        <v/>
      </c>
      <c r="H383" s="13" t="str">
        <f>_xlfn.XLOOKUP(I383,Data[ISIC Group Name],Data[ISIC Group],"",0)</f>
        <v/>
      </c>
      <c r="J383" s="14"/>
      <c r="K383" t="str">
        <f>IFERROR(VLOOKUP(VALUE(J383),'Combined ISIC Code '!G385:H803,2,FALSE),"")</f>
        <v/>
      </c>
      <c r="L383" t="str">
        <f>_xlfn.XLOOKUP(M383,Data[Economic Activity],Data[[ Activity Code]],"",0)</f>
        <v/>
      </c>
    </row>
    <row r="384" spans="4:12" x14ac:dyDescent="0.3">
      <c r="D384" t="str">
        <f>_xlfn.XLOOKUP(E384,Data[Sector Name],Data[ISIC Section],"",0)</f>
        <v/>
      </c>
      <c r="F384" s="12" t="str">
        <f>IFERROR(_xlfn.XLOOKUP(G384,Data[DivisionName],Data[ISIC Division],"",0),"")</f>
        <v/>
      </c>
      <c r="H384" s="13" t="str">
        <f>_xlfn.XLOOKUP(I384,Data[ISIC Group Name],Data[ISIC Group],"",0)</f>
        <v/>
      </c>
      <c r="J384" s="14"/>
      <c r="K384" t="str">
        <f>IFERROR(VLOOKUP(VALUE(J384),'Combined ISIC Code '!G386:H804,2,FALSE),"")</f>
        <v/>
      </c>
      <c r="L384" t="str">
        <f>_xlfn.XLOOKUP(M384,Data[Economic Activity],Data[[ Activity Code]],"",0)</f>
        <v/>
      </c>
    </row>
    <row r="385" spans="4:12" x14ac:dyDescent="0.3">
      <c r="D385" t="str">
        <f>_xlfn.XLOOKUP(E385,Data[Sector Name],Data[ISIC Section],"",0)</f>
        <v/>
      </c>
      <c r="F385" s="12" t="str">
        <f>IFERROR(_xlfn.XLOOKUP(G385,Data[DivisionName],Data[ISIC Division],"",0),"")</f>
        <v/>
      </c>
      <c r="H385" s="13" t="str">
        <f>_xlfn.XLOOKUP(I385,Data[ISIC Group Name],Data[ISIC Group],"",0)</f>
        <v/>
      </c>
      <c r="J385" s="14"/>
      <c r="K385" t="str">
        <f>IFERROR(VLOOKUP(VALUE(J385),'Combined ISIC Code '!G387:H805,2,FALSE),"")</f>
        <v/>
      </c>
      <c r="L385" t="str">
        <f>_xlfn.XLOOKUP(M385,Data[Economic Activity],Data[[ Activity Code]],"",0)</f>
        <v/>
      </c>
    </row>
    <row r="386" spans="4:12" x14ac:dyDescent="0.3">
      <c r="D386" t="str">
        <f>_xlfn.XLOOKUP(E386,Data[Sector Name],Data[ISIC Section],"",0)</f>
        <v/>
      </c>
      <c r="F386" s="12" t="str">
        <f>IFERROR(_xlfn.XLOOKUP(G386,Data[DivisionName],Data[ISIC Division],"",0),"")</f>
        <v/>
      </c>
      <c r="H386" s="13" t="str">
        <f>_xlfn.XLOOKUP(I386,Data[ISIC Group Name],Data[ISIC Group],"",0)</f>
        <v/>
      </c>
      <c r="J386" s="14"/>
      <c r="K386" t="str">
        <f>IFERROR(VLOOKUP(VALUE(J386),'Combined ISIC Code '!G388:H806,2,FALSE),"")</f>
        <v/>
      </c>
      <c r="L386" t="str">
        <f>_xlfn.XLOOKUP(M386,Data[Economic Activity],Data[[ Activity Code]],"",0)</f>
        <v/>
      </c>
    </row>
    <row r="387" spans="4:12" x14ac:dyDescent="0.3">
      <c r="D387" t="str">
        <f>_xlfn.XLOOKUP(E387,Data[Sector Name],Data[ISIC Section],"",0)</f>
        <v/>
      </c>
      <c r="F387" s="12" t="str">
        <f>IFERROR(_xlfn.XLOOKUP(G387,Data[DivisionName],Data[ISIC Division],"",0),"")</f>
        <v/>
      </c>
      <c r="H387" s="13" t="str">
        <f>_xlfn.XLOOKUP(I387,Data[ISIC Group Name],Data[ISIC Group],"",0)</f>
        <v/>
      </c>
      <c r="J387" s="14"/>
      <c r="K387" t="str">
        <f>IFERROR(VLOOKUP(VALUE(J387),'Combined ISIC Code '!G389:H807,2,FALSE),"")</f>
        <v/>
      </c>
      <c r="L387" t="str">
        <f>_xlfn.XLOOKUP(M387,Data[Economic Activity],Data[[ Activity Code]],"",0)</f>
        <v/>
      </c>
    </row>
    <row r="388" spans="4:12" x14ac:dyDescent="0.3">
      <c r="D388" t="str">
        <f>_xlfn.XLOOKUP(E388,Data[Sector Name],Data[ISIC Section],"",0)</f>
        <v/>
      </c>
      <c r="F388" s="12" t="str">
        <f>IFERROR(_xlfn.XLOOKUP(G388,Data[DivisionName],Data[ISIC Division],"",0),"")</f>
        <v/>
      </c>
      <c r="H388" s="13" t="str">
        <f>_xlfn.XLOOKUP(I388,Data[ISIC Group Name],Data[ISIC Group],"",0)</f>
        <v/>
      </c>
      <c r="J388" s="14"/>
      <c r="K388" t="str">
        <f>IFERROR(VLOOKUP(VALUE(J388),'Combined ISIC Code '!G390:H808,2,FALSE),"")</f>
        <v/>
      </c>
      <c r="L388" t="str">
        <f>_xlfn.XLOOKUP(M388,Data[Economic Activity],Data[[ Activity Code]],"",0)</f>
        <v/>
      </c>
    </row>
    <row r="389" spans="4:12" x14ac:dyDescent="0.3">
      <c r="D389" t="str">
        <f>_xlfn.XLOOKUP(E389,Data[Sector Name],Data[ISIC Section],"",0)</f>
        <v/>
      </c>
      <c r="F389" s="12" t="str">
        <f>IFERROR(_xlfn.XLOOKUP(G389,Data[DivisionName],Data[ISIC Division],"",0),"")</f>
        <v/>
      </c>
      <c r="H389" s="13" t="str">
        <f>_xlfn.XLOOKUP(I389,Data[ISIC Group Name],Data[ISIC Group],"",0)</f>
        <v/>
      </c>
      <c r="J389" s="14"/>
      <c r="K389" t="str">
        <f>IFERROR(VLOOKUP(VALUE(J389),'Combined ISIC Code '!G391:H809,2,FALSE),"")</f>
        <v/>
      </c>
      <c r="L389" t="str">
        <f>_xlfn.XLOOKUP(M389,Data[Economic Activity],Data[[ Activity Code]],"",0)</f>
        <v/>
      </c>
    </row>
    <row r="390" spans="4:12" x14ac:dyDescent="0.3">
      <c r="D390" t="str">
        <f>_xlfn.XLOOKUP(E390,Data[Sector Name],Data[ISIC Section],"",0)</f>
        <v/>
      </c>
      <c r="F390" s="12" t="str">
        <f>IFERROR(_xlfn.XLOOKUP(G390,Data[DivisionName],Data[ISIC Division],"",0),"")</f>
        <v/>
      </c>
      <c r="H390" s="13" t="str">
        <f>_xlfn.XLOOKUP(I390,Data[ISIC Group Name],Data[ISIC Group],"",0)</f>
        <v/>
      </c>
      <c r="J390" s="14"/>
      <c r="K390" t="str">
        <f>IFERROR(VLOOKUP(VALUE(J390),'Combined ISIC Code '!G392:H810,2,FALSE),"")</f>
        <v/>
      </c>
      <c r="L390" t="str">
        <f>_xlfn.XLOOKUP(M390,Data[Economic Activity],Data[[ Activity Code]],"",0)</f>
        <v/>
      </c>
    </row>
    <row r="391" spans="4:12" x14ac:dyDescent="0.3">
      <c r="D391" t="str">
        <f>_xlfn.XLOOKUP(E391,Data[Sector Name],Data[ISIC Section],"",0)</f>
        <v/>
      </c>
      <c r="F391" s="12" t="str">
        <f>IFERROR(_xlfn.XLOOKUP(G391,Data[DivisionName],Data[ISIC Division],"",0),"")</f>
        <v/>
      </c>
      <c r="H391" s="13" t="str">
        <f>_xlfn.XLOOKUP(I391,Data[ISIC Group Name],Data[ISIC Group],"",0)</f>
        <v/>
      </c>
      <c r="J391" s="14"/>
      <c r="K391" t="str">
        <f>IFERROR(VLOOKUP(VALUE(J391),'Combined ISIC Code '!G393:H811,2,FALSE),"")</f>
        <v/>
      </c>
      <c r="L391" t="str">
        <f>_xlfn.XLOOKUP(M391,Data[Economic Activity],Data[[ Activity Code]],"",0)</f>
        <v/>
      </c>
    </row>
    <row r="392" spans="4:12" x14ac:dyDescent="0.3">
      <c r="D392" t="str">
        <f>_xlfn.XLOOKUP(E392,Data[Sector Name],Data[ISIC Section],"",0)</f>
        <v/>
      </c>
      <c r="F392" s="12" t="str">
        <f>IFERROR(_xlfn.XLOOKUP(G392,Data[DivisionName],Data[ISIC Division],"",0),"")</f>
        <v/>
      </c>
      <c r="H392" s="13" t="str">
        <f>_xlfn.XLOOKUP(I392,Data[ISIC Group Name],Data[ISIC Group],"",0)</f>
        <v/>
      </c>
      <c r="J392" s="14"/>
      <c r="K392" t="str">
        <f>IFERROR(VLOOKUP(VALUE(J392),'Combined ISIC Code '!G394:H812,2,FALSE),"")</f>
        <v/>
      </c>
      <c r="L392" t="str">
        <f>_xlfn.XLOOKUP(M392,Data[Economic Activity],Data[[ Activity Code]],"",0)</f>
        <v/>
      </c>
    </row>
    <row r="393" spans="4:12" x14ac:dyDescent="0.3">
      <c r="D393" t="str">
        <f>_xlfn.XLOOKUP(E393,Data[Sector Name],Data[ISIC Section],"",0)</f>
        <v/>
      </c>
      <c r="F393" s="12" t="str">
        <f>IFERROR(_xlfn.XLOOKUP(G393,Data[DivisionName],Data[ISIC Division],"",0),"")</f>
        <v/>
      </c>
      <c r="H393" s="13" t="str">
        <f>_xlfn.XLOOKUP(I393,Data[ISIC Group Name],Data[ISIC Group],"",0)</f>
        <v/>
      </c>
      <c r="J393" s="14"/>
      <c r="K393" t="str">
        <f>IFERROR(VLOOKUP(VALUE(J393),'Combined ISIC Code '!G395:H813,2,FALSE),"")</f>
        <v/>
      </c>
      <c r="L393" t="str">
        <f>_xlfn.XLOOKUP(M393,Data[Economic Activity],Data[[ Activity Code]],"",0)</f>
        <v/>
      </c>
    </row>
    <row r="394" spans="4:12" x14ac:dyDescent="0.3">
      <c r="D394" t="str">
        <f>_xlfn.XLOOKUP(E394,Data[Sector Name],Data[ISIC Section],"",0)</f>
        <v/>
      </c>
      <c r="F394" s="12" t="str">
        <f>IFERROR(_xlfn.XLOOKUP(G394,Data[DivisionName],Data[ISIC Division],"",0),"")</f>
        <v/>
      </c>
      <c r="H394" s="13" t="str">
        <f>_xlfn.XLOOKUP(I394,Data[ISIC Group Name],Data[ISIC Group],"",0)</f>
        <v/>
      </c>
      <c r="J394" s="14"/>
      <c r="K394" t="str">
        <f>IFERROR(VLOOKUP(VALUE(J394),'Combined ISIC Code '!G396:H814,2,FALSE),"")</f>
        <v/>
      </c>
      <c r="L394" t="str">
        <f>_xlfn.XLOOKUP(M394,Data[Economic Activity],Data[[ Activity Code]],"",0)</f>
        <v/>
      </c>
    </row>
    <row r="395" spans="4:12" x14ac:dyDescent="0.3">
      <c r="D395" t="str">
        <f>_xlfn.XLOOKUP(E395,Data[Sector Name],Data[ISIC Section],"",0)</f>
        <v/>
      </c>
      <c r="F395" s="12" t="str">
        <f>IFERROR(_xlfn.XLOOKUP(G395,Data[DivisionName],Data[ISIC Division],"",0),"")</f>
        <v/>
      </c>
      <c r="H395" s="13" t="str">
        <f>_xlfn.XLOOKUP(I395,Data[ISIC Group Name],Data[ISIC Group],"",0)</f>
        <v/>
      </c>
      <c r="J395" s="14"/>
      <c r="K395" t="str">
        <f>IFERROR(VLOOKUP(VALUE(J395),'Combined ISIC Code '!G397:H815,2,FALSE),"")</f>
        <v/>
      </c>
      <c r="L395" t="str">
        <f>_xlfn.XLOOKUP(M395,Data[Economic Activity],Data[[ Activity Code]],"",0)</f>
        <v/>
      </c>
    </row>
    <row r="396" spans="4:12" x14ac:dyDescent="0.3">
      <c r="D396" t="str">
        <f>_xlfn.XLOOKUP(E396,Data[Sector Name],Data[ISIC Section],"",0)</f>
        <v/>
      </c>
      <c r="F396" s="12" t="str">
        <f>IFERROR(_xlfn.XLOOKUP(G396,Data[DivisionName],Data[ISIC Division],"",0),"")</f>
        <v/>
      </c>
      <c r="H396" s="13" t="str">
        <f>_xlfn.XLOOKUP(I396,Data[ISIC Group Name],Data[ISIC Group],"",0)</f>
        <v/>
      </c>
      <c r="J396" s="14"/>
      <c r="K396" t="str">
        <f>IFERROR(VLOOKUP(VALUE(J396),'Combined ISIC Code '!G398:H816,2,FALSE),"")</f>
        <v/>
      </c>
      <c r="L396" t="str">
        <f>_xlfn.XLOOKUP(M396,Data[Economic Activity],Data[[ Activity Code]],"",0)</f>
        <v/>
      </c>
    </row>
    <row r="397" spans="4:12" x14ac:dyDescent="0.3">
      <c r="D397" t="str">
        <f>_xlfn.XLOOKUP(E397,Data[Sector Name],Data[ISIC Section],"",0)</f>
        <v/>
      </c>
      <c r="F397" s="12" t="str">
        <f>IFERROR(_xlfn.XLOOKUP(G397,Data[DivisionName],Data[ISIC Division],"",0),"")</f>
        <v/>
      </c>
      <c r="H397" s="13" t="str">
        <f>_xlfn.XLOOKUP(I397,Data[ISIC Group Name],Data[ISIC Group],"",0)</f>
        <v/>
      </c>
      <c r="J397" s="14"/>
      <c r="K397" t="str">
        <f>IFERROR(VLOOKUP(VALUE(J397),'Combined ISIC Code '!G399:H817,2,FALSE),"")</f>
        <v/>
      </c>
      <c r="L397" t="str">
        <f>_xlfn.XLOOKUP(M397,Data[Economic Activity],Data[[ Activity Code]],"",0)</f>
        <v/>
      </c>
    </row>
    <row r="398" spans="4:12" x14ac:dyDescent="0.3">
      <c r="D398" t="str">
        <f>_xlfn.XLOOKUP(E398,Data[Sector Name],Data[ISIC Section],"",0)</f>
        <v/>
      </c>
      <c r="F398" s="12" t="str">
        <f>IFERROR(_xlfn.XLOOKUP(G398,Data[DivisionName],Data[ISIC Division],"",0),"")</f>
        <v/>
      </c>
      <c r="H398" s="13" t="str">
        <f>_xlfn.XLOOKUP(I398,Data[ISIC Group Name],Data[ISIC Group],"",0)</f>
        <v/>
      </c>
      <c r="J398" s="14"/>
      <c r="K398" t="str">
        <f>IFERROR(VLOOKUP(VALUE(J398),'Combined ISIC Code '!G400:H818,2,FALSE),"")</f>
        <v/>
      </c>
      <c r="L398" t="str">
        <f>_xlfn.XLOOKUP(M398,Data[Economic Activity],Data[[ Activity Code]],"",0)</f>
        <v/>
      </c>
    </row>
    <row r="399" spans="4:12" x14ac:dyDescent="0.3">
      <c r="D399" t="str">
        <f>_xlfn.XLOOKUP(E399,Data[Sector Name],Data[ISIC Section],"",0)</f>
        <v/>
      </c>
      <c r="F399" s="12" t="str">
        <f>IFERROR(_xlfn.XLOOKUP(G399,Data[DivisionName],Data[ISIC Division],"",0),"")</f>
        <v/>
      </c>
      <c r="H399" s="13" t="str">
        <f>_xlfn.XLOOKUP(I399,Data[ISIC Group Name],Data[ISIC Group],"",0)</f>
        <v/>
      </c>
      <c r="J399" s="14"/>
      <c r="K399" t="str">
        <f>IFERROR(VLOOKUP(VALUE(J399),'Combined ISIC Code '!G401:H819,2,FALSE),"")</f>
        <v/>
      </c>
      <c r="L399" t="str">
        <f>_xlfn.XLOOKUP(M399,Data[Economic Activity],Data[[ Activity Code]],"",0)</f>
        <v/>
      </c>
    </row>
    <row r="400" spans="4:12" x14ac:dyDescent="0.3">
      <c r="D400" t="str">
        <f>_xlfn.XLOOKUP(E400,Data[Sector Name],Data[ISIC Section],"",0)</f>
        <v/>
      </c>
      <c r="F400" s="12" t="str">
        <f>IFERROR(_xlfn.XLOOKUP(G400,Data[DivisionName],Data[ISIC Division],"",0),"")</f>
        <v/>
      </c>
      <c r="H400" s="13" t="str">
        <f>_xlfn.XLOOKUP(I400,Data[ISIC Group Name],Data[ISIC Group],"",0)</f>
        <v/>
      </c>
      <c r="J400" s="14"/>
      <c r="K400" t="str">
        <f>IFERROR(VLOOKUP(VALUE(J400),'Combined ISIC Code '!G402:H820,2,FALSE),"")</f>
        <v/>
      </c>
      <c r="L400" t="str">
        <f>_xlfn.XLOOKUP(M400,Data[Economic Activity],Data[[ Activity Code]],"",0)</f>
        <v/>
      </c>
    </row>
    <row r="401" spans="4:12" x14ac:dyDescent="0.3">
      <c r="D401" t="str">
        <f>_xlfn.XLOOKUP(E401,Data[Sector Name],Data[ISIC Section],"",0)</f>
        <v/>
      </c>
      <c r="F401" s="12" t="str">
        <f>IFERROR(_xlfn.XLOOKUP(G401,Data[DivisionName],Data[ISIC Division],"",0),"")</f>
        <v/>
      </c>
      <c r="H401" s="13" t="str">
        <f>_xlfn.XLOOKUP(I401,Data[ISIC Group Name],Data[ISIC Group],"",0)</f>
        <v/>
      </c>
      <c r="J401" s="14"/>
      <c r="K401" t="str">
        <f>IFERROR(VLOOKUP(VALUE(J401),'Combined ISIC Code '!G403:H821,2,FALSE),"")</f>
        <v/>
      </c>
      <c r="L401" t="str">
        <f>_xlfn.XLOOKUP(M401,Data[Economic Activity],Data[[ Activity Code]],"",0)</f>
        <v/>
      </c>
    </row>
    <row r="402" spans="4:12" x14ac:dyDescent="0.3">
      <c r="D402" t="str">
        <f>_xlfn.XLOOKUP(E402,Data[Sector Name],Data[ISIC Section],"",0)</f>
        <v/>
      </c>
      <c r="F402" s="12" t="str">
        <f>IFERROR(_xlfn.XLOOKUP(G402,Data[DivisionName],Data[ISIC Division],"",0),"")</f>
        <v/>
      </c>
      <c r="H402" s="13" t="str">
        <f>_xlfn.XLOOKUP(I402,Data[ISIC Group Name],Data[ISIC Group],"",0)</f>
        <v/>
      </c>
      <c r="J402" s="14"/>
      <c r="K402" t="str">
        <f>IFERROR(VLOOKUP(VALUE(J402),'Combined ISIC Code '!G404:H822,2,FALSE),"")</f>
        <v/>
      </c>
      <c r="L402" t="str">
        <f>_xlfn.XLOOKUP(M402,Data[Economic Activity],Data[[ Activity Code]],"",0)</f>
        <v/>
      </c>
    </row>
    <row r="403" spans="4:12" x14ac:dyDescent="0.3">
      <c r="D403" t="str">
        <f>_xlfn.XLOOKUP(E403,Data[Sector Name],Data[ISIC Section],"",0)</f>
        <v/>
      </c>
      <c r="F403" s="12" t="str">
        <f>IFERROR(_xlfn.XLOOKUP(G403,Data[DivisionName],Data[ISIC Division],"",0),"")</f>
        <v/>
      </c>
      <c r="H403" s="13" t="str">
        <f>_xlfn.XLOOKUP(I403,Data[ISIC Group Name],Data[ISIC Group],"",0)</f>
        <v/>
      </c>
      <c r="J403" s="14"/>
      <c r="K403" t="str">
        <f>IFERROR(VLOOKUP(VALUE(J403),'Combined ISIC Code '!G405:H823,2,FALSE),"")</f>
        <v/>
      </c>
      <c r="L403" t="str">
        <f>_xlfn.XLOOKUP(M403,Data[Economic Activity],Data[[ Activity Code]],"",0)</f>
        <v/>
      </c>
    </row>
    <row r="404" spans="4:12" x14ac:dyDescent="0.3">
      <c r="D404" t="str">
        <f>_xlfn.XLOOKUP(E404,Data[Sector Name],Data[ISIC Section],"",0)</f>
        <v/>
      </c>
      <c r="F404" s="12" t="str">
        <f>IFERROR(_xlfn.XLOOKUP(G404,Data[DivisionName],Data[ISIC Division],"",0),"")</f>
        <v/>
      </c>
      <c r="H404" s="13" t="str">
        <f>_xlfn.XLOOKUP(I404,Data[ISIC Group Name],Data[ISIC Group],"",0)</f>
        <v/>
      </c>
      <c r="J404" s="14"/>
      <c r="K404" t="str">
        <f>IFERROR(VLOOKUP(VALUE(J404),'Combined ISIC Code '!G406:H824,2,FALSE),"")</f>
        <v/>
      </c>
      <c r="L404" t="str">
        <f>_xlfn.XLOOKUP(M404,Data[Economic Activity],Data[[ Activity Code]],"",0)</f>
        <v/>
      </c>
    </row>
    <row r="405" spans="4:12" x14ac:dyDescent="0.3">
      <c r="D405" t="str">
        <f>_xlfn.XLOOKUP(E405,Data[Sector Name],Data[ISIC Section],"",0)</f>
        <v/>
      </c>
      <c r="F405" s="12" t="str">
        <f>IFERROR(_xlfn.XLOOKUP(G405,Data[DivisionName],Data[ISIC Division],"",0),"")</f>
        <v/>
      </c>
      <c r="H405" s="13" t="str">
        <f>_xlfn.XLOOKUP(I405,Data[ISIC Group Name],Data[ISIC Group],"",0)</f>
        <v/>
      </c>
      <c r="J405" s="14"/>
      <c r="K405" t="str">
        <f>IFERROR(VLOOKUP(VALUE(J405),'Combined ISIC Code '!G407:H825,2,FALSE),"")</f>
        <v/>
      </c>
      <c r="L405" t="str">
        <f>_xlfn.XLOOKUP(M405,Data[Economic Activity],Data[[ Activity Code]],"",0)</f>
        <v/>
      </c>
    </row>
    <row r="406" spans="4:12" x14ac:dyDescent="0.3">
      <c r="D406" t="str">
        <f>_xlfn.XLOOKUP(E406,Data[Sector Name],Data[ISIC Section],"",0)</f>
        <v/>
      </c>
      <c r="F406" s="12" t="str">
        <f>IFERROR(_xlfn.XLOOKUP(G406,Data[DivisionName],Data[ISIC Division],"",0),"")</f>
        <v/>
      </c>
      <c r="H406" s="13" t="str">
        <f>_xlfn.XLOOKUP(I406,Data[ISIC Group Name],Data[ISIC Group],"",0)</f>
        <v/>
      </c>
      <c r="J406" s="14"/>
      <c r="K406" t="str">
        <f>IFERROR(VLOOKUP(VALUE(J406),'Combined ISIC Code '!G408:H826,2,FALSE),"")</f>
        <v/>
      </c>
      <c r="L406" t="str">
        <f>_xlfn.XLOOKUP(M406,Data[Economic Activity],Data[[ Activity Code]],"",0)</f>
        <v/>
      </c>
    </row>
    <row r="407" spans="4:12" x14ac:dyDescent="0.3">
      <c r="D407" t="str">
        <f>_xlfn.XLOOKUP(E407,Data[Sector Name],Data[ISIC Section],"",0)</f>
        <v/>
      </c>
      <c r="F407" s="12" t="str">
        <f>IFERROR(_xlfn.XLOOKUP(G407,Data[DivisionName],Data[ISIC Division],"",0),"")</f>
        <v/>
      </c>
      <c r="H407" s="13" t="str">
        <f>_xlfn.XLOOKUP(I407,Data[ISIC Group Name],Data[ISIC Group],"",0)</f>
        <v/>
      </c>
      <c r="J407" s="14"/>
      <c r="K407" t="str">
        <f>IFERROR(VLOOKUP(VALUE(J407),'Combined ISIC Code '!G409:H827,2,FALSE),"")</f>
        <v/>
      </c>
      <c r="L407" t="str">
        <f>_xlfn.XLOOKUP(M407,Data[Economic Activity],Data[[ Activity Code]],"",0)</f>
        <v/>
      </c>
    </row>
    <row r="408" spans="4:12" x14ac:dyDescent="0.3">
      <c r="D408" t="str">
        <f>_xlfn.XLOOKUP(E408,Data[Sector Name],Data[ISIC Section],"",0)</f>
        <v/>
      </c>
      <c r="F408" s="12" t="str">
        <f>IFERROR(_xlfn.XLOOKUP(G408,Data[DivisionName],Data[ISIC Division],"",0),"")</f>
        <v/>
      </c>
      <c r="H408" s="13" t="str">
        <f>_xlfn.XLOOKUP(I408,Data[ISIC Group Name],Data[ISIC Group],"",0)</f>
        <v/>
      </c>
      <c r="J408" s="14"/>
      <c r="K408" t="str">
        <f>IFERROR(VLOOKUP(VALUE(J408),'Combined ISIC Code '!G410:H828,2,FALSE),"")</f>
        <v/>
      </c>
      <c r="L408" t="str">
        <f>_xlfn.XLOOKUP(M408,Data[Economic Activity],Data[[ Activity Code]],"",0)</f>
        <v/>
      </c>
    </row>
    <row r="409" spans="4:12" x14ac:dyDescent="0.3">
      <c r="D409" t="str">
        <f>_xlfn.XLOOKUP(E409,Data[Sector Name],Data[ISIC Section],"",0)</f>
        <v/>
      </c>
      <c r="F409" s="12" t="str">
        <f>IFERROR(_xlfn.XLOOKUP(G409,Data[DivisionName],Data[ISIC Division],"",0),"")</f>
        <v/>
      </c>
      <c r="H409" s="13" t="str">
        <f>_xlfn.XLOOKUP(I409,Data[ISIC Group Name],Data[ISIC Group],"",0)</f>
        <v/>
      </c>
      <c r="J409" s="14"/>
      <c r="K409" t="str">
        <f>IFERROR(VLOOKUP(VALUE(J409),'Combined ISIC Code '!G411:H829,2,FALSE),"")</f>
        <v/>
      </c>
      <c r="L409" t="str">
        <f>_xlfn.XLOOKUP(M409,Data[Economic Activity],Data[[ Activity Code]],"",0)</f>
        <v/>
      </c>
    </row>
    <row r="410" spans="4:12" x14ac:dyDescent="0.3">
      <c r="D410" t="str">
        <f>_xlfn.XLOOKUP(E410,Data[Sector Name],Data[ISIC Section],"",0)</f>
        <v/>
      </c>
      <c r="F410" s="12" t="str">
        <f>IFERROR(_xlfn.XLOOKUP(G410,Data[DivisionName],Data[ISIC Division],"",0),"")</f>
        <v/>
      </c>
      <c r="H410" s="13" t="str">
        <f>_xlfn.XLOOKUP(I410,Data[ISIC Group Name],Data[ISIC Group],"",0)</f>
        <v/>
      </c>
      <c r="J410" s="14"/>
      <c r="K410" t="str">
        <f>IFERROR(VLOOKUP(VALUE(J410),'Combined ISIC Code '!G412:H830,2,FALSE),"")</f>
        <v/>
      </c>
      <c r="L410" t="str">
        <f>_xlfn.XLOOKUP(M410,Data[Economic Activity],Data[[ Activity Code]],"",0)</f>
        <v/>
      </c>
    </row>
    <row r="411" spans="4:12" x14ac:dyDescent="0.3">
      <c r="D411" t="str">
        <f>_xlfn.XLOOKUP(E411,Data[Sector Name],Data[ISIC Section],"",0)</f>
        <v/>
      </c>
      <c r="F411" s="12" t="str">
        <f>IFERROR(_xlfn.XLOOKUP(G411,Data[DivisionName],Data[ISIC Division],"",0),"")</f>
        <v/>
      </c>
      <c r="H411" s="13" t="str">
        <f>_xlfn.XLOOKUP(I411,Data[ISIC Group Name],Data[ISIC Group],"",0)</f>
        <v/>
      </c>
      <c r="J411" s="14"/>
      <c r="K411" t="str">
        <f>IFERROR(VLOOKUP(VALUE(J411),'Combined ISIC Code '!G413:H831,2,FALSE),"")</f>
        <v/>
      </c>
      <c r="L411" t="str">
        <f>_xlfn.XLOOKUP(M411,Data[Economic Activity],Data[[ Activity Code]],"",0)</f>
        <v/>
      </c>
    </row>
    <row r="412" spans="4:12" x14ac:dyDescent="0.3">
      <c r="D412" t="str">
        <f>_xlfn.XLOOKUP(E412,Data[Sector Name],Data[ISIC Section],"",0)</f>
        <v/>
      </c>
      <c r="F412" s="12" t="str">
        <f>IFERROR(_xlfn.XLOOKUP(G412,Data[DivisionName],Data[ISIC Division],"",0),"")</f>
        <v/>
      </c>
      <c r="H412" s="13" t="str">
        <f>_xlfn.XLOOKUP(I412,Data[ISIC Group Name],Data[ISIC Group],"",0)</f>
        <v/>
      </c>
      <c r="J412" s="14"/>
      <c r="K412" t="str">
        <f>IFERROR(VLOOKUP(VALUE(J412),'Combined ISIC Code '!G414:H832,2,FALSE),"")</f>
        <v/>
      </c>
      <c r="L412" t="str">
        <f>_xlfn.XLOOKUP(M412,Data[Economic Activity],Data[[ Activity Code]],"",0)</f>
        <v/>
      </c>
    </row>
    <row r="413" spans="4:12" x14ac:dyDescent="0.3">
      <c r="D413" t="str">
        <f>_xlfn.XLOOKUP(E413,Data[Sector Name],Data[ISIC Section],"",0)</f>
        <v/>
      </c>
      <c r="F413" s="12" t="str">
        <f>IFERROR(_xlfn.XLOOKUP(G413,Data[DivisionName],Data[ISIC Division],"",0),"")</f>
        <v/>
      </c>
      <c r="H413" s="13" t="str">
        <f>_xlfn.XLOOKUP(I413,Data[ISIC Group Name],Data[ISIC Group],"",0)</f>
        <v/>
      </c>
      <c r="J413" s="14"/>
      <c r="K413" t="str">
        <f>IFERROR(VLOOKUP(VALUE(J413),'Combined ISIC Code '!G415:H833,2,FALSE),"")</f>
        <v/>
      </c>
      <c r="L413" t="str">
        <f>_xlfn.XLOOKUP(M413,Data[Economic Activity],Data[[ Activity Code]],"",0)</f>
        <v/>
      </c>
    </row>
    <row r="414" spans="4:12" x14ac:dyDescent="0.3">
      <c r="D414" t="str">
        <f>_xlfn.XLOOKUP(E414,Data[Sector Name],Data[ISIC Section],"",0)</f>
        <v/>
      </c>
      <c r="F414" s="12" t="str">
        <f>IFERROR(_xlfn.XLOOKUP(G414,Data[DivisionName],Data[ISIC Division],"",0),"")</f>
        <v/>
      </c>
      <c r="H414" s="13" t="str">
        <f>_xlfn.XLOOKUP(I414,Data[ISIC Group Name],Data[ISIC Group],"",0)</f>
        <v/>
      </c>
      <c r="J414" s="14"/>
      <c r="K414" t="str">
        <f>IFERROR(VLOOKUP(VALUE(J414),'Combined ISIC Code '!G416:H834,2,FALSE),"")</f>
        <v/>
      </c>
      <c r="L414" t="str">
        <f>_xlfn.XLOOKUP(M414,Data[Economic Activity],Data[[ Activity Code]],"",0)</f>
        <v/>
      </c>
    </row>
    <row r="415" spans="4:12" x14ac:dyDescent="0.3">
      <c r="D415" t="str">
        <f>_xlfn.XLOOKUP(E415,Data[Sector Name],Data[ISIC Section],"",0)</f>
        <v/>
      </c>
      <c r="F415" s="12" t="str">
        <f>IFERROR(_xlfn.XLOOKUP(G415,Data[DivisionName],Data[ISIC Division],"",0),"")</f>
        <v/>
      </c>
      <c r="H415" s="13" t="str">
        <f>_xlfn.XLOOKUP(I415,Data[ISIC Group Name],Data[ISIC Group],"",0)</f>
        <v/>
      </c>
      <c r="J415" s="14"/>
      <c r="K415" t="str">
        <f>IFERROR(VLOOKUP(VALUE(J415),'Combined ISIC Code '!G417:H835,2,FALSE),"")</f>
        <v/>
      </c>
      <c r="L415" t="str">
        <f>_xlfn.XLOOKUP(M415,Data[Economic Activity],Data[[ Activity Code]],"",0)</f>
        <v/>
      </c>
    </row>
    <row r="416" spans="4:12" x14ac:dyDescent="0.3">
      <c r="D416" t="str">
        <f>_xlfn.XLOOKUP(E416,Data[Sector Name],Data[ISIC Section],"",0)</f>
        <v/>
      </c>
      <c r="F416" s="12" t="str">
        <f>IFERROR(_xlfn.XLOOKUP(G416,Data[DivisionName],Data[ISIC Division],"",0),"")</f>
        <v/>
      </c>
      <c r="H416" s="13" t="str">
        <f>_xlfn.XLOOKUP(I416,Data[ISIC Group Name],Data[ISIC Group],"",0)</f>
        <v/>
      </c>
      <c r="J416" s="14"/>
      <c r="K416" t="str">
        <f>IFERROR(VLOOKUP(VALUE(J416),'Combined ISIC Code '!G418:H836,2,FALSE),"")</f>
        <v/>
      </c>
      <c r="L416" t="str">
        <f>_xlfn.XLOOKUP(M416,Data[Economic Activity],Data[[ Activity Code]],"",0)</f>
        <v/>
      </c>
    </row>
    <row r="417" spans="4:12" x14ac:dyDescent="0.3">
      <c r="D417" t="str">
        <f>_xlfn.XLOOKUP(E417,Data[Sector Name],Data[ISIC Section],"",0)</f>
        <v/>
      </c>
      <c r="F417" s="12" t="str">
        <f>IFERROR(_xlfn.XLOOKUP(G417,Data[DivisionName],Data[ISIC Division],"",0),"")</f>
        <v/>
      </c>
      <c r="H417" s="13" t="str">
        <f>_xlfn.XLOOKUP(I417,Data[ISIC Group Name],Data[ISIC Group],"",0)</f>
        <v/>
      </c>
      <c r="J417" s="14"/>
      <c r="K417" t="str">
        <f>IFERROR(VLOOKUP(VALUE(J417),'Combined ISIC Code '!G419:H837,2,FALSE),"")</f>
        <v/>
      </c>
      <c r="L417" t="str">
        <f>_xlfn.XLOOKUP(M417,Data[Economic Activity],Data[[ Activity Code]],"",0)</f>
        <v/>
      </c>
    </row>
    <row r="418" spans="4:12" x14ac:dyDescent="0.3">
      <c r="D418" t="str">
        <f>_xlfn.XLOOKUP(E418,Data[Sector Name],Data[ISIC Section],"",0)</f>
        <v/>
      </c>
      <c r="F418" s="12" t="str">
        <f>IFERROR(_xlfn.XLOOKUP(G418,Data[DivisionName],Data[ISIC Division],"",0),"")</f>
        <v/>
      </c>
      <c r="H418" s="13" t="str">
        <f>_xlfn.XLOOKUP(I418,Data[ISIC Group Name],Data[ISIC Group],"",0)</f>
        <v/>
      </c>
      <c r="J418" s="14"/>
      <c r="K418" t="str">
        <f>IFERROR(VLOOKUP(VALUE(J418),'Combined ISIC Code '!G420:H838,2,FALSE),"")</f>
        <v/>
      </c>
      <c r="L418" t="str">
        <f>_xlfn.XLOOKUP(M418,Data[Economic Activity],Data[[ Activity Code]],"",0)</f>
        <v/>
      </c>
    </row>
    <row r="419" spans="4:12" x14ac:dyDescent="0.3">
      <c r="D419" t="str">
        <f>_xlfn.XLOOKUP(E419,Data[Sector Name],Data[ISIC Section],"",0)</f>
        <v/>
      </c>
      <c r="F419" s="12" t="str">
        <f>IFERROR(_xlfn.XLOOKUP(G419,Data[DivisionName],Data[ISIC Division],"",0),"")</f>
        <v/>
      </c>
      <c r="H419" s="13" t="str">
        <f>_xlfn.XLOOKUP(I419,Data[ISIC Group Name],Data[ISIC Group],"",0)</f>
        <v/>
      </c>
      <c r="J419" s="14"/>
      <c r="K419" t="str">
        <f>IFERROR(VLOOKUP(VALUE(J419),'Combined ISIC Code '!G421:H839,2,FALSE),"")</f>
        <v/>
      </c>
      <c r="L419" t="str">
        <f>_xlfn.XLOOKUP(M419,Data[Economic Activity],Data[[ Activity Code]],"",0)</f>
        <v/>
      </c>
    </row>
    <row r="420" spans="4:12" x14ac:dyDescent="0.3">
      <c r="D420" t="str">
        <f>_xlfn.XLOOKUP(E420,Data[Sector Name],Data[ISIC Section],"",0)</f>
        <v/>
      </c>
      <c r="F420" s="12" t="str">
        <f>IFERROR(_xlfn.XLOOKUP(G420,Data[DivisionName],Data[ISIC Division],"",0),"")</f>
        <v/>
      </c>
      <c r="H420" s="13" t="str">
        <f>_xlfn.XLOOKUP(I420,Data[ISIC Group Name],Data[ISIC Group],"",0)</f>
        <v/>
      </c>
      <c r="J420" s="14"/>
      <c r="K420" t="str">
        <f>IFERROR(VLOOKUP(VALUE(J420),'Combined ISIC Code '!G422:H840,2,FALSE),"")</f>
        <v/>
      </c>
      <c r="L420" t="str">
        <f>_xlfn.XLOOKUP(M420,Data[Economic Activity],Data[[ Activity Code]],"",0)</f>
        <v/>
      </c>
    </row>
  </sheetData>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F16E58-345A-4B4D-A0E9-6B43A7A4F73A}">
  <sheetPr>
    <tabColor theme="0"/>
  </sheetPr>
  <dimension ref="A1:M420"/>
  <sheetViews>
    <sheetView topLeftCell="G1" zoomScale="98" zoomScaleNormal="98" workbookViewId="0">
      <pane ySplit="1" topLeftCell="A2" activePane="bottomLeft" state="frozen"/>
      <selection activeCell="M2" sqref="M2"/>
      <selection pane="bottomLeft" activeCell="M2" sqref="M2"/>
    </sheetView>
  </sheetViews>
  <sheetFormatPr defaultRowHeight="14.4" x14ac:dyDescent="0.3"/>
  <cols>
    <col min="1" max="1" width="24.6640625" bestFit="1" customWidth="1"/>
    <col min="2" max="2" width="38.5546875" bestFit="1" customWidth="1"/>
    <col min="3" max="3" width="12.44140625" bestFit="1" customWidth="1"/>
    <col min="4" max="4" width="11.109375" bestFit="1" customWidth="1"/>
    <col min="5" max="5" width="52.88671875" customWidth="1"/>
    <col min="6" max="6" width="18" customWidth="1"/>
    <col min="7" max="7" width="42.5546875" customWidth="1"/>
    <col min="8" max="8" width="11" customWidth="1"/>
    <col min="9" max="9" width="16.6640625" customWidth="1"/>
    <col min="10" max="10" width="9" customWidth="1"/>
    <col min="11" max="11" width="11.44140625" customWidth="1"/>
    <col min="12" max="12" width="59.33203125" customWidth="1"/>
    <col min="13" max="13" width="32.5546875" customWidth="1"/>
  </cols>
  <sheetData>
    <row r="1" spans="1:13" x14ac:dyDescent="0.3">
      <c r="A1" s="4" t="s">
        <v>79</v>
      </c>
      <c r="B1" s="4" t="s">
        <v>1459</v>
      </c>
      <c r="C1" s="4" t="s">
        <v>81</v>
      </c>
      <c r="D1" s="4" t="s">
        <v>5</v>
      </c>
      <c r="E1" s="4" t="s">
        <v>698</v>
      </c>
      <c r="F1" s="4" t="s">
        <v>699</v>
      </c>
      <c r="G1" s="4" t="s">
        <v>700</v>
      </c>
      <c r="H1" s="9" t="s">
        <v>701</v>
      </c>
      <c r="I1" s="4" t="s">
        <v>702</v>
      </c>
      <c r="J1" s="11" t="s">
        <v>703</v>
      </c>
      <c r="K1" s="4" t="s">
        <v>705</v>
      </c>
      <c r="L1" s="4" t="s">
        <v>704</v>
      </c>
      <c r="M1" s="4" t="s">
        <v>709</v>
      </c>
    </row>
    <row r="2" spans="1:13" x14ac:dyDescent="0.3">
      <c r="A2" t="str" cm="1">
        <f t="array" ref="A2:A3">_xlfn.UNIQUE(Data[Environmental Objective])</f>
        <v>Climate Change Adaptation</v>
      </c>
      <c r="B2" t="str" cm="1">
        <f t="array" ref="B2:B6">TRANSPOSE(_xlfn.UNIQUE('Data Input'!$O$1:$S$1))</f>
        <v>Main Parameter</v>
      </c>
      <c r="C2" t="str" cm="1">
        <f t="array" ref="C2:C7">_xlfn.UNIQUE(Data[Taxonomy])</f>
        <v>ASEAN</v>
      </c>
      <c r="D2" t="str">
        <f>_xlfn.XLOOKUP(E2,Data[Sector Name],Data[ISIC Section],"",0)</f>
        <v>A</v>
      </c>
      <c r="E2" t="str" cm="1">
        <f t="array" ref="E2:E12">_xlfn._xlws.SORT(_xlfn.UNIQUE(TRIM(CLEAN(Data[Sector Name]))))</f>
        <v>Agriculture, forestry and fishing</v>
      </c>
      <c r="F2" s="12">
        <f>IFERROR(_xlfn.XLOOKUP(G2,Data[DivisionName],Data[ISIC Division],"",0),"")</f>
        <v>35</v>
      </c>
      <c r="G2" t="str" cm="1">
        <f t="array" ref="G2">IFERROR(IF('MSC Tool'!E9="", "",_xlfn.UNIQUE(_xlfn._xlws.FILTER(Data[DivisionName], Data[Sector Name]='MSC Tool'!E7))),"")</f>
        <v>Electricity, gas, steam and air conditioning supply</v>
      </c>
      <c r="H2" s="13">
        <f>_xlfn.XLOOKUP(I2,Data[ISIC Group Name],Data[ISIC Group],"",0)</f>
        <v>351</v>
      </c>
      <c r="I2" t="str" cm="1">
        <f t="array" ref="I2:I4">IF('MSC Tool'!$E$11="","",_xlfn.UNIQUE(_xlfn._xlws.FILTER(Data[ISIC Group Name],Data[DivisionName]='MSC Tool'!$E$9)))</f>
        <v>Electric power generation, transmission and distribution</v>
      </c>
      <c r="J2" s="14" cm="1">
        <f t="array" ref="J2">IFERROR(IF('MSC Tool'!D11="", "", _xlfn.UNIQUE(_xlfn._xlws.FILTER('Combined ISIC Code '!G4:G422, 'Combined ISIC Code '!E4:E422='MSC Tool'!D11))),"")</f>
        <v>3510</v>
      </c>
      <c r="K2" t="str">
        <f>IFERROR(VLOOKUP(VALUE(J2),'Combined ISIC Code '!G4:H422,2,FALSE),"")</f>
        <v>Electric power generation, transmission and distribution</v>
      </c>
      <c r="L2" t="str" cm="1">
        <f t="array" ref="L2">_xlfn.UNIQUE(_xlfn.XLOOKUP(M2,Data[Economic Activity],Data[[ Activity Code]],"",0))</f>
        <v>351[014]</v>
      </c>
      <c r="M2" t="str" cm="1">
        <f t="array" ref="M2:M57">IFERROR(IF('MSC Tool'!E11="", "",_xlfn._xlws.SORT(_xlfn.UNIQUE(_xlfn._xlws.FILTER(Data[Economic Activity], Data[ISIC Group Name]='MSC Tool'!E11)))),"")</f>
        <v>Bioenergy power generation (electricity)</v>
      </c>
    </row>
    <row r="3" spans="1:13" x14ac:dyDescent="0.3">
      <c r="A3" t="str">
        <v>Climate Change Mitigation</v>
      </c>
      <c r="B3" t="str">
        <v xml:space="preserve">TSC Metric </v>
      </c>
      <c r="C3" t="str">
        <v>Indonesia</v>
      </c>
      <c r="D3" t="str">
        <f>_xlfn.XLOOKUP(E3,Data[Sector Name],Data[ISIC Section],"",0)</f>
        <v>F</v>
      </c>
      <c r="E3" t="str">
        <v>Construction</v>
      </c>
      <c r="F3" s="12" t="str">
        <f>IFERROR(_xlfn.XLOOKUP(G3,Data[DivisionName],Data[ISIC Division],"",0),"")</f>
        <v/>
      </c>
      <c r="H3" s="13">
        <f>_xlfn.XLOOKUP(I3,Data[ISIC Group Name],Data[ISIC Group],"",0)</f>
        <v>352</v>
      </c>
      <c r="I3" t="str">
        <v>Manufacture of gas; distribution of gaseous fuels through mains</v>
      </c>
      <c r="J3" s="14"/>
      <c r="K3" t="str">
        <f>IFERROR(VLOOKUP(VALUE(J3),'Combined ISIC Code '!G5:H423,2,FALSE),"")</f>
        <v/>
      </c>
      <c r="L3" t="str" cm="1">
        <f t="array" ref="L3">_xlfn.UNIQUE(_xlfn.XLOOKUP(M3,Data[Economic Activity],Data[[ Activity Code]],"",0))</f>
        <v>351[100]</v>
      </c>
      <c r="M3" t="str">
        <v>Coal power phase-out</v>
      </c>
    </row>
    <row r="4" spans="1:13" x14ac:dyDescent="0.3">
      <c r="B4" t="str">
        <v xml:space="preserve">TSC: Quantitative Threshold </v>
      </c>
      <c r="C4" t="str">
        <v>Mexico</v>
      </c>
      <c r="D4" t="str">
        <f>_xlfn.XLOOKUP(E4,Data[Sector Name],Data[ISIC Section],"",0)</f>
        <v>D</v>
      </c>
      <c r="E4" t="str">
        <v>Electricity, gas, steam and air conditioning supply</v>
      </c>
      <c r="F4" s="12" t="str">
        <f>IFERROR(_xlfn.XLOOKUP(G4,Data[DivisionName],Data[ISIC Division],"",0),"")</f>
        <v/>
      </c>
      <c r="H4" s="13">
        <f>_xlfn.XLOOKUP(I4,Data[ISIC Group Name],Data[ISIC Group],"",0)</f>
        <v>353</v>
      </c>
      <c r="I4" t="str">
        <v>Steam and air conditioning supply</v>
      </c>
      <c r="J4" s="14"/>
      <c r="K4" t="str">
        <f>IFERROR(VLOOKUP(VALUE(J4),'Combined ISIC Code '!G6:H424,2,FALSE),"")</f>
        <v/>
      </c>
      <c r="L4" t="str" cm="1">
        <f t="array" ref="L4">_xlfn.UNIQUE(_xlfn.XLOOKUP(M4,Data[Economic Activity],Data[[ Activity Code]],"",0))</f>
        <v>351[100]</v>
      </c>
      <c r="M4" t="str">
        <v>Coal-Fired Power Plant (CFPP), including early retirement of
CFPP</v>
      </c>
    </row>
    <row r="5" spans="1:13" x14ac:dyDescent="0.3">
      <c r="B5" t="str">
        <v xml:space="preserve"> TSC : Other Qualitative or Generic  Criteria</v>
      </c>
      <c r="C5" t="str">
        <v>Singapore</v>
      </c>
      <c r="D5" t="str">
        <f>_xlfn.XLOOKUP(E5,Data[Sector Name],Data[ISIC Section],"",0)</f>
        <v>K</v>
      </c>
      <c r="E5" t="str">
        <v>Financial and insurance activities</v>
      </c>
      <c r="F5" s="12" t="str">
        <f>IFERROR(_xlfn.XLOOKUP(G5,Data[DivisionName],Data[ISIC Division],"",0),"")</f>
        <v/>
      </c>
      <c r="H5" s="13" t="str">
        <f>_xlfn.XLOOKUP(I5,Data[ISIC Group Name],Data[ISIC Group],"",0)</f>
        <v/>
      </c>
      <c r="J5" s="14"/>
      <c r="K5" t="str">
        <f>IFERROR(VLOOKUP(VALUE(J5),'Combined ISIC Code '!G7:H425,2,FALSE),"")</f>
        <v/>
      </c>
      <c r="L5" t="str" cm="1">
        <f t="array" ref="L5">_xlfn.UNIQUE(_xlfn.XLOOKUP(M5,Data[Economic Activity],Data[[ Activity Code]],"",0))</f>
        <v>351[071]</v>
      </c>
      <c r="M5" t="str">
        <v>Electric Power Transmission and distribution</v>
      </c>
    </row>
    <row r="6" spans="1:13" x14ac:dyDescent="0.3">
      <c r="B6" t="str">
        <v xml:space="preserve">Any Applicable  Standards </v>
      </c>
      <c r="C6" t="str">
        <v>South Africa</v>
      </c>
      <c r="D6" t="str">
        <f>_xlfn.XLOOKUP(E6,Data[Sector Name],Data[ISIC Section],"",0)</f>
        <v>J</v>
      </c>
      <c r="E6" t="str">
        <v>Information and communication</v>
      </c>
      <c r="F6" s="12" t="str">
        <f>IFERROR(_xlfn.XLOOKUP(G6,Data[DivisionName],Data[ISIC Division],"",0),"")</f>
        <v/>
      </c>
      <c r="H6" s="13" t="str">
        <f>_xlfn.XLOOKUP(I6,Data[ISIC Group Name],Data[ISIC Group],"",0)</f>
        <v/>
      </c>
      <c r="J6" s="14"/>
      <c r="K6" t="str">
        <f>IFERROR(VLOOKUP(VALUE(J6),'Combined ISIC Code '!G8:H426,2,FALSE),"")</f>
        <v/>
      </c>
      <c r="L6" t="str" cm="1">
        <f t="array" ref="L6">_xlfn.UNIQUE(_xlfn.XLOOKUP(M6,Data[Economic Activity],Data[[ Activity Code]],"",0))</f>
        <v>351[031]</v>
      </c>
      <c r="M6" t="str">
        <v>Electrical power supporting activities</v>
      </c>
    </row>
    <row r="7" spans="1:13" x14ac:dyDescent="0.3">
      <c r="C7" t="str">
        <v>EU</v>
      </c>
      <c r="D7" t="str">
        <f>_xlfn.XLOOKUP(E7,Data[Sector Name],Data[ISIC Section],"",0)</f>
        <v>C</v>
      </c>
      <c r="E7" t="str">
        <v>Manufacturing</v>
      </c>
      <c r="F7" s="12" t="str">
        <f>IFERROR(_xlfn.XLOOKUP(G7,Data[DivisionName],Data[ISIC Division],"",0),"")</f>
        <v/>
      </c>
      <c r="H7" s="13" t="str">
        <f>_xlfn.XLOOKUP(I7,Data[ISIC Group Name],Data[ISIC Group],"",0)</f>
        <v/>
      </c>
      <c r="J7" s="14"/>
      <c r="K7" t="str">
        <f>IFERROR(VLOOKUP(VALUE(J7),'Combined ISIC Code '!G9:H427,2,FALSE),"")</f>
        <v/>
      </c>
      <c r="L7" t="str" cm="1">
        <f t="array" ref="L7">_xlfn.UNIQUE(_xlfn.XLOOKUP(M7,Data[Economic Activity],Data[[ Activity Code]],"",0))</f>
        <v>351[014]</v>
      </c>
      <c r="M7" t="str">
        <v>Electricity generation from bioenergy</v>
      </c>
    </row>
    <row r="8" spans="1:13" x14ac:dyDescent="0.3">
      <c r="D8" t="str">
        <f>_xlfn.XLOOKUP(E8,Data[Sector Name],Data[ISIC Section],"",0)</f>
        <v>B</v>
      </c>
      <c r="E8" t="str">
        <v>Mining and quarrying</v>
      </c>
      <c r="F8" s="12" t="str">
        <f>IFERROR(_xlfn.XLOOKUP(G8,Data[DivisionName],Data[ISIC Division],"",0),"")</f>
        <v/>
      </c>
      <c r="H8" s="13" t="str">
        <f>_xlfn.XLOOKUP(I8,Data[ISIC Group Name],Data[ISIC Group],"",0)</f>
        <v/>
      </c>
      <c r="J8" s="14"/>
      <c r="K8" t="str">
        <f>IFERROR(VLOOKUP(VALUE(J8),'Combined ISIC Code '!G10:H428,2,FALSE),"")</f>
        <v/>
      </c>
      <c r="L8" t="str" cm="1">
        <f t="array" ref="L8">_xlfn.UNIQUE(_xlfn.XLOOKUP(M8,Data[Economic Activity],Data[[ Activity Code]],"",0))</f>
        <v>351[014]</v>
      </c>
      <c r="M8" t="str">
        <v>Electricity generation from bioenergy power</v>
      </c>
    </row>
    <row r="9" spans="1:13" x14ac:dyDescent="0.3">
      <c r="D9" t="str">
        <f>_xlfn.XLOOKUP(E9,Data[Sector Name],Data[ISIC Section],"",0)</f>
        <v>Z</v>
      </c>
      <c r="E9" t="str">
        <v>Not included under ISIC</v>
      </c>
      <c r="F9" s="12" t="str">
        <f>IFERROR(_xlfn.XLOOKUP(G9,Data[DivisionName],Data[ISIC Division],"",0),"")</f>
        <v/>
      </c>
      <c r="H9" s="13" t="str">
        <f>_xlfn.XLOOKUP(I9,Data[ISIC Group Name],Data[ISIC Group],"",0)</f>
        <v/>
      </c>
      <c r="J9" s="14"/>
      <c r="K9" t="str">
        <f>IFERROR(VLOOKUP(VALUE(J9),'Combined ISIC Code '!G11:H429,2,FALSE),"")</f>
        <v/>
      </c>
      <c r="L9" t="str" cm="1">
        <f t="array" ref="L9">_xlfn.UNIQUE(_xlfn.XLOOKUP(M9,Data[Economic Activity],Data[[ Activity Code]],"",0))</f>
        <v>351[014]</v>
      </c>
      <c r="M9" t="str">
        <v>Electricity generation from bioenergy, including co-firing with fossil fuels</v>
      </c>
    </row>
    <row r="10" spans="1:13" x14ac:dyDescent="0.3">
      <c r="D10" t="str">
        <f>_xlfn.XLOOKUP(E10,Data[Sector Name],Data[ISIC Section],"",0)</f>
        <v>L</v>
      </c>
      <c r="E10" t="str">
        <v>Real estate activities</v>
      </c>
      <c r="F10" s="12" t="str">
        <f>IFERROR(_xlfn.XLOOKUP(G10,Data[DivisionName],Data[ISIC Division],"",0),"")</f>
        <v/>
      </c>
      <c r="H10" s="13" t="str">
        <f>_xlfn.XLOOKUP(I10,Data[ISIC Group Name],Data[ISIC Group],"",0)</f>
        <v/>
      </c>
      <c r="J10" s="14"/>
      <c r="K10" t="str">
        <f>IFERROR(VLOOKUP(VALUE(J10),'Combined ISIC Code '!G12:H430,2,FALSE),"")</f>
        <v/>
      </c>
      <c r="L10" t="str" cm="1">
        <f t="array" ref="L10">_xlfn.UNIQUE(_xlfn.XLOOKUP(M10,Data[Economic Activity],Data[[ Activity Code]],"",0))</f>
        <v>351[011]</v>
      </c>
      <c r="M10" t="str">
        <v>Electricity generation from fossil gas</v>
      </c>
    </row>
    <row r="11" spans="1:13" x14ac:dyDescent="0.3">
      <c r="B11" s="12"/>
      <c r="D11" t="str">
        <f>_xlfn.XLOOKUP(E11,Data[Sector Name],Data[ISIC Section],"",0)</f>
        <v>H</v>
      </c>
      <c r="E11" t="str">
        <v>Transportation and storage</v>
      </c>
      <c r="F11" s="12" t="str">
        <f>IFERROR(_xlfn.XLOOKUP(G11,Data[DivisionName],Data[ISIC Division],"",0),"")</f>
        <v/>
      </c>
      <c r="H11" s="13" t="str">
        <f>_xlfn.XLOOKUP(I11,Data[ISIC Group Name],Data[ISIC Group],"",0)</f>
        <v/>
      </c>
      <c r="J11" s="14"/>
      <c r="K11" t="str">
        <f>IFERROR(VLOOKUP(VALUE(J11),'Combined ISIC Code '!G13:H431,2,FALSE),"")</f>
        <v/>
      </c>
      <c r="L11" t="str" cm="1">
        <f t="array" ref="L11">_xlfn.UNIQUE(_xlfn.XLOOKUP(M11,Data[Economic Activity],Data[[ Activity Code]],"",0))</f>
        <v>351[011]</v>
      </c>
      <c r="M11" t="str">
        <v>Electricity generation from fossil gaseous fuels</v>
      </c>
    </row>
    <row r="12" spans="1:13" x14ac:dyDescent="0.3">
      <c r="D12" t="str">
        <f>_xlfn.XLOOKUP(E12,Data[Sector Name],Data[ISIC Section],"",0)</f>
        <v>E</v>
      </c>
      <c r="E12" t="str">
        <v>Water supply; sewerage, waste management and remediation activities</v>
      </c>
      <c r="F12" s="12" t="str">
        <f>IFERROR(_xlfn.XLOOKUP(G12,Data[DivisionName],Data[ISIC Division],"",0),"")</f>
        <v/>
      </c>
      <c r="H12" s="13" t="str">
        <f>_xlfn.XLOOKUP(I12,Data[ISIC Group Name],Data[ISIC Group],"",0)</f>
        <v/>
      </c>
      <c r="J12" s="14"/>
      <c r="K12" t="str">
        <f>IFERROR(VLOOKUP(VALUE(J12),'Combined ISIC Code '!G14:H432,2,FALSE),"")</f>
        <v/>
      </c>
      <c r="L12" t="str" cm="1">
        <f t="array" ref="L12">_xlfn.UNIQUE(_xlfn.XLOOKUP(M12,Data[Economic Activity],Data[[ Activity Code]],"",0))</f>
        <v>351[011]</v>
      </c>
      <c r="M12" t="str">
        <v>Electricity generation from gas power</v>
      </c>
    </row>
    <row r="13" spans="1:13" x14ac:dyDescent="0.3">
      <c r="D13" t="str">
        <f>_xlfn.XLOOKUP(E13,Data[Sector Name],Data[ISIC Section],"",0)</f>
        <v/>
      </c>
      <c r="F13" s="12" t="str">
        <f>IFERROR(_xlfn.XLOOKUP(G13,Data[DivisionName],Data[ISIC Division],"",0),"")</f>
        <v/>
      </c>
      <c r="G13" s="12"/>
      <c r="H13" s="13" t="str">
        <f>_xlfn.XLOOKUP(I13,Data[ISIC Group Name],Data[ISIC Group],"",0)</f>
        <v/>
      </c>
      <c r="J13" s="14"/>
      <c r="K13" t="str">
        <f>IFERROR(VLOOKUP(VALUE(J13),'Combined ISIC Code '!G15:H433,2,FALSE),"")</f>
        <v/>
      </c>
      <c r="L13" t="str" cm="1">
        <f t="array" ref="L13">_xlfn.UNIQUE(_xlfn.XLOOKUP(M13,Data[Economic Activity],Data[[ Activity Code]],"",0))</f>
        <v>351[050]</v>
      </c>
      <c r="M13" t="str">
        <v>Electricity generation from geothermal energy</v>
      </c>
    </row>
    <row r="14" spans="1:13" x14ac:dyDescent="0.3">
      <c r="D14" t="str">
        <f>_xlfn.XLOOKUP(E14,Data[Sector Name],Data[ISIC Section],"",0)</f>
        <v/>
      </c>
      <c r="F14" s="12" t="str">
        <f>IFERROR(_xlfn.XLOOKUP(G14,Data[DivisionName],Data[ISIC Division],"",0),"")</f>
        <v/>
      </c>
      <c r="H14" s="13" t="str">
        <f>_xlfn.XLOOKUP(I14,Data[ISIC Group Name],Data[ISIC Group],"",0)</f>
        <v/>
      </c>
      <c r="J14" s="14"/>
      <c r="K14" t="str">
        <f>IFERROR(VLOOKUP(VALUE(J14),'Combined ISIC Code '!G16:H434,2,FALSE),"")</f>
        <v/>
      </c>
      <c r="L14" t="str" cm="1">
        <f t="array" ref="L14">_xlfn.UNIQUE(_xlfn.XLOOKUP(M14,Data[Economic Activity],Data[[ Activity Code]],"",0))</f>
        <v>351[050]</v>
      </c>
      <c r="M14" t="str">
        <v>Electricity generation from geothermal power</v>
      </c>
    </row>
    <row r="15" spans="1:13" x14ac:dyDescent="0.3">
      <c r="D15" t="str">
        <f>_xlfn.XLOOKUP(E15,Data[Sector Name],Data[ISIC Section],"",0)</f>
        <v/>
      </c>
      <c r="F15" s="12" t="str">
        <f>IFERROR(_xlfn.XLOOKUP(G15,Data[DivisionName],Data[ISIC Division],"",0),"")</f>
        <v/>
      </c>
      <c r="H15" s="13" t="str">
        <f>_xlfn.XLOOKUP(I15,Data[ISIC Group Name],Data[ISIC Group],"",0)</f>
        <v/>
      </c>
      <c r="J15" s="14"/>
      <c r="K15" t="str">
        <f>IFERROR(VLOOKUP(VALUE(J15),'Combined ISIC Code '!G17:H435,2,FALSE),"")</f>
        <v/>
      </c>
      <c r="L15" t="str" cm="1">
        <f t="array" ref="L15">_xlfn.UNIQUE(_xlfn.XLOOKUP(M15,Data[Economic Activity],Data[[ Activity Code]],"",0))</f>
        <v>351[080]</v>
      </c>
      <c r="M15" t="str">
        <v>Electricity generation from hydrogen gas power</v>
      </c>
    </row>
    <row r="16" spans="1:13" x14ac:dyDescent="0.3">
      <c r="D16" t="str">
        <f>_xlfn.XLOOKUP(E16,Data[Sector Name],Data[ISIC Section],"",0)</f>
        <v/>
      </c>
      <c r="F16" s="12" t="str">
        <f>IFERROR(_xlfn.XLOOKUP(G16,Data[DivisionName],Data[ISIC Division],"",0),"")</f>
        <v/>
      </c>
      <c r="H16" s="13" t="str">
        <f>_xlfn.XLOOKUP(I16,Data[ISIC Group Name],Data[ISIC Group],"",0)</f>
        <v/>
      </c>
      <c r="J16" s="14"/>
      <c r="K16" t="str">
        <f>IFERROR(VLOOKUP(VALUE(J16),'Combined ISIC Code '!G18:H436,2,FALSE),"")</f>
        <v/>
      </c>
      <c r="L16" t="str" cm="1">
        <f t="array" ref="L16">_xlfn.UNIQUE(_xlfn.XLOOKUP(M16,Data[Economic Activity],Data[[ Activity Code]],"",0))</f>
        <v>351[080]</v>
      </c>
      <c r="M16" t="str">
        <v>Electricity generation from hydrogen or its derivatives (e.g. ammonia)</v>
      </c>
    </row>
    <row r="17" spans="4:13" x14ac:dyDescent="0.3">
      <c r="D17" t="str">
        <f>_xlfn.XLOOKUP(E17,Data[Sector Name],Data[ISIC Section],"",0)</f>
        <v/>
      </c>
      <c r="F17" s="12" t="str">
        <f>IFERROR(_xlfn.XLOOKUP(G17,Data[DivisionName],Data[ISIC Division],"",0),"")</f>
        <v/>
      </c>
      <c r="H17" s="13" t="str">
        <f>_xlfn.XLOOKUP(I17,Data[ISIC Group Name],Data[ISIC Group],"",0)</f>
        <v/>
      </c>
      <c r="J17" s="14"/>
      <c r="K17" t="str">
        <f>IFERROR(VLOOKUP(VALUE(J17),'Combined ISIC Code '!G19:H437,2,FALSE),"")</f>
        <v/>
      </c>
      <c r="L17" t="str" cm="1">
        <f t="array" ref="L17">_xlfn.UNIQUE(_xlfn.XLOOKUP(M17,Data[Economic Activity],Data[[ Activity Code]],"",0))</f>
        <v>351[040]</v>
      </c>
      <c r="M17" t="str">
        <v>Electricity generation from hydropower</v>
      </c>
    </row>
    <row r="18" spans="4:13" x14ac:dyDescent="0.3">
      <c r="D18" t="str">
        <f>_xlfn.XLOOKUP(E18,Data[Sector Name],Data[ISIC Section],"",0)</f>
        <v/>
      </c>
      <c r="F18" s="12" t="str">
        <f>IFERROR(_xlfn.XLOOKUP(G18,Data[DivisionName],Data[ISIC Division],"",0),"")</f>
        <v/>
      </c>
      <c r="H18" s="13" t="str">
        <f>_xlfn.XLOOKUP(I18,Data[ISIC Group Name],Data[ISIC Group],"",0)</f>
        <v/>
      </c>
      <c r="J18" s="14"/>
      <c r="K18" t="str">
        <f>IFERROR(VLOOKUP(VALUE(J18),'Combined ISIC Code '!G20:H438,2,FALSE),"")</f>
        <v/>
      </c>
      <c r="L18" t="str" cm="1">
        <f t="array" ref="L18">_xlfn.UNIQUE(_xlfn.XLOOKUP(M18,Data[Economic Activity],Data[[ Activity Code]],"",0))</f>
        <v>351[070]</v>
      </c>
      <c r="M18" t="str">
        <v>Electricity generation from nuclear energy in existing installations</v>
      </c>
    </row>
    <row r="19" spans="4:13" x14ac:dyDescent="0.3">
      <c r="D19" t="str">
        <f>_xlfn.XLOOKUP(E19,Data[Sector Name],Data[ISIC Section],"",0)</f>
        <v/>
      </c>
      <c r="F19" s="12" t="str">
        <f>IFERROR(_xlfn.XLOOKUP(G19,Data[DivisionName],Data[ISIC Division],"",0),"")</f>
        <v/>
      </c>
      <c r="H19" s="13" t="str">
        <f>_xlfn.XLOOKUP(I19,Data[ISIC Group Name],Data[ISIC Group],"",0)</f>
        <v/>
      </c>
      <c r="J19" s="14"/>
      <c r="K19" t="str">
        <f>IFERROR(VLOOKUP(VALUE(J19),'Combined ISIC Code '!G21:H439,2,FALSE),"")</f>
        <v/>
      </c>
      <c r="L19" t="str" cm="1">
        <f t="array" ref="L19">_xlfn.UNIQUE(_xlfn.XLOOKUP(M19,Data[Economic Activity],Data[[ Activity Code]],"",0))</f>
        <v>351[070]</v>
      </c>
      <c r="M19" t="str">
        <v>Electricity generation from nuclear power</v>
      </c>
    </row>
    <row r="20" spans="4:13" x14ac:dyDescent="0.3">
      <c r="D20" t="str">
        <f>_xlfn.XLOOKUP(E20,Data[Sector Name],Data[ISIC Section],"",0)</f>
        <v/>
      </c>
      <c r="F20" s="12" t="str">
        <f>IFERROR(_xlfn.XLOOKUP(G20,Data[DivisionName],Data[ISIC Division],"",0),"")</f>
        <v/>
      </c>
      <c r="H20" s="13" t="str">
        <f>_xlfn.XLOOKUP(I20,Data[ISIC Group Name],Data[ISIC Group],"",0)</f>
        <v/>
      </c>
      <c r="J20" s="14"/>
      <c r="K20" t="str">
        <f>IFERROR(VLOOKUP(VALUE(J20),'Combined ISIC Code '!G22:H440,2,FALSE),"")</f>
        <v/>
      </c>
      <c r="L20" t="str" cm="1">
        <f t="array" ref="L20">_xlfn.UNIQUE(_xlfn.XLOOKUP(M20,Data[Economic Activity],Data[[ Activity Code]],"",0))</f>
        <v>351[060]</v>
      </c>
      <c r="M20" t="str">
        <v>Electricity generation from ocean energy</v>
      </c>
    </row>
    <row r="21" spans="4:13" x14ac:dyDescent="0.3">
      <c r="D21" t="str">
        <f>_xlfn.XLOOKUP(E21,Data[Sector Name],Data[ISIC Section],"",0)</f>
        <v/>
      </c>
      <c r="F21" s="12" t="str">
        <f>IFERROR(_xlfn.XLOOKUP(G21,Data[DivisionName],Data[ISIC Division],"",0),"")</f>
        <v/>
      </c>
      <c r="H21" s="13" t="str">
        <f>_xlfn.XLOOKUP(I21,Data[ISIC Group Name],Data[ISIC Group],"",0)</f>
        <v/>
      </c>
      <c r="J21" s="14"/>
      <c r="K21" t="str">
        <f>IFERROR(VLOOKUP(VALUE(J21),'Combined ISIC Code '!G23:H441,2,FALSE),"")</f>
        <v/>
      </c>
      <c r="L21" t="str" cm="1">
        <f t="array" ref="L21">_xlfn.UNIQUE(_xlfn.XLOOKUP(M21,Data[Economic Activity],Data[[ Activity Code]],"",0))</f>
        <v>351[060]</v>
      </c>
      <c r="M21" t="str">
        <v>Electricity generation from ocean energy technologies</v>
      </c>
    </row>
    <row r="22" spans="4:13" x14ac:dyDescent="0.3">
      <c r="D22" t="str">
        <f>_xlfn.XLOOKUP(E22,Data[Sector Name],Data[ISIC Section],"",0)</f>
        <v/>
      </c>
      <c r="F22" s="12" t="str">
        <f>IFERROR(_xlfn.XLOOKUP(G22,Data[DivisionName],Data[ISIC Division],"",0),"")</f>
        <v/>
      </c>
      <c r="H22" s="13" t="str">
        <f>_xlfn.XLOOKUP(I22,Data[ISIC Group Name],Data[ISIC Group],"",0)</f>
        <v/>
      </c>
      <c r="J22" s="14"/>
      <c r="K22" t="str">
        <f>IFERROR(VLOOKUP(VALUE(J22),'Combined ISIC Code '!G24:H442,2,FALSE),"")</f>
        <v/>
      </c>
      <c r="L22" t="str" cm="1">
        <f t="array" ref="L22">_xlfn.UNIQUE(_xlfn.XLOOKUP(M22,Data[Economic Activity],Data[[ Activity Code]],"",0))</f>
        <v>351[060]</v>
      </c>
      <c r="M22" t="str">
        <v>Electricity generation from ocean power</v>
      </c>
    </row>
    <row r="23" spans="4:13" x14ac:dyDescent="0.3">
      <c r="D23" t="str">
        <f>_xlfn.XLOOKUP(E23,Data[Sector Name],Data[ISIC Section],"",0)</f>
        <v/>
      </c>
      <c r="F23" s="12" t="str">
        <f>IFERROR(_xlfn.XLOOKUP(G23,Data[DivisionName],Data[ISIC Division],"",0),"")</f>
        <v/>
      </c>
      <c r="H23" s="13" t="str">
        <f>_xlfn.XLOOKUP(I23,Data[ISIC Group Name],Data[ISIC Group],"",0)</f>
        <v/>
      </c>
      <c r="J23" s="14"/>
      <c r="K23" t="str">
        <f>IFERROR(VLOOKUP(VALUE(J23),'Combined ISIC Code '!G25:H443,2,FALSE),"")</f>
        <v/>
      </c>
      <c r="L23" t="str" cm="1">
        <f t="array" ref="L23">_xlfn.UNIQUE(_xlfn.XLOOKUP(M23,Data[Economic Activity],Data[[ Activity Code]],"",0))</f>
        <v>351[012]</v>
      </c>
      <c r="M23" t="str">
        <v>Electricity generation from renewable non-fossil gaseous and liquid fuels</v>
      </c>
    </row>
    <row r="24" spans="4:13" x14ac:dyDescent="0.3">
      <c r="D24" t="str">
        <f>_xlfn.XLOOKUP(E24,Data[Sector Name],Data[ISIC Section],"",0)</f>
        <v/>
      </c>
      <c r="F24" s="12" t="str">
        <f>IFERROR(_xlfn.XLOOKUP(G24,Data[DivisionName],Data[ISIC Division],"",0),"")</f>
        <v/>
      </c>
      <c r="H24" s="13" t="str">
        <f>_xlfn.XLOOKUP(I24,Data[ISIC Group Name],Data[ISIC Group],"",0)</f>
        <v/>
      </c>
      <c r="J24" s="14"/>
      <c r="K24" t="str">
        <f>IFERROR(VLOOKUP(VALUE(J24),'Combined ISIC Code '!G26:H444,2,FALSE),"")</f>
        <v/>
      </c>
      <c r="L24" t="str" cm="1">
        <f t="array" ref="L24">_xlfn.UNIQUE(_xlfn.XLOOKUP(M24,Data[Economic Activity],Data[[ Activity Code]],"",0))</f>
        <v>351[012]</v>
      </c>
      <c r="M24" t="str">
        <v>Electricity generation from renewable non-fossil gaseous and liquid fuels, including co-firing with fossil fuels</v>
      </c>
    </row>
    <row r="25" spans="4:13" x14ac:dyDescent="0.3">
      <c r="D25" t="str">
        <f>_xlfn.XLOOKUP(E25,Data[Sector Name],Data[ISIC Section],"",0)</f>
        <v/>
      </c>
      <c r="F25" s="12" t="str">
        <f>IFERROR(_xlfn.XLOOKUP(G25,Data[DivisionName],Data[ISIC Division],"",0),"")</f>
        <v/>
      </c>
      <c r="H25" s="13" t="str">
        <f>_xlfn.XLOOKUP(I25,Data[ISIC Group Name],Data[ISIC Group],"",0)</f>
        <v/>
      </c>
      <c r="J25" s="14"/>
      <c r="K25" t="str">
        <f>IFERROR(VLOOKUP(VALUE(J25),'Combined ISIC Code '!G27:H445,2,FALSE),"")</f>
        <v/>
      </c>
      <c r="L25" t="str" cm="1">
        <f t="array" ref="L25">_xlfn.UNIQUE(_xlfn.XLOOKUP(M25,Data[Economic Activity],Data[[ Activity Code]],"",0))</f>
        <v>351[021]</v>
      </c>
      <c r="M25" t="str">
        <v>Electricity generation from solar power</v>
      </c>
    </row>
    <row r="26" spans="4:13" x14ac:dyDescent="0.3">
      <c r="D26" t="str">
        <f>_xlfn.XLOOKUP(E26,Data[Sector Name],Data[ISIC Section],"",0)</f>
        <v/>
      </c>
      <c r="F26" s="12" t="str">
        <f>IFERROR(_xlfn.XLOOKUP(G26,Data[DivisionName],Data[ISIC Division],"",0),"")</f>
        <v/>
      </c>
      <c r="H26" s="13" t="str">
        <f>_xlfn.XLOOKUP(I26,Data[ISIC Group Name],Data[ISIC Group],"",0)</f>
        <v/>
      </c>
      <c r="J26" s="14"/>
      <c r="K26" t="str">
        <f>IFERROR(VLOOKUP(VALUE(J26),'Combined ISIC Code '!G28:H446,2,FALSE),"")</f>
        <v/>
      </c>
      <c r="L26" t="str" cm="1">
        <f t="array" ref="L26">_xlfn.UNIQUE(_xlfn.XLOOKUP(M26,Data[Economic Activity],Data[[ Activity Code]],"",0))</f>
        <v>351[030]</v>
      </c>
      <c r="M26" t="str">
        <v>Electricity generation from wind power</v>
      </c>
    </row>
    <row r="27" spans="4:13" x14ac:dyDescent="0.3">
      <c r="D27" t="str">
        <f>_xlfn.XLOOKUP(E27,Data[Sector Name],Data[ISIC Section],"",0)</f>
        <v/>
      </c>
      <c r="F27" s="12" t="str">
        <f>IFERROR(_xlfn.XLOOKUP(G27,Data[DivisionName],Data[ISIC Division],"",0),"")</f>
        <v/>
      </c>
      <c r="H27" s="13" t="str">
        <f>_xlfn.XLOOKUP(I27,Data[ISIC Group Name],Data[ISIC Group],"",0)</f>
        <v/>
      </c>
      <c r="J27" s="14"/>
      <c r="K27" t="str">
        <f>IFERROR(VLOOKUP(VALUE(J27),'Combined ISIC Code '!G29:H447,2,FALSE),"")</f>
        <v/>
      </c>
      <c r="L27" t="str" cm="1">
        <f t="array" ref="L27">_xlfn.UNIQUE(_xlfn.XLOOKUP(M27,Data[Economic Activity],Data[[ Activity Code]],"",0))</f>
        <v>351[022]</v>
      </c>
      <c r="M27" t="str">
        <v>Electricity generation using concentrated solar power (CSP) technology</v>
      </c>
    </row>
    <row r="28" spans="4:13" x14ac:dyDescent="0.3">
      <c r="D28" t="str">
        <f>_xlfn.XLOOKUP(E28,Data[Sector Name],Data[ISIC Section],"",0)</f>
        <v/>
      </c>
      <c r="F28" s="12" t="str">
        <f>IFERROR(_xlfn.XLOOKUP(G28,Data[DivisionName],Data[ISIC Division],"",0),"")</f>
        <v/>
      </c>
      <c r="H28" s="13" t="str">
        <f>_xlfn.XLOOKUP(I28,Data[ISIC Group Name],Data[ISIC Group],"",0)</f>
        <v/>
      </c>
      <c r="J28" s="14"/>
      <c r="K28" t="str">
        <f>IFERROR(VLOOKUP(VALUE(J28),'Combined ISIC Code '!G30:H448,2,FALSE),"")</f>
        <v/>
      </c>
      <c r="L28" t="str" cm="1">
        <f t="array" ref="L28">_xlfn.UNIQUE(_xlfn.XLOOKUP(M28,Data[Economic Activity],Data[[ Activity Code]],"",0))</f>
        <v>351[022]</v>
      </c>
      <c r="M28" t="str">
        <v xml:space="preserve">Electricity generation using CSP </v>
      </c>
    </row>
    <row r="29" spans="4:13" x14ac:dyDescent="0.3">
      <c r="D29" t="str">
        <f>_xlfn.XLOOKUP(E29,Data[Sector Name],Data[ISIC Section],"",0)</f>
        <v/>
      </c>
      <c r="F29" s="12" t="str">
        <f>IFERROR(_xlfn.XLOOKUP(G29,Data[DivisionName],Data[ISIC Division],"",0),"")</f>
        <v/>
      </c>
      <c r="H29" s="13" t="str">
        <f>_xlfn.XLOOKUP(I29,Data[ISIC Group Name],Data[ISIC Group],"",0)</f>
        <v/>
      </c>
      <c r="J29" s="14"/>
      <c r="K29" t="str">
        <f>IFERROR(VLOOKUP(VALUE(J29),'Combined ISIC Code '!G31:H449,2,FALSE),"")</f>
        <v/>
      </c>
      <c r="L29" t="str" cm="1">
        <f t="array" ref="L29">_xlfn.UNIQUE(_xlfn.XLOOKUP(M29,Data[Economic Activity],Data[[ Activity Code]],"",0))</f>
        <v>351[022]</v>
      </c>
      <c r="M29" t="str">
        <v>Electricity generation using CSP technology</v>
      </c>
    </row>
    <row r="30" spans="4:13" x14ac:dyDescent="0.3">
      <c r="D30" t="str">
        <f>_xlfn.XLOOKUP(E30,Data[Sector Name],Data[ISIC Section],"",0)</f>
        <v/>
      </c>
      <c r="F30" s="12" t="str">
        <f>IFERROR(_xlfn.XLOOKUP(G30,Data[DivisionName],Data[ISIC Division],"",0),"")</f>
        <v/>
      </c>
      <c r="H30" s="13" t="str">
        <f>_xlfn.XLOOKUP(I30,Data[ISIC Group Name],Data[ISIC Group],"",0)</f>
        <v/>
      </c>
      <c r="J30" s="14"/>
      <c r="K30" t="str">
        <f>IFERROR(VLOOKUP(VALUE(J30),'Combined ISIC Code '!G32:H450,2,FALSE),"")</f>
        <v/>
      </c>
      <c r="L30" t="str" cm="1">
        <f t="array" ref="L30">_xlfn.UNIQUE(_xlfn.XLOOKUP(M30,Data[Economic Activity],Data[[ Activity Code]],"",0))</f>
        <v>351[021]</v>
      </c>
      <c r="M30" t="str">
        <v>Electricity generation using solar photovoltaic technology</v>
      </c>
    </row>
    <row r="31" spans="4:13" x14ac:dyDescent="0.3">
      <c r="D31" t="str">
        <f>_xlfn.XLOOKUP(E31,Data[Sector Name],Data[ISIC Section],"",0)</f>
        <v/>
      </c>
      <c r="F31" s="12" t="str">
        <f>IFERROR(_xlfn.XLOOKUP(G31,Data[DivisionName],Data[ISIC Division],"",0),"")</f>
        <v/>
      </c>
      <c r="H31" s="13" t="str">
        <f>_xlfn.XLOOKUP(I31,Data[ISIC Group Name],Data[ISIC Group],"",0)</f>
        <v/>
      </c>
      <c r="J31" s="14"/>
      <c r="K31" t="str">
        <f>IFERROR(VLOOKUP(VALUE(J31),'Combined ISIC Code '!G33:H451,2,FALSE),"")</f>
        <v/>
      </c>
      <c r="L31" t="str" cm="1">
        <f t="array" ref="L31">_xlfn.UNIQUE(_xlfn.XLOOKUP(M31,Data[Economic Activity],Data[[ Activity Code]],"",0))</f>
        <v>351[021]</v>
      </c>
      <c r="M31" t="str">
        <v>Electricity generation using solar PV</v>
      </c>
    </row>
    <row r="32" spans="4:13" x14ac:dyDescent="0.3">
      <c r="D32" t="str">
        <f>_xlfn.XLOOKUP(E32,Data[Sector Name],Data[ISIC Section],"",0)</f>
        <v/>
      </c>
      <c r="F32" s="12" t="str">
        <f>IFERROR(_xlfn.XLOOKUP(G32,Data[DivisionName],Data[ISIC Division],"",0),"")</f>
        <v/>
      </c>
      <c r="H32" s="13" t="str">
        <f>_xlfn.XLOOKUP(I32,Data[ISIC Group Name],Data[ISIC Group],"",0)</f>
        <v/>
      </c>
      <c r="J32" s="14"/>
      <c r="K32" t="str">
        <f>IFERROR(VLOOKUP(VALUE(J32),'Combined ISIC Code '!G34:H452,2,FALSE),"")</f>
        <v/>
      </c>
      <c r="L32" t="str" cm="1">
        <f t="array" ref="L32">_xlfn.UNIQUE(_xlfn.XLOOKUP(M32,Data[Economic Activity],Data[[ Activity Code]],"",0))</f>
        <v>351[032]</v>
      </c>
      <c r="M32" t="str">
        <v>Energy Conservation/Efficiency Services</v>
      </c>
    </row>
    <row r="33" spans="4:13" x14ac:dyDescent="0.3">
      <c r="D33" t="str">
        <f>_xlfn.XLOOKUP(E33,Data[Sector Name],Data[ISIC Section],"",0)</f>
        <v/>
      </c>
      <c r="F33" s="12" t="str">
        <f>IFERROR(_xlfn.XLOOKUP(G33,Data[DivisionName],Data[ISIC Division],"",0),"")</f>
        <v/>
      </c>
      <c r="H33" s="13" t="str">
        <f>_xlfn.XLOOKUP(I33,Data[ISIC Group Name],Data[ISIC Group],"",0)</f>
        <v/>
      </c>
      <c r="J33" s="14"/>
      <c r="K33" t="str">
        <f>IFERROR(VLOOKUP(VALUE(J33),'Combined ISIC Code '!G35:H453,2,FALSE),"")</f>
        <v/>
      </c>
      <c r="L33" t="str" cm="1">
        <f t="array" ref="L33">_xlfn.UNIQUE(_xlfn.XLOOKUP(M33,Data[Economic Activity],Data[[ Activity Code]],"",0))</f>
        <v>351[050]</v>
      </c>
      <c r="M33" t="str">
        <v>Geothermal energy generation (electricity)</v>
      </c>
    </row>
    <row r="34" spans="4:13" x14ac:dyDescent="0.3">
      <c r="D34" t="str">
        <f>_xlfn.XLOOKUP(E34,Data[Sector Name],Data[ISIC Section],"",0)</f>
        <v/>
      </c>
      <c r="F34" s="12" t="str">
        <f>IFERROR(_xlfn.XLOOKUP(G34,Data[DivisionName],Data[ISIC Division],"",0),"")</f>
        <v/>
      </c>
      <c r="H34" s="13" t="str">
        <f>_xlfn.XLOOKUP(I34,Data[ISIC Group Name],Data[ISIC Group],"",0)</f>
        <v/>
      </c>
      <c r="J34" s="14"/>
      <c r="K34" t="str">
        <f>IFERROR(VLOOKUP(VALUE(J34),'Combined ISIC Code '!G36:H454,2,FALSE),"")</f>
        <v/>
      </c>
      <c r="L34" t="str" cm="1">
        <f t="array" ref="L34">_xlfn.UNIQUE(_xlfn.XLOOKUP(M34,Data[Economic Activity],Data[[ Activity Code]],"",0))</f>
        <v>351[013]</v>
      </c>
      <c r="M34" t="str">
        <v>Hybrid fossil, renewable power generation, T&amp;D, and/or energy storage for Island Systems</v>
      </c>
    </row>
    <row r="35" spans="4:13" x14ac:dyDescent="0.3">
      <c r="D35" t="str">
        <f>_xlfn.XLOOKUP(E35,Data[Sector Name],Data[ISIC Section],"",0)</f>
        <v/>
      </c>
      <c r="F35" s="12" t="str">
        <f>IFERROR(_xlfn.XLOOKUP(G35,Data[DivisionName],Data[ISIC Division],"",0),"")</f>
        <v/>
      </c>
      <c r="H35" s="13" t="str">
        <f>_xlfn.XLOOKUP(I35,Data[ISIC Group Name],Data[ISIC Group],"",0)</f>
        <v/>
      </c>
      <c r="J35" s="14"/>
      <c r="K35" t="str">
        <f>IFERROR(VLOOKUP(VALUE(J35),'Combined ISIC Code '!G37:H455,2,FALSE),"")</f>
        <v/>
      </c>
      <c r="L35" t="str" cm="1">
        <f t="array" ref="L35">_xlfn.UNIQUE(_xlfn.XLOOKUP(M35,Data[Economic Activity],Data[[ Activity Code]],"",0))</f>
        <v>351[040]</v>
      </c>
      <c r="M35" t="str">
        <v>Hydroelectric Power Generation.</v>
      </c>
    </row>
    <row r="36" spans="4:13" x14ac:dyDescent="0.3">
      <c r="D36" t="str">
        <f>_xlfn.XLOOKUP(E36,Data[Sector Name],Data[ISIC Section],"",0)</f>
        <v/>
      </c>
      <c r="F36" s="12" t="str">
        <f>IFERROR(_xlfn.XLOOKUP(G36,Data[DivisionName],Data[ISIC Division],"",0),"")</f>
        <v/>
      </c>
      <c r="H36" s="13" t="str">
        <f>_xlfn.XLOOKUP(I36,Data[ISIC Group Name],Data[ISIC Group],"",0)</f>
        <v/>
      </c>
      <c r="J36" s="14"/>
      <c r="K36" t="str">
        <f>IFERROR(VLOOKUP(VALUE(J36),'Combined ISIC Code '!G38:H456,2,FALSE),"")</f>
        <v/>
      </c>
      <c r="L36" t="str" cm="1">
        <f t="array" ref="L36">_xlfn.UNIQUE(_xlfn.XLOOKUP(M36,Data[Economic Activity],Data[[ Activity Code]],"",0))</f>
        <v>351[040]</v>
      </c>
      <c r="M36" t="str">
        <v>Hydropower generation</v>
      </c>
    </row>
    <row r="37" spans="4:13" x14ac:dyDescent="0.3">
      <c r="D37" t="str">
        <f>_xlfn.XLOOKUP(E37,Data[Sector Name],Data[ISIC Section],"",0)</f>
        <v/>
      </c>
      <c r="F37" s="12" t="str">
        <f>IFERROR(_xlfn.XLOOKUP(G37,Data[DivisionName],Data[ISIC Division],"",0),"")</f>
        <v/>
      </c>
      <c r="H37" s="13" t="str">
        <f>_xlfn.XLOOKUP(I37,Data[ISIC Group Name],Data[ISIC Group],"",0)</f>
        <v/>
      </c>
      <c r="J37" s="14"/>
      <c r="K37" t="str">
        <f>IFERROR(VLOOKUP(VALUE(J37),'Combined ISIC Code '!G39:H457,2,FALSE),"")</f>
        <v/>
      </c>
      <c r="L37" t="str" cm="1">
        <f t="array" ref="L37">_xlfn.UNIQUE(_xlfn.XLOOKUP(M37,Data[Economic Activity],Data[[ Activity Code]],"",0))</f>
        <v>351[014]</v>
      </c>
      <c r="M37" t="str">
        <v>Other Electric Power Generation (bioenergy)</v>
      </c>
    </row>
    <row r="38" spans="4:13" x14ac:dyDescent="0.3">
      <c r="D38" t="str">
        <f>_xlfn.XLOOKUP(E38,Data[Sector Name],Data[ISIC Section],"",0)</f>
        <v/>
      </c>
      <c r="F38" s="12" t="str">
        <f>IFERROR(_xlfn.XLOOKUP(G38,Data[DivisionName],Data[ISIC Division],"",0),"")</f>
        <v/>
      </c>
      <c r="H38" s="13" t="str">
        <f>_xlfn.XLOOKUP(I38,Data[ISIC Group Name],Data[ISIC Group],"",0)</f>
        <v/>
      </c>
      <c r="J38" s="14"/>
      <c r="K38" t="str">
        <f>IFERROR(VLOOKUP(VALUE(J38),'Combined ISIC Code '!G40:H458,2,FALSE),"")</f>
        <v/>
      </c>
      <c r="L38" t="str" cm="1">
        <f t="array" ref="L38">_xlfn.UNIQUE(_xlfn.XLOOKUP(M38,Data[Economic Activity],Data[[ Activity Code]],"",0))</f>
        <v>351[001]</v>
      </c>
      <c r="M38" t="str">
        <v>Other Electric Power Generation (efficient cogeneration)</v>
      </c>
    </row>
    <row r="39" spans="4:13" x14ac:dyDescent="0.3">
      <c r="D39" t="str">
        <f>_xlfn.XLOOKUP(E39,Data[Sector Name],Data[ISIC Section],"",0)</f>
        <v/>
      </c>
      <c r="F39" s="12" t="str">
        <f>IFERROR(_xlfn.XLOOKUP(G39,Data[DivisionName],Data[ISIC Division],"",0),"")</f>
        <v/>
      </c>
      <c r="H39" s="13" t="str">
        <f>_xlfn.XLOOKUP(I39,Data[ISIC Group Name],Data[ISIC Group],"",0)</f>
        <v/>
      </c>
      <c r="J39" s="14"/>
      <c r="K39" t="str">
        <f>IFERROR(VLOOKUP(VALUE(J39),'Combined ISIC Code '!G41:H459,2,FALSE),"")</f>
        <v/>
      </c>
      <c r="L39" t="str" cm="1">
        <f t="array" ref="L39">_xlfn.UNIQUE(_xlfn.XLOOKUP(M39,Data[Economic Activity],Data[[ Activity Code]],"",0))</f>
        <v>351[050]</v>
      </c>
      <c r="M39" t="str">
        <v>Other Electric Power Generation (geothermal energy)</v>
      </c>
    </row>
    <row r="40" spans="4:13" x14ac:dyDescent="0.3">
      <c r="D40" t="str">
        <f>_xlfn.XLOOKUP(E40,Data[Sector Name],Data[ISIC Section],"",0)</f>
        <v/>
      </c>
      <c r="F40" s="12" t="str">
        <f>IFERROR(_xlfn.XLOOKUP(G40,Data[DivisionName],Data[ISIC Division],"",0),"")</f>
        <v/>
      </c>
      <c r="H40" s="13" t="str">
        <f>_xlfn.XLOOKUP(I40,Data[ISIC Group Name],Data[ISIC Group],"",0)</f>
        <v/>
      </c>
      <c r="J40" s="14"/>
      <c r="K40" t="str">
        <f>IFERROR(VLOOKUP(VALUE(J40),'Combined ISIC Code '!G42:H460,2,FALSE),"")</f>
        <v/>
      </c>
      <c r="L40" t="str" cm="1">
        <f t="array" ref="L40">_xlfn.UNIQUE(_xlfn.XLOOKUP(M40,Data[Economic Activity],Data[[ Activity Code]],"",0))</f>
        <v>351[060]</v>
      </c>
      <c r="M40" t="str">
        <v>Other Electric Power Generation (ocean energy)</v>
      </c>
    </row>
    <row r="41" spans="4:13" x14ac:dyDescent="0.3">
      <c r="D41" t="str">
        <f>_xlfn.XLOOKUP(E41,Data[Sector Name],Data[ISIC Section],"",0)</f>
        <v/>
      </c>
      <c r="F41" s="12" t="str">
        <f>IFERROR(_xlfn.XLOOKUP(G41,Data[DivisionName],Data[ISIC Division],"",0),"")</f>
        <v/>
      </c>
      <c r="H41" s="13" t="str">
        <f>_xlfn.XLOOKUP(I41,Data[ISIC Group Name],Data[ISIC Group],"",0)</f>
        <v/>
      </c>
      <c r="J41" s="14"/>
      <c r="K41" t="str">
        <f>IFERROR(VLOOKUP(VALUE(J41),'Combined ISIC Code '!G43:H461,2,FALSE),"")</f>
        <v/>
      </c>
      <c r="L41" t="str" cm="1">
        <f t="array" ref="L41">_xlfn.UNIQUE(_xlfn.XLOOKUP(M41,Data[Economic Activity],Data[[ Activity Code]],"",0))</f>
        <v>351[015]</v>
      </c>
      <c r="M41" t="str">
        <v>Other Electric Power Generation(Cogeneration from Biomass)</v>
      </c>
    </row>
    <row r="42" spans="4:13" x14ac:dyDescent="0.3">
      <c r="D42" t="str">
        <f>_xlfn.XLOOKUP(E42,Data[Sector Name],Data[ISIC Section],"",0)</f>
        <v/>
      </c>
      <c r="F42" s="12" t="str">
        <f>IFERROR(_xlfn.XLOOKUP(G42,Data[DivisionName],Data[ISIC Division],"",0),"")</f>
        <v/>
      </c>
      <c r="H42" s="13" t="str">
        <f>_xlfn.XLOOKUP(I42,Data[ISIC Group Name],Data[ISIC Group],"",0)</f>
        <v/>
      </c>
      <c r="J42" s="14"/>
      <c r="K42" t="str">
        <f>IFERROR(VLOOKUP(VALUE(J42),'Combined ISIC Code '!G44:H462,2,FALSE),"")</f>
        <v/>
      </c>
      <c r="L42" t="str" cm="1">
        <f t="array" ref="L42">_xlfn.UNIQUE(_xlfn.XLOOKUP(M42,Data[Economic Activity],Data[[ Activity Code]],"",0))</f>
        <v>351[014]</v>
      </c>
      <c r="M42" t="str">
        <v>Production of electricity, heating and cooling from Bioenergy (electricity)</v>
      </c>
    </row>
    <row r="43" spans="4:13" x14ac:dyDescent="0.3">
      <c r="D43" t="str">
        <f>_xlfn.XLOOKUP(E43,Data[Sector Name],Data[ISIC Section],"",0)</f>
        <v/>
      </c>
      <c r="F43" s="12" t="str">
        <f>IFERROR(_xlfn.XLOOKUP(G43,Data[DivisionName],Data[ISIC Division],"",0),"")</f>
        <v/>
      </c>
      <c r="H43" s="13" t="str">
        <f>_xlfn.XLOOKUP(I43,Data[ISIC Group Name],Data[ISIC Group],"",0)</f>
        <v/>
      </c>
      <c r="J43" s="14"/>
      <c r="K43" t="str">
        <f>IFERROR(VLOOKUP(VALUE(J43),'Combined ISIC Code '!G45:H463,2,FALSE),"")</f>
        <v/>
      </c>
      <c r="L43" t="str" cm="1">
        <f t="array" ref="L43">_xlfn.UNIQUE(_xlfn.XLOOKUP(M43,Data[Economic Activity],Data[[ Activity Code]],"",0))</f>
        <v>351[012]</v>
      </c>
      <c r="M43" t="str">
        <v>Production of electricity, heating and cooling from CSP ( electricity)</v>
      </c>
    </row>
    <row r="44" spans="4:13" x14ac:dyDescent="0.3">
      <c r="D44" t="str">
        <f>_xlfn.XLOOKUP(E44,Data[Sector Name],Data[ISIC Section],"",0)</f>
        <v/>
      </c>
      <c r="F44" s="12" t="str">
        <f>IFERROR(_xlfn.XLOOKUP(G44,Data[DivisionName],Data[ISIC Division],"",0),"")</f>
        <v/>
      </c>
      <c r="H44" s="13" t="str">
        <f>_xlfn.XLOOKUP(I44,Data[ISIC Group Name],Data[ISIC Group],"",0)</f>
        <v/>
      </c>
      <c r="J44" s="14"/>
      <c r="K44" t="str">
        <f>IFERROR(VLOOKUP(VALUE(J44),'Combined ISIC Code '!G46:H464,2,FALSE),"")</f>
        <v/>
      </c>
      <c r="L44" t="str" cm="1">
        <f t="array" ref="L44">_xlfn.UNIQUE(_xlfn.XLOOKUP(M44,Data[Economic Activity],Data[[ Activity Code]],"",0))</f>
        <v>351[050]</v>
      </c>
      <c r="M44" t="str">
        <v>Production of electricity, heating and cooling from Geothermal (electricity)</v>
      </c>
    </row>
    <row r="45" spans="4:13" x14ac:dyDescent="0.3">
      <c r="D45" t="str">
        <f>_xlfn.XLOOKUP(E45,Data[Sector Name],Data[ISIC Section],"",0)</f>
        <v/>
      </c>
      <c r="F45" s="12" t="str">
        <f>IFERROR(_xlfn.XLOOKUP(G45,Data[DivisionName],Data[ISIC Division],"",0),"")</f>
        <v/>
      </c>
      <c r="H45" s="13" t="str">
        <f>_xlfn.XLOOKUP(I45,Data[ISIC Group Name],Data[ISIC Group],"",0)</f>
        <v/>
      </c>
      <c r="J45" s="14"/>
      <c r="K45" t="str">
        <f>IFERROR(VLOOKUP(VALUE(J45),'Combined ISIC Code '!G47:H465,2,FALSE),"")</f>
        <v/>
      </c>
      <c r="L45" t="str" cm="1">
        <f t="array" ref="L45">_xlfn.UNIQUE(_xlfn.XLOOKUP(M45,Data[Economic Activity],Data[[ Activity Code]],"",0))</f>
        <v>351[040]</v>
      </c>
      <c r="M45" t="str">
        <v>Production of electricity, heating and cooling from Hydropower (electricity)</v>
      </c>
    </row>
    <row r="46" spans="4:13" x14ac:dyDescent="0.3">
      <c r="D46" t="str">
        <f>_xlfn.XLOOKUP(E46,Data[Sector Name],Data[ISIC Section],"",0)</f>
        <v/>
      </c>
      <c r="F46" s="12" t="str">
        <f>IFERROR(_xlfn.XLOOKUP(G46,Data[DivisionName],Data[ISIC Division],"",0),"")</f>
        <v/>
      </c>
      <c r="H46" s="13" t="str">
        <f>_xlfn.XLOOKUP(I46,Data[ISIC Group Name],Data[ISIC Group],"",0)</f>
        <v/>
      </c>
      <c r="J46" s="14"/>
      <c r="K46" t="str">
        <f>IFERROR(VLOOKUP(VALUE(J46),'Combined ISIC Code '!G48:H466,2,FALSE),"")</f>
        <v/>
      </c>
      <c r="L46" t="str" cm="1">
        <f t="array" ref="L46">_xlfn.UNIQUE(_xlfn.XLOOKUP(M46,Data[Economic Activity],Data[[ Activity Code]],"",0))</f>
        <v>351[060]</v>
      </c>
      <c r="M46" t="str">
        <v>Production of electricity, heating and cooling from Ocean energy (electricity)</v>
      </c>
    </row>
    <row r="47" spans="4:13" x14ac:dyDescent="0.3">
      <c r="D47" t="str">
        <f>_xlfn.XLOOKUP(E47,Data[Sector Name],Data[ISIC Section],"",0)</f>
        <v/>
      </c>
      <c r="F47" s="12" t="str">
        <f>IFERROR(_xlfn.XLOOKUP(G47,Data[DivisionName],Data[ISIC Division],"",0),"")</f>
        <v/>
      </c>
      <c r="H47" s="13" t="str">
        <f>_xlfn.XLOOKUP(I47,Data[ISIC Group Name],Data[ISIC Group],"",0)</f>
        <v/>
      </c>
      <c r="J47" s="14"/>
      <c r="K47" t="str">
        <f>IFERROR(VLOOKUP(VALUE(J47),'Combined ISIC Code '!G49:H467,2,FALSE),"")</f>
        <v/>
      </c>
      <c r="L47" t="str" cm="1">
        <f t="array" ref="L47">_xlfn.UNIQUE(_xlfn.XLOOKUP(M47,Data[Economic Activity],Data[[ Activity Code]],"",0))</f>
        <v>351[022]</v>
      </c>
      <c r="M47" t="str">
        <v>Production of electricity, heating and cooling from Solar PV (electricity)</v>
      </c>
    </row>
    <row r="48" spans="4:13" x14ac:dyDescent="0.3">
      <c r="D48" t="str">
        <f>_xlfn.XLOOKUP(E48,Data[Sector Name],Data[ISIC Section],"",0)</f>
        <v/>
      </c>
      <c r="F48" s="12" t="str">
        <f>IFERROR(_xlfn.XLOOKUP(G48,Data[DivisionName],Data[ISIC Division],"",0),"")</f>
        <v/>
      </c>
      <c r="H48" s="13" t="str">
        <f>_xlfn.XLOOKUP(I48,Data[ISIC Group Name],Data[ISIC Group],"",0)</f>
        <v/>
      </c>
      <c r="J48" s="14"/>
      <c r="K48" t="str">
        <f>IFERROR(VLOOKUP(VALUE(J48),'Combined ISIC Code '!G50:H468,2,FALSE),"")</f>
        <v/>
      </c>
      <c r="L48" t="str" cm="1">
        <f t="array" ref="L48">_xlfn.UNIQUE(_xlfn.XLOOKUP(M48,Data[Economic Activity],Data[[ Activity Code]],"",0))</f>
        <v>351[021]</v>
      </c>
      <c r="M48" t="str">
        <v>Production of electricity, heating and cooling from Solar PV(electricity)</v>
      </c>
    </row>
    <row r="49" spans="4:13" x14ac:dyDescent="0.3">
      <c r="D49" t="str">
        <f>_xlfn.XLOOKUP(E49,Data[Sector Name],Data[ISIC Section],"",0)</f>
        <v/>
      </c>
      <c r="F49" s="12" t="str">
        <f>IFERROR(_xlfn.XLOOKUP(G49,Data[DivisionName],Data[ISIC Division],"",0),"")</f>
        <v/>
      </c>
      <c r="H49" s="13" t="str">
        <f>_xlfn.XLOOKUP(I49,Data[ISIC Group Name],Data[ISIC Group],"",0)</f>
        <v/>
      </c>
      <c r="J49" s="14"/>
      <c r="K49" t="str">
        <f>IFERROR(VLOOKUP(VALUE(J49),'Combined ISIC Code '!G51:H469,2,FALSE),"")</f>
        <v/>
      </c>
      <c r="L49" t="str" cm="1">
        <f t="array" ref="L49">_xlfn.UNIQUE(_xlfn.XLOOKUP(M49,Data[Economic Activity],Data[[ Activity Code]],"",0))</f>
        <v>351[030]</v>
      </c>
      <c r="M49" t="str">
        <v>Production of electricity, heating and cooling from Wind power(electricity)</v>
      </c>
    </row>
    <row r="50" spans="4:13" x14ac:dyDescent="0.3">
      <c r="D50" t="str">
        <f>_xlfn.XLOOKUP(E50,Data[Sector Name],Data[ISIC Section],"",0)</f>
        <v/>
      </c>
      <c r="F50" s="12" t="str">
        <f>IFERROR(_xlfn.XLOOKUP(G50,Data[DivisionName],Data[ISIC Division],"",0),"")</f>
        <v/>
      </c>
      <c r="H50" s="13" t="str">
        <f>_xlfn.XLOOKUP(I50,Data[ISIC Group Name],Data[ISIC Group],"",0)</f>
        <v/>
      </c>
      <c r="J50" s="14"/>
      <c r="K50" t="str">
        <f>IFERROR(VLOOKUP(VALUE(J50),'Combined ISIC Code '!G52:H470,2,FALSE),"")</f>
        <v/>
      </c>
      <c r="L50" t="str" cm="1">
        <f t="array" ref="L50">_xlfn.UNIQUE(_xlfn.XLOOKUP(M50,Data[Economic Activity],Data[[ Activity Code]],"",0))</f>
        <v>351[021]</v>
      </c>
      <c r="M50" t="str">
        <v>Solar Electric Power Generation (photovoltaic systems)</v>
      </c>
    </row>
    <row r="51" spans="4:13" x14ac:dyDescent="0.3">
      <c r="D51" t="str">
        <f>_xlfn.XLOOKUP(E51,Data[Sector Name],Data[ISIC Section],"",0)</f>
        <v/>
      </c>
      <c r="F51" s="12" t="str">
        <f>IFERROR(_xlfn.XLOOKUP(G51,Data[DivisionName],Data[ISIC Division],"",0),"")</f>
        <v/>
      </c>
      <c r="H51" s="13" t="str">
        <f>_xlfn.XLOOKUP(I51,Data[ISIC Group Name],Data[ISIC Group],"",0)</f>
        <v/>
      </c>
      <c r="J51" s="14"/>
      <c r="K51" t="str">
        <f>IFERROR(VLOOKUP(VALUE(J51),'Combined ISIC Code '!G53:H471,2,FALSE),"")</f>
        <v/>
      </c>
      <c r="L51" t="str" cm="1">
        <f t="array" ref="L51">_xlfn.UNIQUE(_xlfn.XLOOKUP(M51,Data[Economic Activity],Data[[ Activity Code]],"",0))</f>
        <v>351[022]</v>
      </c>
      <c r="M51" t="str">
        <v>Solar Electric Power Generation (solar concentrators)</v>
      </c>
    </row>
    <row r="52" spans="4:13" x14ac:dyDescent="0.3">
      <c r="D52" t="str">
        <f>_xlfn.XLOOKUP(E52,Data[Sector Name],Data[ISIC Section],"",0)</f>
        <v/>
      </c>
      <c r="F52" s="12" t="str">
        <f>IFERROR(_xlfn.XLOOKUP(G52,Data[DivisionName],Data[ISIC Division],"",0),"")</f>
        <v/>
      </c>
      <c r="H52" s="13" t="str">
        <f>_xlfn.XLOOKUP(I52,Data[ISIC Group Name],Data[ISIC Group],"",0)</f>
        <v/>
      </c>
      <c r="J52" s="14"/>
      <c r="K52" t="str">
        <f>IFERROR(VLOOKUP(VALUE(J52),'Combined ISIC Code '!G54:H472,2,FALSE),"")</f>
        <v/>
      </c>
      <c r="L52" t="str" cm="1">
        <f t="array" ref="L52">_xlfn.UNIQUE(_xlfn.XLOOKUP(M52,Data[Economic Activity],Data[[ Activity Code]],"",0))</f>
        <v>351[072]</v>
      </c>
      <c r="M52" t="str">
        <v>Storage of electricity</v>
      </c>
    </row>
    <row r="53" spans="4:13" x14ac:dyDescent="0.3">
      <c r="D53" t="str">
        <f>_xlfn.XLOOKUP(E53,Data[Sector Name],Data[ISIC Section],"",0)</f>
        <v/>
      </c>
      <c r="F53" s="12" t="str">
        <f>IFERROR(_xlfn.XLOOKUP(G53,Data[DivisionName],Data[ISIC Division],"",0),"")</f>
        <v/>
      </c>
      <c r="H53" s="13" t="str">
        <f>_xlfn.XLOOKUP(I53,Data[ISIC Group Name],Data[ISIC Group],"",0)</f>
        <v/>
      </c>
      <c r="J53" s="14"/>
      <c r="K53" t="str">
        <f>IFERROR(VLOOKUP(VALUE(J53),'Combined ISIC Code '!G55:H473,2,FALSE),"")</f>
        <v/>
      </c>
      <c r="L53" t="str" cm="1">
        <f t="array" ref="L53">_xlfn.UNIQUE(_xlfn.XLOOKUP(M53,Data[Economic Activity],Data[[ Activity Code]],"",0))</f>
        <v>351[072]</v>
      </c>
      <c r="M53" t="str">
        <v>Storage of electricity, including pumped storage</v>
      </c>
    </row>
    <row r="54" spans="4:13" x14ac:dyDescent="0.3">
      <c r="D54" t="str">
        <f>_xlfn.XLOOKUP(E54,Data[Sector Name],Data[ISIC Section],"",0)</f>
        <v/>
      </c>
      <c r="F54" s="12" t="str">
        <f>IFERROR(_xlfn.XLOOKUP(G54,Data[DivisionName],Data[ISIC Division],"",0),"")</f>
        <v/>
      </c>
      <c r="H54" s="13" t="str">
        <f>_xlfn.XLOOKUP(I54,Data[ISIC Group Name],Data[ISIC Group],"",0)</f>
        <v/>
      </c>
      <c r="J54" s="14"/>
      <c r="K54" t="str">
        <f>IFERROR(VLOOKUP(VALUE(J54),'Combined ISIC Code '!G56:H474,2,FALSE),"")</f>
        <v/>
      </c>
      <c r="L54" t="str" cm="1">
        <f t="array" ref="L54">_xlfn.UNIQUE(_xlfn.XLOOKUP(M54,Data[Economic Activity],Data[[ Activity Code]],"",0))</f>
        <v>351[071]</v>
      </c>
      <c r="M54" t="str">
        <v>Transmission and distribution (T&amp;D) of electricity</v>
      </c>
    </row>
    <row r="55" spans="4:13" x14ac:dyDescent="0.3">
      <c r="D55" t="str">
        <f>_xlfn.XLOOKUP(E55,Data[Sector Name],Data[ISIC Section],"",0)</f>
        <v/>
      </c>
      <c r="F55" s="12" t="str">
        <f>IFERROR(_xlfn.XLOOKUP(G55,Data[DivisionName],Data[ISIC Division],"",0),"")</f>
        <v/>
      </c>
      <c r="H55" s="13" t="str">
        <f>_xlfn.XLOOKUP(I55,Data[ISIC Group Name],Data[ISIC Group],"",0)</f>
        <v/>
      </c>
      <c r="J55" s="14"/>
      <c r="K55" t="str">
        <f>IFERROR(VLOOKUP(VALUE(J55),'Combined ISIC Code '!G57:H475,2,FALSE),"")</f>
        <v/>
      </c>
      <c r="L55" t="str" cm="1">
        <f t="array" ref="L55">_xlfn.UNIQUE(_xlfn.XLOOKUP(M55,Data[Economic Activity],Data[[ Activity Code]],"",0))</f>
        <v>351[071]</v>
      </c>
      <c r="M55" t="str">
        <v>Transmission and distribution of electricity</v>
      </c>
    </row>
    <row r="56" spans="4:13" x14ac:dyDescent="0.3">
      <c r="D56" t="str">
        <f>_xlfn.XLOOKUP(E56,Data[Sector Name],Data[ISIC Section],"",0)</f>
        <v/>
      </c>
      <c r="F56" s="12" t="str">
        <f>IFERROR(_xlfn.XLOOKUP(G56,Data[DivisionName],Data[ISIC Division],"",0),"")</f>
        <v/>
      </c>
      <c r="H56" s="13" t="str">
        <f>_xlfn.XLOOKUP(I56,Data[ISIC Group Name],Data[ISIC Group],"",0)</f>
        <v/>
      </c>
      <c r="J56" s="14"/>
      <c r="K56" t="str">
        <f>IFERROR(VLOOKUP(VALUE(J56),'Combined ISIC Code '!G58:H476,2,FALSE),"")</f>
        <v/>
      </c>
      <c r="L56" t="str" cm="1">
        <f t="array" ref="L56">_xlfn.UNIQUE(_xlfn.XLOOKUP(M56,Data[Economic Activity],Data[[ Activity Code]],"",0))</f>
        <v>351[030]</v>
      </c>
      <c r="M56" t="str">
        <v>Wind Electric Power Generation.</v>
      </c>
    </row>
    <row r="57" spans="4:13" x14ac:dyDescent="0.3">
      <c r="D57" t="str">
        <f>_xlfn.XLOOKUP(E57,Data[Sector Name],Data[ISIC Section],"",0)</f>
        <v/>
      </c>
      <c r="F57" s="12" t="str">
        <f>IFERROR(_xlfn.XLOOKUP(G57,Data[DivisionName],Data[ISIC Division],"",0),"")</f>
        <v/>
      </c>
      <c r="H57" s="13" t="str">
        <f>_xlfn.XLOOKUP(I57,Data[ISIC Group Name],Data[ISIC Group],"",0)</f>
        <v/>
      </c>
      <c r="J57" s="14"/>
      <c r="K57" t="str">
        <f>IFERROR(VLOOKUP(VALUE(J57),'Combined ISIC Code '!G59:H477,2,FALSE),"")</f>
        <v/>
      </c>
      <c r="L57" t="str" cm="1">
        <f t="array" ref="L57">_xlfn.UNIQUE(_xlfn.XLOOKUP(M57,Data[Economic Activity],Data[[ Activity Code]],"",0))</f>
        <v>351[030]</v>
      </c>
      <c r="M57" t="str">
        <v>Wind power generation</v>
      </c>
    </row>
    <row r="58" spans="4:13" x14ac:dyDescent="0.3">
      <c r="D58" t="str">
        <f>_xlfn.XLOOKUP(E58,Data[Sector Name],Data[ISIC Section],"",0)</f>
        <v/>
      </c>
      <c r="F58" s="12" t="str">
        <f>IFERROR(_xlfn.XLOOKUP(G58,Data[DivisionName],Data[ISIC Division],"",0),"")</f>
        <v/>
      </c>
      <c r="H58" s="13" t="str">
        <f>_xlfn.XLOOKUP(I58,Data[ISIC Group Name],Data[ISIC Group],"",0)</f>
        <v/>
      </c>
      <c r="J58" s="14"/>
      <c r="K58" t="str">
        <f>IFERROR(VLOOKUP(VALUE(J58),'Combined ISIC Code '!G60:H478,2,FALSE),"")</f>
        <v/>
      </c>
      <c r="L58" t="str" cm="1">
        <f t="array" ref="L58">_xlfn.UNIQUE(_xlfn.XLOOKUP(M58,Data[Economic Activity],Data[[ Activity Code]],"",0))</f>
        <v/>
      </c>
    </row>
    <row r="59" spans="4:13" x14ac:dyDescent="0.3">
      <c r="D59" t="str">
        <f>_xlfn.XLOOKUP(E59,Data[Sector Name],Data[ISIC Section],"",0)</f>
        <v/>
      </c>
      <c r="F59" s="12" t="str">
        <f>IFERROR(_xlfn.XLOOKUP(G59,Data[DivisionName],Data[ISIC Division],"",0),"")</f>
        <v/>
      </c>
      <c r="H59" s="13" t="str">
        <f>_xlfn.XLOOKUP(I59,Data[ISIC Group Name],Data[ISIC Group],"",0)</f>
        <v/>
      </c>
      <c r="J59" s="14"/>
      <c r="K59" t="str">
        <f>IFERROR(VLOOKUP(VALUE(J59),'Combined ISIC Code '!G61:H479,2,FALSE),"")</f>
        <v/>
      </c>
      <c r="L59" t="str" cm="1">
        <f t="array" ref="L59">_xlfn.UNIQUE(_xlfn.XLOOKUP(M59,Data[Economic Activity],Data[[ Activity Code]],"",0))</f>
        <v/>
      </c>
    </row>
    <row r="60" spans="4:13" x14ac:dyDescent="0.3">
      <c r="D60" t="str">
        <f>_xlfn.XLOOKUP(E60,Data[Sector Name],Data[ISIC Section],"",0)</f>
        <v/>
      </c>
      <c r="F60" s="12" t="str">
        <f>IFERROR(_xlfn.XLOOKUP(G60,Data[DivisionName],Data[ISIC Division],"",0),"")</f>
        <v/>
      </c>
      <c r="H60" s="13" t="str">
        <f>_xlfn.XLOOKUP(I60,Data[ISIC Group Name],Data[ISIC Group],"",0)</f>
        <v/>
      </c>
      <c r="J60" s="14"/>
      <c r="K60" t="str">
        <f>IFERROR(VLOOKUP(VALUE(J60),'Combined ISIC Code '!G62:H480,2,FALSE),"")</f>
        <v/>
      </c>
      <c r="L60" t="str" cm="1">
        <f t="array" ref="L60">_xlfn.UNIQUE(_xlfn.XLOOKUP(M60,Data[Economic Activity],Data[[ Activity Code]],"",0))</f>
        <v/>
      </c>
    </row>
    <row r="61" spans="4:13" x14ac:dyDescent="0.3">
      <c r="D61" t="str">
        <f>_xlfn.XLOOKUP(E61,Data[Sector Name],Data[ISIC Section],"",0)</f>
        <v/>
      </c>
      <c r="F61" s="12" t="str">
        <f>IFERROR(_xlfn.XLOOKUP(G61,Data[DivisionName],Data[ISIC Division],"",0),"")</f>
        <v/>
      </c>
      <c r="H61" s="13" t="str">
        <f>_xlfn.XLOOKUP(I61,Data[ISIC Group Name],Data[ISIC Group],"",0)</f>
        <v/>
      </c>
      <c r="J61" s="14"/>
      <c r="K61" t="str">
        <f>IFERROR(VLOOKUP(VALUE(J61),'Combined ISIC Code '!G63:H481,2,FALSE),"")</f>
        <v/>
      </c>
      <c r="L61" t="str" cm="1">
        <f t="array" ref="L61">_xlfn.UNIQUE(_xlfn.XLOOKUP(M61,Data[Economic Activity],Data[[ Activity Code]],"",0))</f>
        <v/>
      </c>
    </row>
    <row r="62" spans="4:13" x14ac:dyDescent="0.3">
      <c r="D62" t="str">
        <f>_xlfn.XLOOKUP(E62,Data[Sector Name],Data[ISIC Section],"",0)</f>
        <v/>
      </c>
      <c r="F62" s="12" t="str">
        <f>IFERROR(_xlfn.XLOOKUP(G62,Data[DivisionName],Data[ISIC Division],"",0),"")</f>
        <v/>
      </c>
      <c r="H62" s="13" t="str">
        <f>_xlfn.XLOOKUP(I62,Data[ISIC Group Name],Data[ISIC Group],"",0)</f>
        <v/>
      </c>
      <c r="J62" s="14"/>
      <c r="K62" t="str">
        <f>IFERROR(VLOOKUP(VALUE(J62),'Combined ISIC Code '!G64:H482,2,FALSE),"")</f>
        <v/>
      </c>
      <c r="L62" t="str" cm="1">
        <f t="array" ref="L62">_xlfn.UNIQUE(_xlfn.XLOOKUP(M62,Data[Economic Activity],Data[[ Activity Code]],"",0))</f>
        <v/>
      </c>
    </row>
    <row r="63" spans="4:13" x14ac:dyDescent="0.3">
      <c r="D63" t="str">
        <f>_xlfn.XLOOKUP(E63,Data[Sector Name],Data[ISIC Section],"",0)</f>
        <v/>
      </c>
      <c r="F63" s="12" t="str">
        <f>IFERROR(_xlfn.XLOOKUP(G63,Data[DivisionName],Data[ISIC Division],"",0),"")</f>
        <v/>
      </c>
      <c r="H63" s="13" t="str">
        <f>_xlfn.XLOOKUP(I63,Data[ISIC Group Name],Data[ISIC Group],"",0)</f>
        <v/>
      </c>
      <c r="J63" s="14"/>
      <c r="K63" t="str">
        <f>IFERROR(VLOOKUP(VALUE(J63),'Combined ISIC Code '!G65:H483,2,FALSE),"")</f>
        <v/>
      </c>
      <c r="L63" t="str" cm="1">
        <f t="array" ref="L63">_xlfn.UNIQUE(_xlfn.XLOOKUP(M63,Data[Economic Activity],Data[[ Activity Code]],"",0))</f>
        <v/>
      </c>
    </row>
    <row r="64" spans="4:13" x14ac:dyDescent="0.3">
      <c r="D64" t="str">
        <f>_xlfn.XLOOKUP(E64,Data[Sector Name],Data[ISIC Section],"",0)</f>
        <v/>
      </c>
      <c r="F64" s="12" t="str">
        <f>IFERROR(_xlfn.XLOOKUP(G64,Data[DivisionName],Data[ISIC Division],"",0),"")</f>
        <v/>
      </c>
      <c r="H64" s="13" t="str">
        <f>_xlfn.XLOOKUP(I64,Data[ISIC Group Name],Data[ISIC Group],"",0)</f>
        <v/>
      </c>
      <c r="J64" s="14"/>
      <c r="K64" t="str">
        <f>IFERROR(VLOOKUP(VALUE(J64),'Combined ISIC Code '!G66:H484,2,FALSE),"")</f>
        <v/>
      </c>
      <c r="L64" t="str" cm="1">
        <f t="array" ref="L64">_xlfn.UNIQUE(_xlfn.XLOOKUP(M64,Data[Economic Activity],Data[[ Activity Code]],"",0))</f>
        <v/>
      </c>
    </row>
    <row r="65" spans="4:12" x14ac:dyDescent="0.3">
      <c r="D65" t="str">
        <f>_xlfn.XLOOKUP(E65,Data[Sector Name],Data[ISIC Section],"",0)</f>
        <v/>
      </c>
      <c r="F65" s="12" t="str">
        <f>IFERROR(_xlfn.XLOOKUP(G65,Data[DivisionName],Data[ISIC Division],"",0),"")</f>
        <v/>
      </c>
      <c r="H65" s="13" t="str">
        <f>_xlfn.XLOOKUP(I65,Data[ISIC Group Name],Data[ISIC Group],"",0)</f>
        <v/>
      </c>
      <c r="J65" s="14"/>
      <c r="K65" t="str">
        <f>IFERROR(VLOOKUP(VALUE(J65),'Combined ISIC Code '!G67:H485,2,FALSE),"")</f>
        <v/>
      </c>
      <c r="L65" t="str" cm="1">
        <f t="array" ref="L65">_xlfn.UNIQUE(_xlfn.XLOOKUP(M65,Data[Economic Activity],Data[[ Activity Code]],"",0))</f>
        <v/>
      </c>
    </row>
    <row r="66" spans="4:12" x14ac:dyDescent="0.3">
      <c r="D66" t="str">
        <f>_xlfn.XLOOKUP(E66,Data[Sector Name],Data[ISIC Section],"",0)</f>
        <v/>
      </c>
      <c r="F66" s="12" t="str">
        <f>IFERROR(_xlfn.XLOOKUP(G66,Data[DivisionName],Data[ISIC Division],"",0),"")</f>
        <v/>
      </c>
      <c r="H66" s="13" t="str">
        <f>_xlfn.XLOOKUP(I66,Data[ISIC Group Name],Data[ISIC Group],"",0)</f>
        <v/>
      </c>
      <c r="J66" s="14"/>
      <c r="K66" t="str">
        <f>IFERROR(VLOOKUP(VALUE(J66),'Combined ISIC Code '!G68:H486,2,FALSE),"")</f>
        <v/>
      </c>
      <c r="L66" t="str" cm="1">
        <f t="array" ref="L66">_xlfn.UNIQUE(_xlfn.XLOOKUP(M66,Data[Economic Activity],Data[[ Activity Code]],"",0))</f>
        <v/>
      </c>
    </row>
    <row r="67" spans="4:12" x14ac:dyDescent="0.3">
      <c r="D67" t="str">
        <f>_xlfn.XLOOKUP(E67,Data[Sector Name],Data[ISIC Section],"",0)</f>
        <v/>
      </c>
      <c r="F67" s="12" t="str">
        <f>IFERROR(_xlfn.XLOOKUP(G67,Data[DivisionName],Data[ISIC Division],"",0),"")</f>
        <v/>
      </c>
      <c r="H67" s="13" t="str">
        <f>_xlfn.XLOOKUP(I67,Data[ISIC Group Name],Data[ISIC Group],"",0)</f>
        <v/>
      </c>
      <c r="J67" s="14"/>
      <c r="K67" t="str">
        <f>IFERROR(VLOOKUP(VALUE(J67),'Combined ISIC Code '!G69:H487,2,FALSE),"")</f>
        <v/>
      </c>
      <c r="L67" t="str" cm="1">
        <f t="array" ref="L67">_xlfn.UNIQUE(_xlfn.XLOOKUP(M67,Data[Economic Activity],Data[[ Activity Code]],"",0))</f>
        <v/>
      </c>
    </row>
    <row r="68" spans="4:12" x14ac:dyDescent="0.3">
      <c r="D68" t="str">
        <f>_xlfn.XLOOKUP(E68,Data[Sector Name],Data[ISIC Section],"",0)</f>
        <v/>
      </c>
      <c r="F68" s="12" t="str">
        <f>IFERROR(_xlfn.XLOOKUP(G68,Data[DivisionName],Data[ISIC Division],"",0),"")</f>
        <v/>
      </c>
      <c r="H68" s="13" t="str">
        <f>_xlfn.XLOOKUP(I68,Data[ISIC Group Name],Data[ISIC Group],"",0)</f>
        <v/>
      </c>
      <c r="J68" s="14"/>
      <c r="K68" t="str">
        <f>IFERROR(VLOOKUP(VALUE(J68),'Combined ISIC Code '!G70:H488,2,FALSE),"")</f>
        <v/>
      </c>
      <c r="L68" t="str" cm="1">
        <f t="array" ref="L68">_xlfn.UNIQUE(_xlfn.XLOOKUP(M68,Data[Economic Activity],Data[[ Activity Code]],"",0))</f>
        <v/>
      </c>
    </row>
    <row r="69" spans="4:12" x14ac:dyDescent="0.3">
      <c r="D69" t="str">
        <f>_xlfn.XLOOKUP(E69,Data[Sector Name],Data[ISIC Section],"",0)</f>
        <v/>
      </c>
      <c r="F69" s="12" t="str">
        <f>IFERROR(_xlfn.XLOOKUP(G69,Data[DivisionName],Data[ISIC Division],"",0),"")</f>
        <v/>
      </c>
      <c r="H69" s="13" t="str">
        <f>_xlfn.XLOOKUP(I69,Data[ISIC Group Name],Data[ISIC Group],"",0)</f>
        <v/>
      </c>
      <c r="J69" s="14"/>
      <c r="K69" t="str">
        <f>IFERROR(VLOOKUP(VALUE(J69),'Combined ISIC Code '!G71:H489,2,FALSE),"")</f>
        <v/>
      </c>
      <c r="L69" t="str" cm="1">
        <f t="array" ref="L69">_xlfn.UNIQUE(_xlfn.XLOOKUP(M69,Data[Economic Activity],Data[[ Activity Code]],"",0))</f>
        <v/>
      </c>
    </row>
    <row r="70" spans="4:12" x14ac:dyDescent="0.3">
      <c r="D70" t="str">
        <f>_xlfn.XLOOKUP(E70,Data[Sector Name],Data[ISIC Section],"",0)</f>
        <v/>
      </c>
      <c r="F70" s="12" t="str">
        <f>IFERROR(_xlfn.XLOOKUP(G70,Data[DivisionName],Data[ISIC Division],"",0),"")</f>
        <v/>
      </c>
      <c r="H70" s="13" t="str">
        <f>_xlfn.XLOOKUP(I70,Data[ISIC Group Name],Data[ISIC Group],"",0)</f>
        <v/>
      </c>
      <c r="J70" s="14"/>
      <c r="K70" t="str">
        <f>IFERROR(VLOOKUP(VALUE(J70),'Combined ISIC Code '!G72:H490,2,FALSE),"")</f>
        <v/>
      </c>
      <c r="L70" t="str" cm="1">
        <f t="array" ref="L70">_xlfn.UNIQUE(_xlfn.XLOOKUP(M70,Data[Economic Activity],Data[[ Activity Code]],"",0))</f>
        <v/>
      </c>
    </row>
    <row r="71" spans="4:12" x14ac:dyDescent="0.3">
      <c r="D71" t="str">
        <f>_xlfn.XLOOKUP(E71,Data[Sector Name],Data[ISIC Section],"",0)</f>
        <v/>
      </c>
      <c r="F71" s="12" t="str">
        <f>IFERROR(_xlfn.XLOOKUP(G71,Data[DivisionName],Data[ISIC Division],"",0),"")</f>
        <v/>
      </c>
      <c r="H71" s="13" t="str">
        <f>_xlfn.XLOOKUP(I71,Data[ISIC Group Name],Data[ISIC Group],"",0)</f>
        <v/>
      </c>
      <c r="J71" s="14"/>
      <c r="K71" t="str">
        <f>IFERROR(VLOOKUP(VALUE(J71),'Combined ISIC Code '!G73:H491,2,FALSE),"")</f>
        <v/>
      </c>
      <c r="L71" t="str" cm="1">
        <f t="array" ref="L71">_xlfn.UNIQUE(_xlfn.XLOOKUP(M71,Data[Economic Activity],Data[[ Activity Code]],"",0))</f>
        <v/>
      </c>
    </row>
    <row r="72" spans="4:12" x14ac:dyDescent="0.3">
      <c r="D72" t="str">
        <f>_xlfn.XLOOKUP(E72,Data[Sector Name],Data[ISIC Section],"",0)</f>
        <v/>
      </c>
      <c r="F72" s="12" t="str">
        <f>IFERROR(_xlfn.XLOOKUP(G72,Data[DivisionName],Data[ISIC Division],"",0),"")</f>
        <v/>
      </c>
      <c r="H72" s="13" t="str">
        <f>_xlfn.XLOOKUP(I72,Data[ISIC Group Name],Data[ISIC Group],"",0)</f>
        <v/>
      </c>
      <c r="J72" s="14"/>
      <c r="K72" t="str">
        <f>IFERROR(VLOOKUP(VALUE(J72),'Combined ISIC Code '!G74:H492,2,FALSE),"")</f>
        <v/>
      </c>
      <c r="L72" t="str" cm="1">
        <f t="array" ref="L72">_xlfn.UNIQUE(_xlfn.XLOOKUP(M72,Data[Economic Activity],Data[[ Activity Code]],"",0))</f>
        <v/>
      </c>
    </row>
    <row r="73" spans="4:12" x14ac:dyDescent="0.3">
      <c r="D73" t="str">
        <f>_xlfn.XLOOKUP(E73,Data[Sector Name],Data[ISIC Section],"",0)</f>
        <v/>
      </c>
      <c r="F73" s="12" t="str">
        <f>IFERROR(_xlfn.XLOOKUP(G73,Data[DivisionName],Data[ISIC Division],"",0),"")</f>
        <v/>
      </c>
      <c r="H73" s="13" t="str">
        <f>_xlfn.XLOOKUP(I73,Data[ISIC Group Name],Data[ISIC Group],"",0)</f>
        <v/>
      </c>
      <c r="J73" s="14"/>
      <c r="K73" t="str">
        <f>IFERROR(VLOOKUP(VALUE(J73),'Combined ISIC Code '!G75:H493,2,FALSE),"")</f>
        <v/>
      </c>
      <c r="L73" t="str" cm="1">
        <f t="array" ref="L73">_xlfn.UNIQUE(_xlfn.XLOOKUP(M73,Data[Economic Activity],Data[[ Activity Code]],"",0))</f>
        <v/>
      </c>
    </row>
    <row r="74" spans="4:12" x14ac:dyDescent="0.3">
      <c r="D74" t="str">
        <f>_xlfn.XLOOKUP(E74,Data[Sector Name],Data[ISIC Section],"",0)</f>
        <v/>
      </c>
      <c r="F74" s="12" t="str">
        <f>IFERROR(_xlfn.XLOOKUP(G74,Data[DivisionName],Data[ISIC Division],"",0),"")</f>
        <v/>
      </c>
      <c r="H74" s="13" t="str">
        <f>_xlfn.XLOOKUP(I74,Data[ISIC Group Name],Data[ISIC Group],"",0)</f>
        <v/>
      </c>
      <c r="J74" s="14"/>
      <c r="K74" t="str">
        <f>IFERROR(VLOOKUP(VALUE(J74),'Combined ISIC Code '!G76:H494,2,FALSE),"")</f>
        <v/>
      </c>
      <c r="L74" t="str" cm="1">
        <f t="array" ref="L74">_xlfn.UNIQUE(_xlfn.XLOOKUP(M74,Data[Economic Activity],Data[[ Activity Code]],"",0))</f>
        <v/>
      </c>
    </row>
    <row r="75" spans="4:12" x14ac:dyDescent="0.3">
      <c r="D75" t="str">
        <f>_xlfn.XLOOKUP(E75,Data[Sector Name],Data[ISIC Section],"",0)</f>
        <v/>
      </c>
      <c r="F75" s="12" t="str">
        <f>IFERROR(_xlfn.XLOOKUP(G75,Data[DivisionName],Data[ISIC Division],"",0),"")</f>
        <v/>
      </c>
      <c r="H75" s="13" t="str">
        <f>_xlfn.XLOOKUP(I75,Data[ISIC Group Name],Data[ISIC Group],"",0)</f>
        <v/>
      </c>
      <c r="J75" s="14"/>
      <c r="K75" t="str">
        <f>IFERROR(VLOOKUP(VALUE(J75),'Combined ISIC Code '!G77:H495,2,FALSE),"")</f>
        <v/>
      </c>
      <c r="L75" t="str" cm="1">
        <f t="array" ref="L75">_xlfn.UNIQUE(_xlfn.XLOOKUP(M75,Data[Economic Activity],Data[[ Activity Code]],"",0))</f>
        <v/>
      </c>
    </row>
    <row r="76" spans="4:12" x14ac:dyDescent="0.3">
      <c r="D76" t="str">
        <f>_xlfn.XLOOKUP(E76,Data[Sector Name],Data[ISIC Section],"",0)</f>
        <v/>
      </c>
      <c r="F76" s="12" t="str">
        <f>IFERROR(_xlfn.XLOOKUP(G76,Data[DivisionName],Data[ISIC Division],"",0),"")</f>
        <v/>
      </c>
      <c r="H76" s="13" t="str">
        <f>_xlfn.XLOOKUP(I76,Data[ISIC Group Name],Data[ISIC Group],"",0)</f>
        <v/>
      </c>
      <c r="J76" s="14"/>
      <c r="K76" t="str">
        <f>IFERROR(VLOOKUP(VALUE(J76),'Combined ISIC Code '!G78:H496,2,FALSE),"")</f>
        <v/>
      </c>
      <c r="L76" t="str" cm="1">
        <f t="array" ref="L76">_xlfn.UNIQUE(_xlfn.XLOOKUP(M76,Data[Economic Activity],Data[[ Activity Code]],"",0))</f>
        <v/>
      </c>
    </row>
    <row r="77" spans="4:12" x14ac:dyDescent="0.3">
      <c r="D77" t="str">
        <f>_xlfn.XLOOKUP(E77,Data[Sector Name],Data[ISIC Section],"",0)</f>
        <v/>
      </c>
      <c r="F77" s="12" t="str">
        <f>IFERROR(_xlfn.XLOOKUP(G77,Data[DivisionName],Data[ISIC Division],"",0),"")</f>
        <v/>
      </c>
      <c r="H77" s="13" t="str">
        <f>_xlfn.XLOOKUP(I77,Data[ISIC Group Name],Data[ISIC Group],"",0)</f>
        <v/>
      </c>
      <c r="J77" s="14"/>
      <c r="K77" t="str">
        <f>IFERROR(VLOOKUP(VALUE(J77),'Combined ISIC Code '!G79:H497,2,FALSE),"")</f>
        <v/>
      </c>
      <c r="L77" t="str" cm="1">
        <f t="array" ref="L77">_xlfn.UNIQUE(_xlfn.XLOOKUP(M77,Data[Economic Activity],Data[[ Activity Code]],"",0))</f>
        <v/>
      </c>
    </row>
    <row r="78" spans="4:12" x14ac:dyDescent="0.3">
      <c r="D78" t="str">
        <f>_xlfn.XLOOKUP(E78,Data[Sector Name],Data[ISIC Section],"",0)</f>
        <v/>
      </c>
      <c r="F78" s="12" t="str">
        <f>IFERROR(_xlfn.XLOOKUP(G78,Data[DivisionName],Data[ISIC Division],"",0),"")</f>
        <v/>
      </c>
      <c r="H78" s="13" t="str">
        <f>_xlfn.XLOOKUP(I78,Data[ISIC Group Name],Data[ISIC Group],"",0)</f>
        <v/>
      </c>
      <c r="J78" s="14"/>
      <c r="K78" t="str">
        <f>IFERROR(VLOOKUP(VALUE(J78),'Combined ISIC Code '!G80:H498,2,FALSE),"")</f>
        <v/>
      </c>
      <c r="L78" t="str" cm="1">
        <f t="array" ref="L78">_xlfn.UNIQUE(_xlfn.XLOOKUP(M78,Data[Economic Activity],Data[[ Activity Code]],"",0))</f>
        <v/>
      </c>
    </row>
    <row r="79" spans="4:12" x14ac:dyDescent="0.3">
      <c r="D79" t="str">
        <f>_xlfn.XLOOKUP(E79,Data[Sector Name],Data[ISIC Section],"",0)</f>
        <v/>
      </c>
      <c r="F79" s="12" t="str">
        <f>IFERROR(_xlfn.XLOOKUP(G79,Data[DivisionName],Data[ISIC Division],"",0),"")</f>
        <v/>
      </c>
      <c r="H79" s="13" t="str">
        <f>_xlfn.XLOOKUP(I79,Data[ISIC Group Name],Data[ISIC Group],"",0)</f>
        <v/>
      </c>
      <c r="J79" s="14"/>
      <c r="K79" t="str">
        <f>IFERROR(VLOOKUP(VALUE(J79),'Combined ISIC Code '!G81:H499,2,FALSE),"")</f>
        <v/>
      </c>
      <c r="L79" t="str" cm="1">
        <f t="array" ref="L79">_xlfn.UNIQUE(_xlfn.XLOOKUP(M79,Data[Economic Activity],Data[[ Activity Code]],"",0))</f>
        <v/>
      </c>
    </row>
    <row r="80" spans="4:12" x14ac:dyDescent="0.3">
      <c r="D80" t="str">
        <f>_xlfn.XLOOKUP(E80,Data[Sector Name],Data[ISIC Section],"",0)</f>
        <v/>
      </c>
      <c r="F80" s="12" t="str">
        <f>IFERROR(_xlfn.XLOOKUP(G80,Data[DivisionName],Data[ISIC Division],"",0),"")</f>
        <v/>
      </c>
      <c r="H80" s="13" t="str">
        <f>_xlfn.XLOOKUP(I80,Data[ISIC Group Name],Data[ISIC Group],"",0)</f>
        <v/>
      </c>
      <c r="J80" s="14"/>
      <c r="K80" t="str">
        <f>IFERROR(VLOOKUP(VALUE(J80),'Combined ISIC Code '!G82:H500,2,FALSE),"")</f>
        <v/>
      </c>
      <c r="L80" t="str" cm="1">
        <f t="array" ref="L80">_xlfn.UNIQUE(_xlfn.XLOOKUP(M80,Data[Economic Activity],Data[[ Activity Code]],"",0))</f>
        <v/>
      </c>
    </row>
    <row r="81" spans="4:12" x14ac:dyDescent="0.3">
      <c r="D81" t="str">
        <f>_xlfn.XLOOKUP(E81,Data[Sector Name],Data[ISIC Section],"",0)</f>
        <v/>
      </c>
      <c r="F81" s="12" t="str">
        <f>IFERROR(_xlfn.XLOOKUP(G81,Data[DivisionName],Data[ISIC Division],"",0),"")</f>
        <v/>
      </c>
      <c r="H81" s="13" t="str">
        <f>_xlfn.XLOOKUP(I81,Data[ISIC Group Name],Data[ISIC Group],"",0)</f>
        <v/>
      </c>
      <c r="J81" s="14"/>
      <c r="K81" t="str">
        <f>IFERROR(VLOOKUP(VALUE(J81),'Combined ISIC Code '!G83:H501,2,FALSE),"")</f>
        <v/>
      </c>
      <c r="L81" t="str" cm="1">
        <f t="array" ref="L81">_xlfn.UNIQUE(_xlfn.XLOOKUP(M81,Data[Economic Activity],Data[[ Activity Code]],"",0))</f>
        <v/>
      </c>
    </row>
    <row r="82" spans="4:12" x14ac:dyDescent="0.3">
      <c r="D82" t="str">
        <f>_xlfn.XLOOKUP(E82,Data[Sector Name],Data[ISIC Section],"",0)</f>
        <v/>
      </c>
      <c r="F82" s="12" t="str">
        <f>IFERROR(_xlfn.XLOOKUP(G82,Data[DivisionName],Data[ISIC Division],"",0),"")</f>
        <v/>
      </c>
      <c r="H82" s="13" t="str">
        <f>_xlfn.XLOOKUP(I82,Data[ISIC Group Name],Data[ISIC Group],"",0)</f>
        <v/>
      </c>
      <c r="J82" s="14"/>
      <c r="K82" t="str">
        <f>IFERROR(VLOOKUP(VALUE(J82),'Combined ISIC Code '!G84:H502,2,FALSE),"")</f>
        <v/>
      </c>
      <c r="L82" t="str" cm="1">
        <f t="array" ref="L82">_xlfn.UNIQUE(_xlfn.XLOOKUP(M82,Data[Economic Activity],Data[[ Activity Code]],"",0))</f>
        <v/>
      </c>
    </row>
    <row r="83" spans="4:12" x14ac:dyDescent="0.3">
      <c r="D83" t="str">
        <f>_xlfn.XLOOKUP(E83,Data[Sector Name],Data[ISIC Section],"",0)</f>
        <v/>
      </c>
      <c r="F83" s="12" t="str">
        <f>IFERROR(_xlfn.XLOOKUP(G83,Data[DivisionName],Data[ISIC Division],"",0),"")</f>
        <v/>
      </c>
      <c r="H83" s="13" t="str">
        <f>_xlfn.XLOOKUP(I83,Data[ISIC Group Name],Data[ISIC Group],"",0)</f>
        <v/>
      </c>
      <c r="J83" s="14"/>
      <c r="K83" t="str">
        <f>IFERROR(VLOOKUP(VALUE(J83),'Combined ISIC Code '!G85:H503,2,FALSE),"")</f>
        <v/>
      </c>
      <c r="L83" t="str" cm="1">
        <f t="array" ref="L83">_xlfn.UNIQUE(_xlfn.XLOOKUP(M83,Data[Economic Activity],Data[[ Activity Code]],"",0))</f>
        <v/>
      </c>
    </row>
    <row r="84" spans="4:12" x14ac:dyDescent="0.3">
      <c r="D84" t="str">
        <f>_xlfn.XLOOKUP(E84,Data[Sector Name],Data[ISIC Section],"",0)</f>
        <v/>
      </c>
      <c r="F84" s="12" t="str">
        <f>IFERROR(_xlfn.XLOOKUP(G84,Data[DivisionName],Data[ISIC Division],"",0),"")</f>
        <v/>
      </c>
      <c r="H84" s="13" t="str">
        <f>_xlfn.XLOOKUP(I84,Data[ISIC Group Name],Data[ISIC Group],"",0)</f>
        <v/>
      </c>
      <c r="J84" s="14"/>
      <c r="K84" t="str">
        <f>IFERROR(VLOOKUP(VALUE(J84),'Combined ISIC Code '!G86:H504,2,FALSE),"")</f>
        <v/>
      </c>
      <c r="L84" t="str" cm="1">
        <f t="array" ref="L84">_xlfn.UNIQUE(_xlfn.XLOOKUP(M84,Data[Economic Activity],Data[[ Activity Code]],"",0))</f>
        <v/>
      </c>
    </row>
    <row r="85" spans="4:12" x14ac:dyDescent="0.3">
      <c r="D85" t="str">
        <f>_xlfn.XLOOKUP(E85,Data[Sector Name],Data[ISIC Section],"",0)</f>
        <v/>
      </c>
      <c r="F85" s="12" t="str">
        <f>IFERROR(_xlfn.XLOOKUP(G85,Data[DivisionName],Data[ISIC Division],"",0),"")</f>
        <v/>
      </c>
      <c r="H85" s="13" t="str">
        <f>_xlfn.XLOOKUP(I85,Data[ISIC Group Name],Data[ISIC Group],"",0)</f>
        <v/>
      </c>
      <c r="J85" s="14"/>
      <c r="K85" t="str">
        <f>IFERROR(VLOOKUP(VALUE(J85),'Combined ISIC Code '!G87:H505,2,FALSE),"")</f>
        <v/>
      </c>
      <c r="L85" t="str" cm="1">
        <f t="array" ref="L85">_xlfn.UNIQUE(_xlfn.XLOOKUP(M85,Data[Economic Activity],Data[[ Activity Code]],"",0))</f>
        <v/>
      </c>
    </row>
    <row r="86" spans="4:12" x14ac:dyDescent="0.3">
      <c r="D86" t="str">
        <f>_xlfn.XLOOKUP(E86,Data[Sector Name],Data[ISIC Section],"",0)</f>
        <v/>
      </c>
      <c r="F86" s="12" t="str">
        <f>IFERROR(_xlfn.XLOOKUP(G86,Data[DivisionName],Data[ISIC Division],"",0),"")</f>
        <v/>
      </c>
      <c r="H86" s="13" t="str">
        <f>_xlfn.XLOOKUP(I86,Data[ISIC Group Name],Data[ISIC Group],"",0)</f>
        <v/>
      </c>
      <c r="J86" s="14"/>
      <c r="K86" t="str">
        <f>IFERROR(VLOOKUP(VALUE(J86),'Combined ISIC Code '!G88:H506,2,FALSE),"")</f>
        <v/>
      </c>
      <c r="L86" t="str" cm="1">
        <f t="array" ref="L86">_xlfn.UNIQUE(_xlfn.XLOOKUP(M86,Data[Economic Activity],Data[[ Activity Code]],"",0))</f>
        <v/>
      </c>
    </row>
    <row r="87" spans="4:12" x14ac:dyDescent="0.3">
      <c r="D87" t="str">
        <f>_xlfn.XLOOKUP(E87,Data[Sector Name],Data[ISIC Section],"",0)</f>
        <v/>
      </c>
      <c r="F87" s="12" t="str">
        <f>IFERROR(_xlfn.XLOOKUP(G87,Data[DivisionName],Data[ISIC Division],"",0),"")</f>
        <v/>
      </c>
      <c r="H87" s="13" t="str">
        <f>_xlfn.XLOOKUP(I87,Data[ISIC Group Name],Data[ISIC Group],"",0)</f>
        <v/>
      </c>
      <c r="J87" s="14"/>
      <c r="K87" t="str">
        <f>IFERROR(VLOOKUP(VALUE(J87),'Combined ISIC Code '!G89:H507,2,FALSE),"")</f>
        <v/>
      </c>
      <c r="L87" t="str" cm="1">
        <f t="array" ref="L87">_xlfn.UNIQUE(_xlfn.XLOOKUP(M87,Data[Economic Activity],Data[[ Activity Code]],"",0))</f>
        <v/>
      </c>
    </row>
    <row r="88" spans="4:12" x14ac:dyDescent="0.3">
      <c r="D88" t="str">
        <f>_xlfn.XLOOKUP(E88,Data[Sector Name],Data[ISIC Section],"",0)</f>
        <v/>
      </c>
      <c r="F88" s="12" t="str">
        <f>IFERROR(_xlfn.XLOOKUP(G88,Data[DivisionName],Data[ISIC Division],"",0),"")</f>
        <v/>
      </c>
      <c r="H88" s="13" t="str">
        <f>_xlfn.XLOOKUP(I88,Data[ISIC Group Name],Data[ISIC Group],"",0)</f>
        <v/>
      </c>
      <c r="J88" s="14"/>
      <c r="K88" t="str">
        <f>IFERROR(VLOOKUP(VALUE(J88),'Combined ISIC Code '!G90:H508,2,FALSE),"")</f>
        <v/>
      </c>
      <c r="L88" t="str" cm="1">
        <f t="array" ref="L88">_xlfn.UNIQUE(_xlfn.XLOOKUP(M88,Data[Economic Activity],Data[[ Activity Code]],"",0))</f>
        <v/>
      </c>
    </row>
    <row r="89" spans="4:12" x14ac:dyDescent="0.3">
      <c r="D89" t="str">
        <f>_xlfn.XLOOKUP(E89,Data[Sector Name],Data[ISIC Section],"",0)</f>
        <v/>
      </c>
      <c r="F89" s="12" t="str">
        <f>IFERROR(_xlfn.XLOOKUP(G89,Data[DivisionName],Data[ISIC Division],"",0),"")</f>
        <v/>
      </c>
      <c r="H89" s="13" t="str">
        <f>_xlfn.XLOOKUP(I89,Data[ISIC Group Name],Data[ISIC Group],"",0)</f>
        <v/>
      </c>
      <c r="J89" s="14"/>
      <c r="K89" t="str">
        <f>IFERROR(VLOOKUP(VALUE(J89),'Combined ISIC Code '!G91:H509,2,FALSE),"")</f>
        <v/>
      </c>
      <c r="L89" t="str" cm="1">
        <f t="array" ref="L89">_xlfn.UNIQUE(_xlfn.XLOOKUP(M89,Data[Economic Activity],Data[[ Activity Code]],"",0))</f>
        <v/>
      </c>
    </row>
    <row r="90" spans="4:12" x14ac:dyDescent="0.3">
      <c r="D90" t="str">
        <f>_xlfn.XLOOKUP(E90,Data[Sector Name],Data[ISIC Section],"",0)</f>
        <v/>
      </c>
      <c r="F90" s="12" t="str">
        <f>IFERROR(_xlfn.XLOOKUP(G90,Data[DivisionName],Data[ISIC Division],"",0),"")</f>
        <v/>
      </c>
      <c r="H90" s="13" t="str">
        <f>_xlfn.XLOOKUP(I90,Data[ISIC Group Name],Data[ISIC Group],"",0)</f>
        <v/>
      </c>
      <c r="J90" s="14"/>
      <c r="K90" t="str">
        <f>IFERROR(VLOOKUP(VALUE(J90),'Combined ISIC Code '!G92:H510,2,FALSE),"")</f>
        <v/>
      </c>
      <c r="L90" t="str" cm="1">
        <f t="array" ref="L90">_xlfn.UNIQUE(_xlfn.XLOOKUP(M90,Data[Economic Activity],Data[[ Activity Code]],"",0))</f>
        <v/>
      </c>
    </row>
    <row r="91" spans="4:12" x14ac:dyDescent="0.3">
      <c r="D91" t="str">
        <f>_xlfn.XLOOKUP(E91,Data[Sector Name],Data[ISIC Section],"",0)</f>
        <v/>
      </c>
      <c r="F91" s="12" t="str">
        <f>IFERROR(_xlfn.XLOOKUP(G91,Data[DivisionName],Data[ISIC Division],"",0),"")</f>
        <v/>
      </c>
      <c r="H91" s="13" t="str">
        <f>_xlfn.XLOOKUP(I91,Data[ISIC Group Name],Data[ISIC Group],"",0)</f>
        <v/>
      </c>
      <c r="J91" s="14"/>
      <c r="K91" t="str">
        <f>IFERROR(VLOOKUP(VALUE(J91),'Combined ISIC Code '!G93:H511,2,FALSE),"")</f>
        <v/>
      </c>
      <c r="L91" t="str" cm="1">
        <f t="array" ref="L91">_xlfn.UNIQUE(_xlfn.XLOOKUP(M91,Data[Economic Activity],Data[[ Activity Code]],"",0))</f>
        <v/>
      </c>
    </row>
    <row r="92" spans="4:12" x14ac:dyDescent="0.3">
      <c r="D92" t="str">
        <f>_xlfn.XLOOKUP(E92,Data[Sector Name],Data[ISIC Section],"",0)</f>
        <v/>
      </c>
      <c r="F92" s="12" t="str">
        <f>IFERROR(_xlfn.XLOOKUP(G92,Data[DivisionName],Data[ISIC Division],"",0),"")</f>
        <v/>
      </c>
      <c r="H92" s="13" t="str">
        <f>_xlfn.XLOOKUP(I92,Data[ISIC Group Name],Data[ISIC Group],"",0)</f>
        <v/>
      </c>
      <c r="J92" s="14"/>
      <c r="K92" t="str">
        <f>IFERROR(VLOOKUP(VALUE(J92),'Combined ISIC Code '!G94:H512,2,FALSE),"")</f>
        <v/>
      </c>
      <c r="L92" t="str" cm="1">
        <f t="array" ref="L92">_xlfn.UNIQUE(_xlfn.XLOOKUP(M92,Data[Economic Activity],Data[[ Activity Code]],"",0))</f>
        <v/>
      </c>
    </row>
    <row r="93" spans="4:12" x14ac:dyDescent="0.3">
      <c r="D93" t="str">
        <f>_xlfn.XLOOKUP(E93,Data[Sector Name],Data[ISIC Section],"",0)</f>
        <v/>
      </c>
      <c r="F93" s="12" t="str">
        <f>IFERROR(_xlfn.XLOOKUP(G93,Data[DivisionName],Data[ISIC Division],"",0),"")</f>
        <v/>
      </c>
      <c r="H93" s="13" t="str">
        <f>_xlfn.XLOOKUP(I93,Data[ISIC Group Name],Data[ISIC Group],"",0)</f>
        <v/>
      </c>
      <c r="J93" s="14"/>
      <c r="K93" t="str">
        <f>IFERROR(VLOOKUP(VALUE(J93),'Combined ISIC Code '!G95:H513,2,FALSE),"")</f>
        <v/>
      </c>
      <c r="L93" t="str" cm="1">
        <f t="array" ref="L93">_xlfn.UNIQUE(_xlfn.XLOOKUP(M93,Data[Economic Activity],Data[[ Activity Code]],"",0))</f>
        <v/>
      </c>
    </row>
    <row r="94" spans="4:12" x14ac:dyDescent="0.3">
      <c r="D94" t="str">
        <f>_xlfn.XLOOKUP(E94,Data[Sector Name],Data[ISIC Section],"",0)</f>
        <v/>
      </c>
      <c r="F94" s="12" t="str">
        <f>IFERROR(_xlfn.XLOOKUP(G94,Data[DivisionName],Data[ISIC Division],"",0),"")</f>
        <v/>
      </c>
      <c r="H94" s="13" t="str">
        <f>_xlfn.XLOOKUP(I94,Data[ISIC Group Name],Data[ISIC Group],"",0)</f>
        <v/>
      </c>
      <c r="J94" s="14"/>
      <c r="K94" t="str">
        <f>IFERROR(VLOOKUP(VALUE(J94),'Combined ISIC Code '!G96:H514,2,FALSE),"")</f>
        <v/>
      </c>
      <c r="L94" t="str" cm="1">
        <f t="array" ref="L94">_xlfn.UNIQUE(_xlfn.XLOOKUP(M94,Data[Economic Activity],Data[[ Activity Code]],"",0))</f>
        <v/>
      </c>
    </row>
    <row r="95" spans="4:12" x14ac:dyDescent="0.3">
      <c r="D95" t="str">
        <f>_xlfn.XLOOKUP(E95,Data[Sector Name],Data[ISIC Section],"",0)</f>
        <v/>
      </c>
      <c r="F95" s="12" t="str">
        <f>IFERROR(_xlfn.XLOOKUP(G95,Data[DivisionName],Data[ISIC Division],"",0),"")</f>
        <v/>
      </c>
      <c r="H95" s="13" t="str">
        <f>_xlfn.XLOOKUP(I95,Data[ISIC Group Name],Data[ISIC Group],"",0)</f>
        <v/>
      </c>
      <c r="J95" s="14"/>
      <c r="K95" t="str">
        <f>IFERROR(VLOOKUP(VALUE(J95),'Combined ISIC Code '!G97:H515,2,FALSE),"")</f>
        <v/>
      </c>
      <c r="L95" t="str" cm="1">
        <f t="array" ref="L95">_xlfn.UNIQUE(_xlfn.XLOOKUP(M95,Data[Economic Activity],Data[[ Activity Code]],"",0))</f>
        <v/>
      </c>
    </row>
    <row r="96" spans="4:12" x14ac:dyDescent="0.3">
      <c r="D96" t="str">
        <f>_xlfn.XLOOKUP(E96,Data[Sector Name],Data[ISIC Section],"",0)</f>
        <v/>
      </c>
      <c r="F96" s="12" t="str">
        <f>IFERROR(_xlfn.XLOOKUP(G96,Data[DivisionName],Data[ISIC Division],"",0),"")</f>
        <v/>
      </c>
      <c r="H96" s="13" t="str">
        <f>_xlfn.XLOOKUP(I96,Data[ISIC Group Name],Data[ISIC Group],"",0)</f>
        <v/>
      </c>
      <c r="J96" s="14"/>
      <c r="K96" t="str">
        <f>IFERROR(VLOOKUP(VALUE(J96),'Combined ISIC Code '!G98:H516,2,FALSE),"")</f>
        <v/>
      </c>
      <c r="L96" t="str" cm="1">
        <f t="array" ref="L96">_xlfn.UNIQUE(_xlfn.XLOOKUP(M96,Data[Economic Activity],Data[[ Activity Code]],"",0))</f>
        <v/>
      </c>
    </row>
    <row r="97" spans="4:12" x14ac:dyDescent="0.3">
      <c r="D97" t="str">
        <f>_xlfn.XLOOKUP(E97,Data[Sector Name],Data[ISIC Section],"",0)</f>
        <v/>
      </c>
      <c r="F97" s="12" t="str">
        <f>IFERROR(_xlfn.XLOOKUP(G97,Data[DivisionName],Data[ISIC Division],"",0),"")</f>
        <v/>
      </c>
      <c r="H97" s="13" t="str">
        <f>_xlfn.XLOOKUP(I97,Data[ISIC Group Name],Data[ISIC Group],"",0)</f>
        <v/>
      </c>
      <c r="J97" s="14"/>
      <c r="K97" t="str">
        <f>IFERROR(VLOOKUP(VALUE(J97),'Combined ISIC Code '!G99:H517,2,FALSE),"")</f>
        <v/>
      </c>
      <c r="L97" t="str" cm="1">
        <f t="array" ref="L97">_xlfn.UNIQUE(_xlfn.XLOOKUP(M97,Data[Economic Activity],Data[[ Activity Code]],"",0))</f>
        <v/>
      </c>
    </row>
    <row r="98" spans="4:12" x14ac:dyDescent="0.3">
      <c r="D98" t="str">
        <f>_xlfn.XLOOKUP(E98,Data[Sector Name],Data[ISIC Section],"",0)</f>
        <v/>
      </c>
      <c r="F98" s="12" t="str">
        <f>IFERROR(_xlfn.XLOOKUP(G98,Data[DivisionName],Data[ISIC Division],"",0),"")</f>
        <v/>
      </c>
      <c r="H98" s="13" t="str">
        <f>_xlfn.XLOOKUP(I98,Data[ISIC Group Name],Data[ISIC Group],"",0)</f>
        <v/>
      </c>
      <c r="J98" s="14"/>
      <c r="K98" t="str">
        <f>IFERROR(VLOOKUP(VALUE(J98),'Combined ISIC Code '!G100:H518,2,FALSE),"")</f>
        <v/>
      </c>
      <c r="L98" t="str" cm="1">
        <f t="array" ref="L98">_xlfn.UNIQUE(_xlfn.XLOOKUP(M98,Data[Economic Activity],Data[[ Activity Code]],"",0))</f>
        <v/>
      </c>
    </row>
    <row r="99" spans="4:12" x14ac:dyDescent="0.3">
      <c r="D99" t="str">
        <f>_xlfn.XLOOKUP(E99,Data[Sector Name],Data[ISIC Section],"",0)</f>
        <v/>
      </c>
      <c r="F99" s="12" t="str">
        <f>IFERROR(_xlfn.XLOOKUP(G99,Data[DivisionName],Data[ISIC Division],"",0),"")</f>
        <v/>
      </c>
      <c r="H99" s="13" t="str">
        <f>_xlfn.XLOOKUP(I99,Data[ISIC Group Name],Data[ISIC Group],"",0)</f>
        <v/>
      </c>
      <c r="J99" s="14"/>
      <c r="K99" t="str">
        <f>IFERROR(VLOOKUP(VALUE(J99),'Combined ISIC Code '!G101:H519,2,FALSE),"")</f>
        <v/>
      </c>
      <c r="L99" t="str" cm="1">
        <f t="array" ref="L99">_xlfn.UNIQUE(_xlfn.XLOOKUP(M99,Data[Economic Activity],Data[[ Activity Code]],"",0))</f>
        <v/>
      </c>
    </row>
    <row r="100" spans="4:12" x14ac:dyDescent="0.3">
      <c r="D100" t="str">
        <f>_xlfn.XLOOKUP(E100,Data[Sector Name],Data[ISIC Section],"",0)</f>
        <v/>
      </c>
      <c r="F100" s="12" t="str">
        <f>IFERROR(_xlfn.XLOOKUP(G100,Data[DivisionName],Data[ISIC Division],"",0),"")</f>
        <v/>
      </c>
      <c r="H100" s="13" t="str">
        <f>_xlfn.XLOOKUP(I100,Data[ISIC Group Name],Data[ISIC Group],"",0)</f>
        <v/>
      </c>
      <c r="J100" s="14"/>
      <c r="K100" t="str">
        <f>IFERROR(VLOOKUP(VALUE(J100),'Combined ISIC Code '!G102:H520,2,FALSE),"")</f>
        <v/>
      </c>
      <c r="L100" t="str" cm="1">
        <f t="array" ref="L100">_xlfn.UNIQUE(_xlfn.XLOOKUP(M100,Data[Economic Activity],Data[[ Activity Code]],"",0))</f>
        <v/>
      </c>
    </row>
    <row r="101" spans="4:12" x14ac:dyDescent="0.3">
      <c r="D101" t="str">
        <f>_xlfn.XLOOKUP(E101,Data[Sector Name],Data[ISIC Section],"",0)</f>
        <v/>
      </c>
      <c r="F101" s="12" t="str">
        <f>IFERROR(_xlfn.XLOOKUP(G101,Data[DivisionName],Data[ISIC Division],"",0),"")</f>
        <v/>
      </c>
      <c r="H101" s="13" t="str">
        <f>_xlfn.XLOOKUP(I101,Data[ISIC Group Name],Data[ISIC Group],"",0)</f>
        <v/>
      </c>
      <c r="J101" s="14"/>
      <c r="K101" t="str">
        <f>IFERROR(VLOOKUP(VALUE(J101),'Combined ISIC Code '!G103:H521,2,FALSE),"")</f>
        <v/>
      </c>
      <c r="L101" t="str" cm="1">
        <f t="array" ref="L101">_xlfn.UNIQUE(_xlfn.XLOOKUP(M101,Data[Economic Activity],Data[[ Activity Code]],"",0))</f>
        <v/>
      </c>
    </row>
    <row r="102" spans="4:12" x14ac:dyDescent="0.3">
      <c r="D102" t="str">
        <f>_xlfn.XLOOKUP(E102,Data[Sector Name],Data[ISIC Section],"",0)</f>
        <v/>
      </c>
      <c r="F102" s="12" t="str">
        <f>IFERROR(_xlfn.XLOOKUP(G102,Data[DivisionName],Data[ISIC Division],"",0),"")</f>
        <v/>
      </c>
      <c r="H102" s="13" t="str">
        <f>_xlfn.XLOOKUP(I102,Data[ISIC Group Name],Data[ISIC Group],"",0)</f>
        <v/>
      </c>
      <c r="J102" s="14"/>
      <c r="K102" t="str">
        <f>IFERROR(VLOOKUP(VALUE(J102),'Combined ISIC Code '!G104:H522,2,FALSE),"")</f>
        <v/>
      </c>
      <c r="L102" t="str" cm="1">
        <f t="array" ref="L102">_xlfn.UNIQUE(_xlfn.XLOOKUP(M102,Data[Economic Activity],Data[[ Activity Code]],"",0))</f>
        <v/>
      </c>
    </row>
    <row r="103" spans="4:12" x14ac:dyDescent="0.3">
      <c r="D103" t="str">
        <f>_xlfn.XLOOKUP(E103,Data[Sector Name],Data[ISIC Section],"",0)</f>
        <v/>
      </c>
      <c r="F103" s="12" t="str">
        <f>IFERROR(_xlfn.XLOOKUP(G103,Data[DivisionName],Data[ISIC Division],"",0),"")</f>
        <v/>
      </c>
      <c r="H103" s="13" t="str">
        <f>_xlfn.XLOOKUP(I103,Data[ISIC Group Name],Data[ISIC Group],"",0)</f>
        <v/>
      </c>
      <c r="J103" s="14"/>
      <c r="K103" t="str">
        <f>IFERROR(VLOOKUP(VALUE(J103),'Combined ISIC Code '!G105:H523,2,FALSE),"")</f>
        <v/>
      </c>
      <c r="L103" t="str" cm="1">
        <f t="array" ref="L103">_xlfn.UNIQUE(_xlfn.XLOOKUP(M103,Data[Economic Activity],Data[[ Activity Code]],"",0))</f>
        <v/>
      </c>
    </row>
    <row r="104" spans="4:12" x14ac:dyDescent="0.3">
      <c r="D104" t="str">
        <f>_xlfn.XLOOKUP(E104,Data[Sector Name],Data[ISIC Section],"",0)</f>
        <v/>
      </c>
      <c r="F104" s="12" t="str">
        <f>IFERROR(_xlfn.XLOOKUP(G104,Data[DivisionName],Data[ISIC Division],"",0),"")</f>
        <v/>
      </c>
      <c r="H104" s="13" t="str">
        <f>_xlfn.XLOOKUP(I104,Data[ISIC Group Name],Data[ISIC Group],"",0)</f>
        <v/>
      </c>
      <c r="J104" s="14"/>
      <c r="K104" t="str">
        <f>IFERROR(VLOOKUP(VALUE(J104),'Combined ISIC Code '!G106:H524,2,FALSE),"")</f>
        <v/>
      </c>
      <c r="L104" t="str" cm="1">
        <f t="array" ref="L104">_xlfn.UNIQUE(_xlfn.XLOOKUP(M104,Data[Economic Activity],Data[[ Activity Code]],"",0))</f>
        <v/>
      </c>
    </row>
    <row r="105" spans="4:12" x14ac:dyDescent="0.3">
      <c r="D105" t="str">
        <f>_xlfn.XLOOKUP(E105,Data[Sector Name],Data[ISIC Section],"",0)</f>
        <v/>
      </c>
      <c r="F105" s="12" t="str">
        <f>IFERROR(_xlfn.XLOOKUP(G105,Data[DivisionName],Data[ISIC Division],"",0),"")</f>
        <v/>
      </c>
      <c r="H105" s="13" t="str">
        <f>_xlfn.XLOOKUP(I105,Data[ISIC Group Name],Data[ISIC Group],"",0)</f>
        <v/>
      </c>
      <c r="J105" s="14"/>
      <c r="K105" t="str">
        <f>IFERROR(VLOOKUP(VALUE(J105),'Combined ISIC Code '!G107:H525,2,FALSE),"")</f>
        <v/>
      </c>
      <c r="L105" t="str" cm="1">
        <f t="array" ref="L105">_xlfn.UNIQUE(_xlfn.XLOOKUP(M105,Data[Economic Activity],Data[[ Activity Code]],"",0))</f>
        <v/>
      </c>
    </row>
    <row r="106" spans="4:12" x14ac:dyDescent="0.3">
      <c r="D106" t="str">
        <f>_xlfn.XLOOKUP(E106,Data[Sector Name],Data[ISIC Section],"",0)</f>
        <v/>
      </c>
      <c r="F106" s="12" t="str">
        <f>IFERROR(_xlfn.XLOOKUP(G106,Data[DivisionName],Data[ISIC Division],"",0),"")</f>
        <v/>
      </c>
      <c r="H106" s="13" t="str">
        <f>_xlfn.XLOOKUP(I106,Data[ISIC Group Name],Data[ISIC Group],"",0)</f>
        <v/>
      </c>
      <c r="J106" s="14"/>
      <c r="K106" t="str">
        <f>IFERROR(VLOOKUP(VALUE(J106),'Combined ISIC Code '!G108:H526,2,FALSE),"")</f>
        <v/>
      </c>
      <c r="L106" t="str" cm="1">
        <f t="array" ref="L106">_xlfn.UNIQUE(_xlfn.XLOOKUP(M106,Data[Economic Activity],Data[[ Activity Code]],"",0))</f>
        <v/>
      </c>
    </row>
    <row r="107" spans="4:12" x14ac:dyDescent="0.3">
      <c r="D107" t="str">
        <f>_xlfn.XLOOKUP(E107,Data[Sector Name],Data[ISIC Section],"",0)</f>
        <v/>
      </c>
      <c r="F107" s="12" t="str">
        <f>IFERROR(_xlfn.XLOOKUP(G107,Data[DivisionName],Data[ISIC Division],"",0),"")</f>
        <v/>
      </c>
      <c r="H107" s="13" t="str">
        <f>_xlfn.XLOOKUP(I107,Data[ISIC Group Name],Data[ISIC Group],"",0)</f>
        <v/>
      </c>
      <c r="J107" s="14"/>
      <c r="K107" t="str">
        <f>IFERROR(VLOOKUP(VALUE(J107),'Combined ISIC Code '!G109:H527,2,FALSE),"")</f>
        <v/>
      </c>
      <c r="L107" t="str" cm="1">
        <f t="array" ref="L107">_xlfn.UNIQUE(_xlfn.XLOOKUP(M107,Data[Economic Activity],Data[[ Activity Code]],"",0))</f>
        <v/>
      </c>
    </row>
    <row r="108" spans="4:12" x14ac:dyDescent="0.3">
      <c r="D108" t="str">
        <f>_xlfn.XLOOKUP(E108,Data[Sector Name],Data[ISIC Section],"",0)</f>
        <v/>
      </c>
      <c r="F108" s="12" t="str">
        <f>IFERROR(_xlfn.XLOOKUP(G108,Data[DivisionName],Data[ISIC Division],"",0),"")</f>
        <v/>
      </c>
      <c r="H108" s="13" t="str">
        <f>_xlfn.XLOOKUP(I108,Data[ISIC Group Name],Data[ISIC Group],"",0)</f>
        <v/>
      </c>
      <c r="J108" s="14"/>
      <c r="K108" t="str">
        <f>IFERROR(VLOOKUP(VALUE(J108),'Combined ISIC Code '!G110:H528,2,FALSE),"")</f>
        <v/>
      </c>
      <c r="L108" t="str" cm="1">
        <f t="array" ref="L108">_xlfn.UNIQUE(_xlfn.XLOOKUP(M108,Data[Economic Activity],Data[[ Activity Code]],"",0))</f>
        <v/>
      </c>
    </row>
    <row r="109" spans="4:12" x14ac:dyDescent="0.3">
      <c r="D109" t="str">
        <f>_xlfn.XLOOKUP(E109,Data[Sector Name],Data[ISIC Section],"",0)</f>
        <v/>
      </c>
      <c r="F109" s="12" t="str">
        <f>IFERROR(_xlfn.XLOOKUP(G109,Data[DivisionName],Data[ISIC Division],"",0),"")</f>
        <v/>
      </c>
      <c r="H109" s="13" t="str">
        <f>_xlfn.XLOOKUP(I109,Data[ISIC Group Name],Data[ISIC Group],"",0)</f>
        <v/>
      </c>
      <c r="J109" s="14"/>
      <c r="K109" t="str">
        <f>IFERROR(VLOOKUP(VALUE(J109),'Combined ISIC Code '!G111:H529,2,FALSE),"")</f>
        <v/>
      </c>
      <c r="L109" t="str" cm="1">
        <f t="array" ref="L109">_xlfn.UNIQUE(_xlfn.XLOOKUP(M109,Data[Economic Activity],Data[[ Activity Code]],"",0))</f>
        <v/>
      </c>
    </row>
    <row r="110" spans="4:12" x14ac:dyDescent="0.3">
      <c r="D110" t="str">
        <f>_xlfn.XLOOKUP(E110,Data[Sector Name],Data[ISIC Section],"",0)</f>
        <v/>
      </c>
      <c r="F110" s="12" t="str">
        <f>IFERROR(_xlfn.XLOOKUP(G110,Data[DivisionName],Data[ISIC Division],"",0),"")</f>
        <v/>
      </c>
      <c r="H110" s="13" t="str">
        <f>_xlfn.XLOOKUP(I110,Data[ISIC Group Name],Data[ISIC Group],"",0)</f>
        <v/>
      </c>
      <c r="J110" s="14"/>
      <c r="K110" t="str">
        <f>IFERROR(VLOOKUP(VALUE(J110),'Combined ISIC Code '!G112:H530,2,FALSE),"")</f>
        <v/>
      </c>
      <c r="L110" t="str" cm="1">
        <f t="array" ref="L110">_xlfn.UNIQUE(_xlfn.XLOOKUP(M110,Data[Economic Activity],Data[[ Activity Code]],"",0))</f>
        <v/>
      </c>
    </row>
    <row r="111" spans="4:12" x14ac:dyDescent="0.3">
      <c r="D111" t="str">
        <f>_xlfn.XLOOKUP(E111,Data[Sector Name],Data[ISIC Section],"",0)</f>
        <v/>
      </c>
      <c r="F111" s="12" t="str">
        <f>IFERROR(_xlfn.XLOOKUP(G111,Data[DivisionName],Data[ISIC Division],"",0),"")</f>
        <v/>
      </c>
      <c r="H111" s="13" t="str">
        <f>_xlfn.XLOOKUP(I111,Data[ISIC Group Name],Data[ISIC Group],"",0)</f>
        <v/>
      </c>
      <c r="J111" s="14"/>
      <c r="K111" t="str">
        <f>IFERROR(VLOOKUP(VALUE(J111),'Combined ISIC Code '!G113:H531,2,FALSE),"")</f>
        <v/>
      </c>
      <c r="L111" t="str" cm="1">
        <f t="array" ref="L111">_xlfn.UNIQUE(_xlfn.XLOOKUP(M111,Data[Economic Activity],Data[[ Activity Code]],"",0))</f>
        <v/>
      </c>
    </row>
    <row r="112" spans="4:12" x14ac:dyDescent="0.3">
      <c r="D112" t="str">
        <f>_xlfn.XLOOKUP(E112,Data[Sector Name],Data[ISIC Section],"",0)</f>
        <v/>
      </c>
      <c r="F112" s="12" t="str">
        <f>IFERROR(_xlfn.XLOOKUP(G112,Data[DivisionName],Data[ISIC Division],"",0),"")</f>
        <v/>
      </c>
      <c r="H112" s="13" t="str">
        <f>_xlfn.XLOOKUP(I112,Data[ISIC Group Name],Data[ISIC Group],"",0)</f>
        <v/>
      </c>
      <c r="J112" s="14"/>
      <c r="K112" t="str">
        <f>IFERROR(VLOOKUP(VALUE(J112),'Combined ISIC Code '!G114:H532,2,FALSE),"")</f>
        <v/>
      </c>
      <c r="L112" t="str" cm="1">
        <f t="array" ref="L112">_xlfn.UNIQUE(_xlfn.XLOOKUP(M112,Data[Economic Activity],Data[[ Activity Code]],"",0))</f>
        <v/>
      </c>
    </row>
    <row r="113" spans="4:12" x14ac:dyDescent="0.3">
      <c r="D113" t="str">
        <f>_xlfn.XLOOKUP(E113,Data[Sector Name],Data[ISIC Section],"",0)</f>
        <v/>
      </c>
      <c r="F113" s="12" t="str">
        <f>IFERROR(_xlfn.XLOOKUP(G113,Data[DivisionName],Data[ISIC Division],"",0),"")</f>
        <v/>
      </c>
      <c r="H113" s="13" t="str">
        <f>_xlfn.XLOOKUP(I113,Data[ISIC Group Name],Data[ISIC Group],"",0)</f>
        <v/>
      </c>
      <c r="J113" s="14"/>
      <c r="K113" t="str">
        <f>IFERROR(VLOOKUP(VALUE(J113),'Combined ISIC Code '!G115:H533,2,FALSE),"")</f>
        <v/>
      </c>
      <c r="L113" t="str" cm="1">
        <f t="array" ref="L113">_xlfn.UNIQUE(_xlfn.XLOOKUP(M113,Data[Economic Activity],Data[[ Activity Code]],"",0))</f>
        <v/>
      </c>
    </row>
    <row r="114" spans="4:12" x14ac:dyDescent="0.3">
      <c r="D114" t="str">
        <f>_xlfn.XLOOKUP(E114,Data[Sector Name],Data[ISIC Section],"",0)</f>
        <v/>
      </c>
      <c r="F114" s="12" t="str">
        <f>IFERROR(_xlfn.XLOOKUP(G114,Data[DivisionName],Data[ISIC Division],"",0),"")</f>
        <v/>
      </c>
      <c r="H114" s="13" t="str">
        <f>_xlfn.XLOOKUP(I114,Data[ISIC Group Name],Data[ISIC Group],"",0)</f>
        <v/>
      </c>
      <c r="J114" s="14"/>
      <c r="K114" t="str">
        <f>IFERROR(VLOOKUP(VALUE(J114),'Combined ISIC Code '!G116:H534,2,FALSE),"")</f>
        <v/>
      </c>
      <c r="L114" t="str" cm="1">
        <f t="array" ref="L114">_xlfn.UNIQUE(_xlfn.XLOOKUP(M114,Data[Economic Activity],Data[[ Activity Code]],"",0))</f>
        <v/>
      </c>
    </row>
    <row r="115" spans="4:12" x14ac:dyDescent="0.3">
      <c r="D115" t="str">
        <f>_xlfn.XLOOKUP(E115,Data[Sector Name],Data[ISIC Section],"",0)</f>
        <v/>
      </c>
      <c r="F115" s="12" t="str">
        <f>IFERROR(_xlfn.XLOOKUP(G115,Data[DivisionName],Data[ISIC Division],"",0),"")</f>
        <v/>
      </c>
      <c r="H115" s="13" t="str">
        <f>_xlfn.XLOOKUP(I115,Data[ISIC Group Name],Data[ISIC Group],"",0)</f>
        <v/>
      </c>
      <c r="J115" s="14"/>
      <c r="K115" t="str">
        <f>IFERROR(VLOOKUP(VALUE(J115),'Combined ISIC Code '!G117:H535,2,FALSE),"")</f>
        <v/>
      </c>
      <c r="L115" t="str" cm="1">
        <f t="array" ref="L115">_xlfn.UNIQUE(_xlfn.XLOOKUP(M115,Data[Economic Activity],Data[[ Activity Code]],"",0))</f>
        <v/>
      </c>
    </row>
    <row r="116" spans="4:12" x14ac:dyDescent="0.3">
      <c r="D116" t="str">
        <f>_xlfn.XLOOKUP(E116,Data[Sector Name],Data[ISIC Section],"",0)</f>
        <v/>
      </c>
      <c r="F116" s="12" t="str">
        <f>IFERROR(_xlfn.XLOOKUP(G116,Data[DivisionName],Data[ISIC Division],"",0),"")</f>
        <v/>
      </c>
      <c r="H116" s="13" t="str">
        <f>_xlfn.XLOOKUP(I116,Data[ISIC Group Name],Data[ISIC Group],"",0)</f>
        <v/>
      </c>
      <c r="J116" s="14"/>
      <c r="K116" t="str">
        <f>IFERROR(VLOOKUP(VALUE(J116),'Combined ISIC Code '!G118:H536,2,FALSE),"")</f>
        <v/>
      </c>
      <c r="L116" t="str" cm="1">
        <f t="array" ref="L116">_xlfn.UNIQUE(_xlfn.XLOOKUP(M116,Data[Economic Activity],Data[[ Activity Code]],"",0))</f>
        <v/>
      </c>
    </row>
    <row r="117" spans="4:12" x14ac:dyDescent="0.3">
      <c r="D117" t="str">
        <f>_xlfn.XLOOKUP(E117,Data[Sector Name],Data[ISIC Section],"",0)</f>
        <v/>
      </c>
      <c r="F117" s="12" t="str">
        <f>IFERROR(_xlfn.XLOOKUP(G117,Data[DivisionName],Data[ISIC Division],"",0),"")</f>
        <v/>
      </c>
      <c r="H117" s="13" t="str">
        <f>_xlfn.XLOOKUP(I117,Data[ISIC Group Name],Data[ISIC Group],"",0)</f>
        <v/>
      </c>
      <c r="J117" s="14"/>
      <c r="K117" t="str">
        <f>IFERROR(VLOOKUP(VALUE(J117),'Combined ISIC Code '!G119:H537,2,FALSE),"")</f>
        <v/>
      </c>
      <c r="L117" t="str" cm="1">
        <f t="array" ref="L117">_xlfn.UNIQUE(_xlfn.XLOOKUP(M117,Data[Economic Activity],Data[[ Activity Code]],"",0))</f>
        <v/>
      </c>
    </row>
    <row r="118" spans="4:12" x14ac:dyDescent="0.3">
      <c r="D118" t="str">
        <f>_xlfn.XLOOKUP(E118,Data[Sector Name],Data[ISIC Section],"",0)</f>
        <v/>
      </c>
      <c r="F118" s="12" t="str">
        <f>IFERROR(_xlfn.XLOOKUP(G118,Data[DivisionName],Data[ISIC Division],"",0),"")</f>
        <v/>
      </c>
      <c r="H118" s="13" t="str">
        <f>_xlfn.XLOOKUP(I118,Data[ISIC Group Name],Data[ISIC Group],"",0)</f>
        <v/>
      </c>
      <c r="J118" s="14"/>
      <c r="K118" t="str">
        <f>IFERROR(VLOOKUP(VALUE(J118),'Combined ISIC Code '!G120:H538,2,FALSE),"")</f>
        <v/>
      </c>
      <c r="L118" t="str" cm="1">
        <f t="array" ref="L118">_xlfn.UNIQUE(_xlfn.XLOOKUP(M118,Data[Economic Activity],Data[[ Activity Code]],"",0))</f>
        <v/>
      </c>
    </row>
    <row r="119" spans="4:12" x14ac:dyDescent="0.3">
      <c r="D119" t="str">
        <f>_xlfn.XLOOKUP(E119,Data[Sector Name],Data[ISIC Section],"",0)</f>
        <v/>
      </c>
      <c r="F119" s="12" t="str">
        <f>IFERROR(_xlfn.XLOOKUP(G119,Data[DivisionName],Data[ISIC Division],"",0),"")</f>
        <v/>
      </c>
      <c r="H119" s="13" t="str">
        <f>_xlfn.XLOOKUP(I119,Data[ISIC Group Name],Data[ISIC Group],"",0)</f>
        <v/>
      </c>
      <c r="J119" s="14"/>
      <c r="K119" t="str">
        <f>IFERROR(VLOOKUP(VALUE(J119),'Combined ISIC Code '!G121:H539,2,FALSE),"")</f>
        <v/>
      </c>
      <c r="L119" t="str" cm="1">
        <f t="array" ref="L119">_xlfn.UNIQUE(_xlfn.XLOOKUP(M119,Data[Economic Activity],Data[[ Activity Code]],"",0))</f>
        <v/>
      </c>
    </row>
    <row r="120" spans="4:12" x14ac:dyDescent="0.3">
      <c r="D120" t="str">
        <f>_xlfn.XLOOKUP(E120,Data[Sector Name],Data[ISIC Section],"",0)</f>
        <v/>
      </c>
      <c r="F120" s="12" t="str">
        <f>IFERROR(_xlfn.XLOOKUP(G120,Data[DivisionName],Data[ISIC Division],"",0),"")</f>
        <v/>
      </c>
      <c r="H120" s="13" t="str">
        <f>_xlfn.XLOOKUP(I120,Data[ISIC Group Name],Data[ISIC Group],"",0)</f>
        <v/>
      </c>
      <c r="J120" s="14"/>
      <c r="K120" t="str">
        <f>IFERROR(VLOOKUP(VALUE(J120),'Combined ISIC Code '!G122:H540,2,FALSE),"")</f>
        <v/>
      </c>
      <c r="L120" t="str" cm="1">
        <f t="array" ref="L120">_xlfn.UNIQUE(_xlfn.XLOOKUP(M120,Data[Economic Activity],Data[[ Activity Code]],"",0))</f>
        <v/>
      </c>
    </row>
    <row r="121" spans="4:12" x14ac:dyDescent="0.3">
      <c r="D121" t="str">
        <f>_xlfn.XLOOKUP(E121,Data[Sector Name],Data[ISIC Section],"",0)</f>
        <v/>
      </c>
      <c r="F121" s="12" t="str">
        <f>IFERROR(_xlfn.XLOOKUP(G121,Data[DivisionName],Data[ISIC Division],"",0),"")</f>
        <v/>
      </c>
      <c r="H121" s="13" t="str">
        <f>_xlfn.XLOOKUP(I121,Data[ISIC Group Name],Data[ISIC Group],"",0)</f>
        <v/>
      </c>
      <c r="J121" s="14"/>
      <c r="K121" t="str">
        <f>IFERROR(VLOOKUP(VALUE(J121),'Combined ISIC Code '!G123:H541,2,FALSE),"")</f>
        <v/>
      </c>
      <c r="L121" t="str" cm="1">
        <f t="array" ref="L121">_xlfn.UNIQUE(_xlfn.XLOOKUP(M121,Data[Economic Activity],Data[[ Activity Code]],"",0))</f>
        <v/>
      </c>
    </row>
    <row r="122" spans="4:12" x14ac:dyDescent="0.3">
      <c r="D122" t="str">
        <f>_xlfn.XLOOKUP(E122,Data[Sector Name],Data[ISIC Section],"",0)</f>
        <v/>
      </c>
      <c r="F122" s="12" t="str">
        <f>IFERROR(_xlfn.XLOOKUP(G122,Data[DivisionName],Data[ISIC Division],"",0),"")</f>
        <v/>
      </c>
      <c r="H122" s="13" t="str">
        <f>_xlfn.XLOOKUP(I122,Data[ISIC Group Name],Data[ISIC Group],"",0)</f>
        <v/>
      </c>
      <c r="J122" s="14"/>
      <c r="K122" t="str">
        <f>IFERROR(VLOOKUP(VALUE(J122),'Combined ISIC Code '!G124:H542,2,FALSE),"")</f>
        <v/>
      </c>
      <c r="L122" t="str" cm="1">
        <f t="array" ref="L122">_xlfn.UNIQUE(_xlfn.XLOOKUP(M122,Data[Economic Activity],Data[[ Activity Code]],"",0))</f>
        <v/>
      </c>
    </row>
    <row r="123" spans="4:12" x14ac:dyDescent="0.3">
      <c r="D123" t="str">
        <f>_xlfn.XLOOKUP(E123,Data[Sector Name],Data[ISIC Section],"",0)</f>
        <v/>
      </c>
      <c r="F123" s="12" t="str">
        <f>IFERROR(_xlfn.XLOOKUP(G123,Data[DivisionName],Data[ISIC Division],"",0),"")</f>
        <v/>
      </c>
      <c r="H123" s="13" t="str">
        <f>_xlfn.XLOOKUP(I123,Data[ISIC Group Name],Data[ISIC Group],"",0)</f>
        <v/>
      </c>
      <c r="J123" s="14"/>
      <c r="K123" t="str">
        <f>IFERROR(VLOOKUP(VALUE(J123),'Combined ISIC Code '!G125:H543,2,FALSE),"")</f>
        <v/>
      </c>
      <c r="L123" t="str" cm="1">
        <f t="array" ref="L123">_xlfn.UNIQUE(_xlfn.XLOOKUP(M123,Data[Economic Activity],Data[[ Activity Code]],"",0))</f>
        <v/>
      </c>
    </row>
    <row r="124" spans="4:12" x14ac:dyDescent="0.3">
      <c r="D124" t="str">
        <f>_xlfn.XLOOKUP(E124,Data[Sector Name],Data[ISIC Section],"",0)</f>
        <v/>
      </c>
      <c r="F124" s="12" t="str">
        <f>IFERROR(_xlfn.XLOOKUP(G124,Data[DivisionName],Data[ISIC Division],"",0),"")</f>
        <v/>
      </c>
      <c r="H124" s="13" t="str">
        <f>_xlfn.XLOOKUP(I124,Data[ISIC Group Name],Data[ISIC Group],"",0)</f>
        <v/>
      </c>
      <c r="J124" s="14"/>
      <c r="K124" t="str">
        <f>IFERROR(VLOOKUP(VALUE(J124),'Combined ISIC Code '!G126:H544,2,FALSE),"")</f>
        <v/>
      </c>
      <c r="L124" t="str" cm="1">
        <f t="array" ref="L124">_xlfn.UNIQUE(_xlfn.XLOOKUP(M124,Data[Economic Activity],Data[[ Activity Code]],"",0))</f>
        <v/>
      </c>
    </row>
    <row r="125" spans="4:12" x14ac:dyDescent="0.3">
      <c r="D125" t="str">
        <f>_xlfn.XLOOKUP(E125,Data[Sector Name],Data[ISIC Section],"",0)</f>
        <v/>
      </c>
      <c r="F125" s="12" t="str">
        <f>IFERROR(_xlfn.XLOOKUP(G125,Data[DivisionName],Data[ISIC Division],"",0),"")</f>
        <v/>
      </c>
      <c r="H125" s="13" t="str">
        <f>_xlfn.XLOOKUP(I125,Data[ISIC Group Name],Data[ISIC Group],"",0)</f>
        <v/>
      </c>
      <c r="J125" s="14"/>
      <c r="K125" t="str">
        <f>IFERROR(VLOOKUP(VALUE(J125),'Combined ISIC Code '!G127:H545,2,FALSE),"")</f>
        <v/>
      </c>
      <c r="L125" t="str" cm="1">
        <f t="array" ref="L125">_xlfn.UNIQUE(_xlfn.XLOOKUP(M125,Data[Economic Activity],Data[[ Activity Code]],"",0))</f>
        <v/>
      </c>
    </row>
    <row r="126" spans="4:12" x14ac:dyDescent="0.3">
      <c r="D126" t="str">
        <f>_xlfn.XLOOKUP(E126,Data[Sector Name],Data[ISIC Section],"",0)</f>
        <v/>
      </c>
      <c r="F126" s="12" t="str">
        <f>IFERROR(_xlfn.XLOOKUP(G126,Data[DivisionName],Data[ISIC Division],"",0),"")</f>
        <v/>
      </c>
      <c r="H126" s="13" t="str">
        <f>_xlfn.XLOOKUP(I126,Data[ISIC Group Name],Data[ISIC Group],"",0)</f>
        <v/>
      </c>
      <c r="J126" s="14"/>
      <c r="K126" t="str">
        <f>IFERROR(VLOOKUP(VALUE(J126),'Combined ISIC Code '!G128:H546,2,FALSE),"")</f>
        <v/>
      </c>
      <c r="L126" t="str" cm="1">
        <f t="array" ref="L126">_xlfn.UNIQUE(_xlfn.XLOOKUP(M126,Data[Economic Activity],Data[[ Activity Code]],"",0))</f>
        <v/>
      </c>
    </row>
    <row r="127" spans="4:12" x14ac:dyDescent="0.3">
      <c r="D127" t="str">
        <f>_xlfn.XLOOKUP(E127,Data[Sector Name],Data[ISIC Section],"",0)</f>
        <v/>
      </c>
      <c r="F127" s="12" t="str">
        <f>IFERROR(_xlfn.XLOOKUP(G127,Data[DivisionName],Data[ISIC Division],"",0),"")</f>
        <v/>
      </c>
      <c r="H127" s="13" t="str">
        <f>_xlfn.XLOOKUP(I127,Data[ISIC Group Name],Data[ISIC Group],"",0)</f>
        <v/>
      </c>
      <c r="J127" s="14"/>
      <c r="K127" t="str">
        <f>IFERROR(VLOOKUP(VALUE(J127),'Combined ISIC Code '!G129:H547,2,FALSE),"")</f>
        <v/>
      </c>
      <c r="L127" t="str" cm="1">
        <f t="array" ref="L127">_xlfn.UNIQUE(_xlfn.XLOOKUP(M127,Data[Economic Activity],Data[[ Activity Code]],"",0))</f>
        <v/>
      </c>
    </row>
    <row r="128" spans="4:12" x14ac:dyDescent="0.3">
      <c r="D128" t="str">
        <f>_xlfn.XLOOKUP(E128,Data[Sector Name],Data[ISIC Section],"",0)</f>
        <v/>
      </c>
      <c r="F128" s="12" t="str">
        <f>IFERROR(_xlfn.XLOOKUP(G128,Data[DivisionName],Data[ISIC Division],"",0),"")</f>
        <v/>
      </c>
      <c r="H128" s="13" t="str">
        <f>_xlfn.XLOOKUP(I128,Data[ISIC Group Name],Data[ISIC Group],"",0)</f>
        <v/>
      </c>
      <c r="J128" s="14"/>
      <c r="K128" t="str">
        <f>IFERROR(VLOOKUP(VALUE(J128),'Combined ISIC Code '!G130:H548,2,FALSE),"")</f>
        <v/>
      </c>
      <c r="L128" t="str" cm="1">
        <f t="array" ref="L128">_xlfn.UNIQUE(_xlfn.XLOOKUP(M128,Data[Economic Activity],Data[[ Activity Code]],"",0))</f>
        <v/>
      </c>
    </row>
    <row r="129" spans="4:12" x14ac:dyDescent="0.3">
      <c r="D129" t="str">
        <f>_xlfn.XLOOKUP(E129,Data[Sector Name],Data[ISIC Section],"",0)</f>
        <v/>
      </c>
      <c r="F129" s="12" t="str">
        <f>IFERROR(_xlfn.XLOOKUP(G129,Data[DivisionName],Data[ISIC Division],"",0),"")</f>
        <v/>
      </c>
      <c r="H129" s="13" t="str">
        <f>_xlfn.XLOOKUP(I129,Data[ISIC Group Name],Data[ISIC Group],"",0)</f>
        <v/>
      </c>
      <c r="J129" s="14"/>
      <c r="K129" t="str">
        <f>IFERROR(VLOOKUP(VALUE(J129),'Combined ISIC Code '!G131:H549,2,FALSE),"")</f>
        <v/>
      </c>
      <c r="L129" t="str" cm="1">
        <f t="array" ref="L129">_xlfn.UNIQUE(_xlfn.XLOOKUP(M129,Data[Economic Activity],Data[[ Activity Code]],"",0))</f>
        <v/>
      </c>
    </row>
    <row r="130" spans="4:12" x14ac:dyDescent="0.3">
      <c r="D130" t="str">
        <f>_xlfn.XLOOKUP(E130,Data[Sector Name],Data[ISIC Section],"",0)</f>
        <v/>
      </c>
      <c r="F130" s="12" t="str">
        <f>IFERROR(_xlfn.XLOOKUP(G130,Data[DivisionName],Data[ISIC Division],"",0),"")</f>
        <v/>
      </c>
      <c r="H130" s="13" t="str">
        <f>_xlfn.XLOOKUP(I130,Data[ISIC Group Name],Data[ISIC Group],"",0)</f>
        <v/>
      </c>
      <c r="J130" s="14"/>
      <c r="K130" t="str">
        <f>IFERROR(VLOOKUP(VALUE(J130),'Combined ISIC Code '!G132:H550,2,FALSE),"")</f>
        <v/>
      </c>
      <c r="L130" t="str" cm="1">
        <f t="array" ref="L130">_xlfn.UNIQUE(_xlfn.XLOOKUP(M130,Data[Economic Activity],Data[[ Activity Code]],"",0))</f>
        <v/>
      </c>
    </row>
    <row r="131" spans="4:12" x14ac:dyDescent="0.3">
      <c r="D131" t="str">
        <f>_xlfn.XLOOKUP(E131,Data[Sector Name],Data[ISIC Section],"",0)</f>
        <v/>
      </c>
      <c r="F131" s="12" t="str">
        <f>IFERROR(_xlfn.XLOOKUP(G131,Data[DivisionName],Data[ISIC Division],"",0),"")</f>
        <v/>
      </c>
      <c r="H131" s="13" t="str">
        <f>_xlfn.XLOOKUP(I131,Data[ISIC Group Name],Data[ISIC Group],"",0)</f>
        <v/>
      </c>
      <c r="J131" s="14"/>
      <c r="K131" t="str">
        <f>IFERROR(VLOOKUP(VALUE(J131),'Combined ISIC Code '!G133:H551,2,FALSE),"")</f>
        <v/>
      </c>
      <c r="L131" t="str" cm="1">
        <f t="array" ref="L131">_xlfn.UNIQUE(_xlfn.XLOOKUP(M131,Data[Economic Activity],Data[[ Activity Code]],"",0))</f>
        <v/>
      </c>
    </row>
    <row r="132" spans="4:12" x14ac:dyDescent="0.3">
      <c r="D132" t="str">
        <f>_xlfn.XLOOKUP(E132,Data[Sector Name],Data[ISIC Section],"",0)</f>
        <v/>
      </c>
      <c r="F132" s="12" t="str">
        <f>IFERROR(_xlfn.XLOOKUP(G132,Data[DivisionName],Data[ISIC Division],"",0),"")</f>
        <v/>
      </c>
      <c r="H132" s="13" t="str">
        <f>_xlfn.XLOOKUP(I132,Data[ISIC Group Name],Data[ISIC Group],"",0)</f>
        <v/>
      </c>
      <c r="J132" s="14"/>
      <c r="K132" t="str">
        <f>IFERROR(VLOOKUP(VALUE(J132),'Combined ISIC Code '!G134:H552,2,FALSE),"")</f>
        <v/>
      </c>
      <c r="L132" t="str" cm="1">
        <f t="array" ref="L132">_xlfn.UNIQUE(_xlfn.XLOOKUP(M132,Data[Economic Activity],Data[[ Activity Code]],"",0))</f>
        <v/>
      </c>
    </row>
    <row r="133" spans="4:12" x14ac:dyDescent="0.3">
      <c r="D133" t="str">
        <f>_xlfn.XLOOKUP(E133,Data[Sector Name],Data[ISIC Section],"",0)</f>
        <v/>
      </c>
      <c r="F133" s="12" t="str">
        <f>IFERROR(_xlfn.XLOOKUP(G133,Data[DivisionName],Data[ISIC Division],"",0),"")</f>
        <v/>
      </c>
      <c r="H133" s="13" t="str">
        <f>_xlfn.XLOOKUP(I133,Data[ISIC Group Name],Data[ISIC Group],"",0)</f>
        <v/>
      </c>
      <c r="J133" s="14"/>
      <c r="K133" t="str">
        <f>IFERROR(VLOOKUP(VALUE(J133),'Combined ISIC Code '!G135:H553,2,FALSE),"")</f>
        <v/>
      </c>
      <c r="L133" t="str" cm="1">
        <f t="array" ref="L133">_xlfn.UNIQUE(_xlfn.XLOOKUP(M133,Data[Economic Activity],Data[[ Activity Code]],"",0))</f>
        <v/>
      </c>
    </row>
    <row r="134" spans="4:12" x14ac:dyDescent="0.3">
      <c r="D134" t="str">
        <f>_xlfn.XLOOKUP(E134,Data[Sector Name],Data[ISIC Section],"",0)</f>
        <v/>
      </c>
      <c r="F134" s="12" t="str">
        <f>IFERROR(_xlfn.XLOOKUP(G134,Data[DivisionName],Data[ISIC Division],"",0),"")</f>
        <v/>
      </c>
      <c r="H134" s="13" t="str">
        <f>_xlfn.XLOOKUP(I134,Data[ISIC Group Name],Data[ISIC Group],"",0)</f>
        <v/>
      </c>
      <c r="J134" s="14"/>
      <c r="K134" t="str">
        <f>IFERROR(VLOOKUP(VALUE(J134),'Combined ISIC Code '!G136:H554,2,FALSE),"")</f>
        <v/>
      </c>
      <c r="L134" t="str" cm="1">
        <f t="array" ref="L134">_xlfn.UNIQUE(_xlfn.XLOOKUP(M134,Data[Economic Activity],Data[[ Activity Code]],"",0))</f>
        <v/>
      </c>
    </row>
    <row r="135" spans="4:12" x14ac:dyDescent="0.3">
      <c r="D135" t="str">
        <f>_xlfn.XLOOKUP(E135,Data[Sector Name],Data[ISIC Section],"",0)</f>
        <v/>
      </c>
      <c r="F135" s="12" t="str">
        <f>IFERROR(_xlfn.XLOOKUP(G135,Data[DivisionName],Data[ISIC Division],"",0),"")</f>
        <v/>
      </c>
      <c r="H135" s="13" t="str">
        <f>_xlfn.XLOOKUP(I135,Data[ISIC Group Name],Data[ISIC Group],"",0)</f>
        <v/>
      </c>
      <c r="J135" s="14"/>
      <c r="K135" t="str">
        <f>IFERROR(VLOOKUP(VALUE(J135),'Combined ISIC Code '!G137:H555,2,FALSE),"")</f>
        <v/>
      </c>
      <c r="L135" t="str" cm="1">
        <f t="array" ref="L135">_xlfn.UNIQUE(_xlfn.XLOOKUP(M135,Data[Economic Activity],Data[[ Activity Code]],"",0))</f>
        <v/>
      </c>
    </row>
    <row r="136" spans="4:12" x14ac:dyDescent="0.3">
      <c r="D136" t="str">
        <f>_xlfn.XLOOKUP(E136,Data[Sector Name],Data[ISIC Section],"",0)</f>
        <v/>
      </c>
      <c r="F136" s="12" t="str">
        <f>IFERROR(_xlfn.XLOOKUP(G136,Data[DivisionName],Data[ISIC Division],"",0),"")</f>
        <v/>
      </c>
      <c r="H136" s="13" t="str">
        <f>_xlfn.XLOOKUP(I136,Data[ISIC Group Name],Data[ISIC Group],"",0)</f>
        <v/>
      </c>
      <c r="J136" s="14"/>
      <c r="K136" t="str">
        <f>IFERROR(VLOOKUP(VALUE(J136),'Combined ISIC Code '!G138:H556,2,FALSE),"")</f>
        <v/>
      </c>
      <c r="L136" t="str" cm="1">
        <f t="array" ref="L136">_xlfn.UNIQUE(_xlfn.XLOOKUP(M136,Data[Economic Activity],Data[[ Activity Code]],"",0))</f>
        <v/>
      </c>
    </row>
    <row r="137" spans="4:12" x14ac:dyDescent="0.3">
      <c r="D137" t="str">
        <f>_xlfn.XLOOKUP(E137,Data[Sector Name],Data[ISIC Section],"",0)</f>
        <v/>
      </c>
      <c r="F137" s="12" t="str">
        <f>IFERROR(_xlfn.XLOOKUP(G137,Data[DivisionName],Data[ISIC Division],"",0),"")</f>
        <v/>
      </c>
      <c r="H137" s="13" t="str">
        <f>_xlfn.XLOOKUP(I137,Data[ISIC Group Name],Data[ISIC Group],"",0)</f>
        <v/>
      </c>
      <c r="J137" s="14"/>
      <c r="K137" t="str">
        <f>IFERROR(VLOOKUP(VALUE(J137),'Combined ISIC Code '!G139:H557,2,FALSE),"")</f>
        <v/>
      </c>
      <c r="L137" t="str" cm="1">
        <f t="array" ref="L137">_xlfn.UNIQUE(_xlfn.XLOOKUP(M137,Data[Economic Activity],Data[[ Activity Code]],"",0))</f>
        <v/>
      </c>
    </row>
    <row r="138" spans="4:12" x14ac:dyDescent="0.3">
      <c r="D138" t="str">
        <f>_xlfn.XLOOKUP(E138,Data[Sector Name],Data[ISIC Section],"",0)</f>
        <v/>
      </c>
      <c r="F138" s="12" t="str">
        <f>IFERROR(_xlfn.XLOOKUP(G138,Data[DivisionName],Data[ISIC Division],"",0),"")</f>
        <v/>
      </c>
      <c r="H138" s="13" t="str">
        <f>_xlfn.XLOOKUP(I138,Data[ISIC Group Name],Data[ISIC Group],"",0)</f>
        <v/>
      </c>
      <c r="J138" s="14"/>
      <c r="K138" t="str">
        <f>IFERROR(VLOOKUP(VALUE(J138),'Combined ISIC Code '!G140:H558,2,FALSE),"")</f>
        <v/>
      </c>
      <c r="L138" t="str" cm="1">
        <f t="array" ref="L138">_xlfn.UNIQUE(_xlfn.XLOOKUP(M138,Data[Economic Activity],Data[[ Activity Code]],"",0))</f>
        <v/>
      </c>
    </row>
    <row r="139" spans="4:12" x14ac:dyDescent="0.3">
      <c r="D139" t="str">
        <f>_xlfn.XLOOKUP(E139,Data[Sector Name],Data[ISIC Section],"",0)</f>
        <v/>
      </c>
      <c r="F139" s="12" t="str">
        <f>IFERROR(_xlfn.XLOOKUP(G139,Data[DivisionName],Data[ISIC Division],"",0),"")</f>
        <v/>
      </c>
      <c r="H139" s="13" t="str">
        <f>_xlfn.XLOOKUP(I139,Data[ISIC Group Name],Data[ISIC Group],"",0)</f>
        <v/>
      </c>
      <c r="J139" s="14"/>
      <c r="K139" t="str">
        <f>IFERROR(VLOOKUP(VALUE(J139),'Combined ISIC Code '!G141:H559,2,FALSE),"")</f>
        <v/>
      </c>
      <c r="L139" t="str" cm="1">
        <f t="array" ref="L139">_xlfn.UNIQUE(_xlfn.XLOOKUP(M139,Data[Economic Activity],Data[[ Activity Code]],"",0))</f>
        <v/>
      </c>
    </row>
    <row r="140" spans="4:12" x14ac:dyDescent="0.3">
      <c r="D140" t="str">
        <f>_xlfn.XLOOKUP(E140,Data[Sector Name],Data[ISIC Section],"",0)</f>
        <v/>
      </c>
      <c r="F140" s="12" t="str">
        <f>IFERROR(_xlfn.XLOOKUP(G140,Data[DivisionName],Data[ISIC Division],"",0),"")</f>
        <v/>
      </c>
      <c r="H140" s="13" t="str">
        <f>_xlfn.XLOOKUP(I140,Data[ISIC Group Name],Data[ISIC Group],"",0)</f>
        <v/>
      </c>
      <c r="J140" s="14"/>
      <c r="K140" t="str">
        <f>IFERROR(VLOOKUP(VALUE(J140),'Combined ISIC Code '!G142:H560,2,FALSE),"")</f>
        <v/>
      </c>
      <c r="L140" t="str" cm="1">
        <f t="array" ref="L140">_xlfn.UNIQUE(_xlfn.XLOOKUP(M140,Data[Economic Activity],Data[[ Activity Code]],"",0))</f>
        <v/>
      </c>
    </row>
    <row r="141" spans="4:12" x14ac:dyDescent="0.3">
      <c r="D141" t="str">
        <f>_xlfn.XLOOKUP(E141,Data[Sector Name],Data[ISIC Section],"",0)</f>
        <v/>
      </c>
      <c r="F141" s="12" t="str">
        <f>IFERROR(_xlfn.XLOOKUP(G141,Data[DivisionName],Data[ISIC Division],"",0),"")</f>
        <v/>
      </c>
      <c r="H141" s="13" t="str">
        <f>_xlfn.XLOOKUP(I141,Data[ISIC Group Name],Data[ISIC Group],"",0)</f>
        <v/>
      </c>
      <c r="J141" s="14"/>
      <c r="K141" t="str">
        <f>IFERROR(VLOOKUP(VALUE(J141),'Combined ISIC Code '!G143:H561,2,FALSE),"")</f>
        <v/>
      </c>
      <c r="L141" t="str" cm="1">
        <f t="array" ref="L141">_xlfn.UNIQUE(_xlfn.XLOOKUP(M141,Data[Economic Activity],Data[[ Activity Code]],"",0))</f>
        <v/>
      </c>
    </row>
    <row r="142" spans="4:12" x14ac:dyDescent="0.3">
      <c r="D142" t="str">
        <f>_xlfn.XLOOKUP(E142,Data[Sector Name],Data[ISIC Section],"",0)</f>
        <v/>
      </c>
      <c r="F142" s="12" t="str">
        <f>IFERROR(_xlfn.XLOOKUP(G142,Data[DivisionName],Data[ISIC Division],"",0),"")</f>
        <v/>
      </c>
      <c r="H142" s="13" t="str">
        <f>_xlfn.XLOOKUP(I142,Data[ISIC Group Name],Data[ISIC Group],"",0)</f>
        <v/>
      </c>
      <c r="J142" s="14"/>
      <c r="K142" t="str">
        <f>IFERROR(VLOOKUP(VALUE(J142),'Combined ISIC Code '!G144:H562,2,FALSE),"")</f>
        <v/>
      </c>
      <c r="L142" t="str" cm="1">
        <f t="array" ref="L142">_xlfn.UNIQUE(_xlfn.XLOOKUP(M142,Data[Economic Activity],Data[[ Activity Code]],"",0))</f>
        <v/>
      </c>
    </row>
    <row r="143" spans="4:12" x14ac:dyDescent="0.3">
      <c r="D143" t="str">
        <f>_xlfn.XLOOKUP(E143,Data[Sector Name],Data[ISIC Section],"",0)</f>
        <v/>
      </c>
      <c r="F143" s="12" t="str">
        <f>IFERROR(_xlfn.XLOOKUP(G143,Data[DivisionName],Data[ISIC Division],"",0),"")</f>
        <v/>
      </c>
      <c r="H143" s="13" t="str">
        <f>_xlfn.XLOOKUP(I143,Data[ISIC Group Name],Data[ISIC Group],"",0)</f>
        <v/>
      </c>
      <c r="J143" s="14"/>
      <c r="K143" t="str">
        <f>IFERROR(VLOOKUP(VALUE(J143),'Combined ISIC Code '!G145:H563,2,FALSE),"")</f>
        <v/>
      </c>
      <c r="L143" t="str" cm="1">
        <f t="array" ref="L143">_xlfn.UNIQUE(_xlfn.XLOOKUP(M143,Data[Economic Activity],Data[[ Activity Code]],"",0))</f>
        <v/>
      </c>
    </row>
    <row r="144" spans="4:12" x14ac:dyDescent="0.3">
      <c r="D144" t="str">
        <f>_xlfn.XLOOKUP(E144,Data[Sector Name],Data[ISIC Section],"",0)</f>
        <v/>
      </c>
      <c r="F144" s="12" t="str">
        <f>IFERROR(_xlfn.XLOOKUP(G144,Data[DivisionName],Data[ISIC Division],"",0),"")</f>
        <v/>
      </c>
      <c r="H144" s="13" t="str">
        <f>_xlfn.XLOOKUP(I144,Data[ISIC Group Name],Data[ISIC Group],"",0)</f>
        <v/>
      </c>
      <c r="J144" s="14"/>
      <c r="K144" t="str">
        <f>IFERROR(VLOOKUP(VALUE(J144),'Combined ISIC Code '!G146:H564,2,FALSE),"")</f>
        <v/>
      </c>
      <c r="L144" t="str" cm="1">
        <f t="array" ref="L144">_xlfn.UNIQUE(_xlfn.XLOOKUP(M144,Data[Economic Activity],Data[[ Activity Code]],"",0))</f>
        <v/>
      </c>
    </row>
    <row r="145" spans="4:12" x14ac:dyDescent="0.3">
      <c r="D145" t="str">
        <f>_xlfn.XLOOKUP(E145,Data[Sector Name],Data[ISIC Section],"",0)</f>
        <v/>
      </c>
      <c r="F145" s="12" t="str">
        <f>IFERROR(_xlfn.XLOOKUP(G145,Data[DivisionName],Data[ISIC Division],"",0),"")</f>
        <v/>
      </c>
      <c r="H145" s="13" t="str">
        <f>_xlfn.XLOOKUP(I145,Data[ISIC Group Name],Data[ISIC Group],"",0)</f>
        <v/>
      </c>
      <c r="J145" s="14"/>
      <c r="K145" t="str">
        <f>IFERROR(VLOOKUP(VALUE(J145),'Combined ISIC Code '!G147:H565,2,FALSE),"")</f>
        <v/>
      </c>
      <c r="L145" t="str" cm="1">
        <f t="array" ref="L145">_xlfn.UNIQUE(_xlfn.XLOOKUP(M145,Data[Economic Activity],Data[[ Activity Code]],"",0))</f>
        <v/>
      </c>
    </row>
    <row r="146" spans="4:12" x14ac:dyDescent="0.3">
      <c r="D146" t="str">
        <f>_xlfn.XLOOKUP(E146,Data[Sector Name],Data[ISIC Section],"",0)</f>
        <v/>
      </c>
      <c r="F146" s="12" t="str">
        <f>IFERROR(_xlfn.XLOOKUP(G146,Data[DivisionName],Data[ISIC Division],"",0),"")</f>
        <v/>
      </c>
      <c r="H146" s="13" t="str">
        <f>_xlfn.XLOOKUP(I146,Data[ISIC Group Name],Data[ISIC Group],"",0)</f>
        <v/>
      </c>
      <c r="J146" s="14"/>
      <c r="K146" t="str">
        <f>IFERROR(VLOOKUP(VALUE(J146),'Combined ISIC Code '!G148:H566,2,FALSE),"")</f>
        <v/>
      </c>
      <c r="L146" t="str" cm="1">
        <f t="array" ref="L146">_xlfn.UNIQUE(_xlfn.XLOOKUP(M146,Data[Economic Activity],Data[[ Activity Code]],"",0))</f>
        <v/>
      </c>
    </row>
    <row r="147" spans="4:12" x14ac:dyDescent="0.3">
      <c r="D147" t="str">
        <f>_xlfn.XLOOKUP(E147,Data[Sector Name],Data[ISIC Section],"",0)</f>
        <v/>
      </c>
      <c r="F147" s="12" t="str">
        <f>IFERROR(_xlfn.XLOOKUP(G147,Data[DivisionName],Data[ISIC Division],"",0),"")</f>
        <v/>
      </c>
      <c r="H147" s="13" t="str">
        <f>_xlfn.XLOOKUP(I147,Data[ISIC Group Name],Data[ISIC Group],"",0)</f>
        <v/>
      </c>
      <c r="J147" s="14"/>
      <c r="K147" t="str">
        <f>IFERROR(VLOOKUP(VALUE(J147),'Combined ISIC Code '!G149:H567,2,FALSE),"")</f>
        <v/>
      </c>
      <c r="L147" t="str" cm="1">
        <f t="array" ref="L147">_xlfn.UNIQUE(_xlfn.XLOOKUP(M147,Data[Economic Activity],Data[[ Activity Code]],"",0))</f>
        <v/>
      </c>
    </row>
    <row r="148" spans="4:12" x14ac:dyDescent="0.3">
      <c r="D148" t="str">
        <f>_xlfn.XLOOKUP(E148,Data[Sector Name],Data[ISIC Section],"",0)</f>
        <v/>
      </c>
      <c r="F148" s="12" t="str">
        <f>IFERROR(_xlfn.XLOOKUP(G148,Data[DivisionName],Data[ISIC Division],"",0),"")</f>
        <v/>
      </c>
      <c r="H148" s="13" t="str">
        <f>_xlfn.XLOOKUP(I148,Data[ISIC Group Name],Data[ISIC Group],"",0)</f>
        <v/>
      </c>
      <c r="J148" s="14"/>
      <c r="K148" t="str">
        <f>IFERROR(VLOOKUP(VALUE(J148),'Combined ISIC Code '!G150:H568,2,FALSE),"")</f>
        <v/>
      </c>
      <c r="L148" t="str" cm="1">
        <f t="array" ref="L148">_xlfn.UNIQUE(_xlfn.XLOOKUP(M148,Data[Economic Activity],Data[[ Activity Code]],"",0))</f>
        <v/>
      </c>
    </row>
    <row r="149" spans="4:12" x14ac:dyDescent="0.3">
      <c r="D149" t="str">
        <f>_xlfn.XLOOKUP(E149,Data[Sector Name],Data[ISIC Section],"",0)</f>
        <v/>
      </c>
      <c r="F149" s="12" t="str">
        <f>IFERROR(_xlfn.XLOOKUP(G149,Data[DivisionName],Data[ISIC Division],"",0),"")</f>
        <v/>
      </c>
      <c r="H149" s="13" t="str">
        <f>_xlfn.XLOOKUP(I149,Data[ISIC Group Name],Data[ISIC Group],"",0)</f>
        <v/>
      </c>
      <c r="J149" s="14"/>
      <c r="K149" t="str">
        <f>IFERROR(VLOOKUP(VALUE(J149),'Combined ISIC Code '!G151:H569,2,FALSE),"")</f>
        <v/>
      </c>
      <c r="L149" t="str" cm="1">
        <f t="array" ref="L149">_xlfn.UNIQUE(_xlfn.XLOOKUP(M149,Data[Economic Activity],Data[[ Activity Code]],"",0))</f>
        <v/>
      </c>
    </row>
    <row r="150" spans="4:12" x14ac:dyDescent="0.3">
      <c r="D150" t="str">
        <f>_xlfn.XLOOKUP(E150,Data[Sector Name],Data[ISIC Section],"",0)</f>
        <v/>
      </c>
      <c r="F150" s="12" t="str">
        <f>IFERROR(_xlfn.XLOOKUP(G150,Data[DivisionName],Data[ISIC Division],"",0),"")</f>
        <v/>
      </c>
      <c r="H150" s="13" t="str">
        <f>_xlfn.XLOOKUP(I150,Data[ISIC Group Name],Data[ISIC Group],"",0)</f>
        <v/>
      </c>
      <c r="J150" s="14"/>
      <c r="K150" t="str">
        <f>IFERROR(VLOOKUP(VALUE(J150),'Combined ISIC Code '!G152:H570,2,FALSE),"")</f>
        <v/>
      </c>
      <c r="L150" t="str" cm="1">
        <f t="array" ref="L150">_xlfn.UNIQUE(_xlfn.XLOOKUP(M150,Data[Economic Activity],Data[[ Activity Code]],"",0))</f>
        <v/>
      </c>
    </row>
    <row r="151" spans="4:12" x14ac:dyDescent="0.3">
      <c r="D151" t="str">
        <f>_xlfn.XLOOKUP(E151,Data[Sector Name],Data[ISIC Section],"",0)</f>
        <v/>
      </c>
      <c r="F151" s="12" t="str">
        <f>IFERROR(_xlfn.XLOOKUP(G151,Data[DivisionName],Data[ISIC Division],"",0),"")</f>
        <v/>
      </c>
      <c r="H151" s="13" t="str">
        <f>_xlfn.XLOOKUP(I151,Data[ISIC Group Name],Data[ISIC Group],"",0)</f>
        <v/>
      </c>
      <c r="J151" s="14"/>
      <c r="K151" t="str">
        <f>IFERROR(VLOOKUP(VALUE(J151),'Combined ISIC Code '!G153:H571,2,FALSE),"")</f>
        <v/>
      </c>
      <c r="L151" t="str" cm="1">
        <f t="array" ref="L151">_xlfn.UNIQUE(_xlfn.XLOOKUP(M151,Data[Economic Activity],Data[[ Activity Code]],"",0))</f>
        <v/>
      </c>
    </row>
    <row r="152" spans="4:12" x14ac:dyDescent="0.3">
      <c r="D152" t="str">
        <f>_xlfn.XLOOKUP(E152,Data[Sector Name],Data[ISIC Section],"",0)</f>
        <v/>
      </c>
      <c r="F152" s="12" t="str">
        <f>IFERROR(_xlfn.XLOOKUP(G152,Data[DivisionName],Data[ISIC Division],"",0),"")</f>
        <v/>
      </c>
      <c r="H152" s="13" t="str">
        <f>_xlfn.XLOOKUP(I152,Data[ISIC Group Name],Data[ISIC Group],"",0)</f>
        <v/>
      </c>
      <c r="J152" s="14"/>
      <c r="K152" t="str">
        <f>IFERROR(VLOOKUP(VALUE(J152),'Combined ISIC Code '!G154:H572,2,FALSE),"")</f>
        <v/>
      </c>
      <c r="L152" t="str" cm="1">
        <f t="array" ref="L152">_xlfn.UNIQUE(_xlfn.XLOOKUP(M152,Data[Economic Activity],Data[[ Activity Code]],"",0))</f>
        <v/>
      </c>
    </row>
    <row r="153" spans="4:12" x14ac:dyDescent="0.3">
      <c r="D153" t="str">
        <f>_xlfn.XLOOKUP(E153,Data[Sector Name],Data[ISIC Section],"",0)</f>
        <v/>
      </c>
      <c r="F153" s="12" t="str">
        <f>IFERROR(_xlfn.XLOOKUP(G153,Data[DivisionName],Data[ISIC Division],"",0),"")</f>
        <v/>
      </c>
      <c r="H153" s="13" t="str">
        <f>_xlfn.XLOOKUP(I153,Data[ISIC Group Name],Data[ISIC Group],"",0)</f>
        <v/>
      </c>
      <c r="J153" s="14"/>
      <c r="K153" t="str">
        <f>IFERROR(VLOOKUP(VALUE(J153),'Combined ISIC Code '!G155:H573,2,FALSE),"")</f>
        <v/>
      </c>
      <c r="L153" t="str" cm="1">
        <f t="array" ref="L153">_xlfn.UNIQUE(_xlfn.XLOOKUP(M153,Data[Economic Activity],Data[[ Activity Code]],"",0))</f>
        <v/>
      </c>
    </row>
    <row r="154" spans="4:12" x14ac:dyDescent="0.3">
      <c r="D154" t="str">
        <f>_xlfn.XLOOKUP(E154,Data[Sector Name],Data[ISIC Section],"",0)</f>
        <v/>
      </c>
      <c r="F154" s="12" t="str">
        <f>IFERROR(_xlfn.XLOOKUP(G154,Data[DivisionName],Data[ISIC Division],"",0),"")</f>
        <v/>
      </c>
      <c r="H154" s="13" t="str">
        <f>_xlfn.XLOOKUP(I154,Data[ISIC Group Name],Data[ISIC Group],"",0)</f>
        <v/>
      </c>
      <c r="J154" s="14"/>
      <c r="K154" t="str">
        <f>IFERROR(VLOOKUP(VALUE(J154),'Combined ISIC Code '!G156:H574,2,FALSE),"")</f>
        <v/>
      </c>
      <c r="L154" t="str" cm="1">
        <f t="array" ref="L154">_xlfn.UNIQUE(_xlfn.XLOOKUP(M154,Data[Economic Activity],Data[[ Activity Code]],"",0))</f>
        <v/>
      </c>
    </row>
    <row r="155" spans="4:12" x14ac:dyDescent="0.3">
      <c r="D155" t="str">
        <f>_xlfn.XLOOKUP(E155,Data[Sector Name],Data[ISIC Section],"",0)</f>
        <v/>
      </c>
      <c r="F155" s="12" t="str">
        <f>IFERROR(_xlfn.XLOOKUP(G155,Data[DivisionName],Data[ISIC Division],"",0),"")</f>
        <v/>
      </c>
      <c r="H155" s="13" t="str">
        <f>_xlfn.XLOOKUP(I155,Data[ISIC Group Name],Data[ISIC Group],"",0)</f>
        <v/>
      </c>
      <c r="J155" s="14"/>
      <c r="K155" t="str">
        <f>IFERROR(VLOOKUP(VALUE(J155),'Combined ISIC Code '!G157:H575,2,FALSE),"")</f>
        <v/>
      </c>
      <c r="L155" t="str" cm="1">
        <f t="array" ref="L155">_xlfn.UNIQUE(_xlfn.XLOOKUP(M155,Data[Economic Activity],Data[[ Activity Code]],"",0))</f>
        <v/>
      </c>
    </row>
    <row r="156" spans="4:12" x14ac:dyDescent="0.3">
      <c r="D156" t="str">
        <f>_xlfn.XLOOKUP(E156,Data[Sector Name],Data[ISIC Section],"",0)</f>
        <v/>
      </c>
      <c r="F156" s="12" t="str">
        <f>IFERROR(_xlfn.XLOOKUP(G156,Data[DivisionName],Data[ISIC Division],"",0),"")</f>
        <v/>
      </c>
      <c r="H156" s="13" t="str">
        <f>_xlfn.XLOOKUP(I156,Data[ISIC Group Name],Data[ISIC Group],"",0)</f>
        <v/>
      </c>
      <c r="J156" s="14"/>
      <c r="K156" t="str">
        <f>IFERROR(VLOOKUP(VALUE(J156),'Combined ISIC Code '!G158:H576,2,FALSE),"")</f>
        <v/>
      </c>
      <c r="L156" t="str" cm="1">
        <f t="array" ref="L156">_xlfn.UNIQUE(_xlfn.XLOOKUP(M156,Data[Economic Activity],Data[[ Activity Code]],"",0))</f>
        <v/>
      </c>
    </row>
    <row r="157" spans="4:12" x14ac:dyDescent="0.3">
      <c r="D157" t="str">
        <f>_xlfn.XLOOKUP(E157,Data[Sector Name],Data[ISIC Section],"",0)</f>
        <v/>
      </c>
      <c r="F157" s="12" t="str">
        <f>IFERROR(_xlfn.XLOOKUP(G157,Data[DivisionName],Data[ISIC Division],"",0),"")</f>
        <v/>
      </c>
      <c r="H157" s="13" t="str">
        <f>_xlfn.XLOOKUP(I157,Data[ISIC Group Name],Data[ISIC Group],"",0)</f>
        <v/>
      </c>
      <c r="J157" s="14"/>
      <c r="K157" t="str">
        <f>IFERROR(VLOOKUP(VALUE(J157),'Combined ISIC Code '!G159:H577,2,FALSE),"")</f>
        <v/>
      </c>
      <c r="L157" t="str" cm="1">
        <f t="array" ref="L157">_xlfn.UNIQUE(_xlfn.XLOOKUP(M157,Data[Economic Activity],Data[[ Activity Code]],"",0))</f>
        <v/>
      </c>
    </row>
    <row r="158" spans="4:12" x14ac:dyDescent="0.3">
      <c r="D158" t="str">
        <f>_xlfn.XLOOKUP(E158,Data[Sector Name],Data[ISIC Section],"",0)</f>
        <v/>
      </c>
      <c r="F158" s="12" t="str">
        <f>IFERROR(_xlfn.XLOOKUP(G158,Data[DivisionName],Data[ISIC Division],"",0),"")</f>
        <v/>
      </c>
      <c r="H158" s="13" t="str">
        <f>_xlfn.XLOOKUP(I158,Data[ISIC Group Name],Data[ISIC Group],"",0)</f>
        <v/>
      </c>
      <c r="J158" s="14"/>
      <c r="K158" t="str">
        <f>IFERROR(VLOOKUP(VALUE(J158),'Combined ISIC Code '!G160:H578,2,FALSE),"")</f>
        <v/>
      </c>
      <c r="L158" t="str" cm="1">
        <f t="array" ref="L158">_xlfn.UNIQUE(_xlfn.XLOOKUP(M158,Data[Economic Activity],Data[[ Activity Code]],"",0))</f>
        <v/>
      </c>
    </row>
    <row r="159" spans="4:12" x14ac:dyDescent="0.3">
      <c r="D159" t="str">
        <f>_xlfn.XLOOKUP(E159,Data[Sector Name],Data[ISIC Section],"",0)</f>
        <v/>
      </c>
      <c r="F159" s="12" t="str">
        <f>IFERROR(_xlfn.XLOOKUP(G159,Data[DivisionName],Data[ISIC Division],"",0),"")</f>
        <v/>
      </c>
      <c r="H159" s="13" t="str">
        <f>_xlfn.XLOOKUP(I159,Data[ISIC Group Name],Data[ISIC Group],"",0)</f>
        <v/>
      </c>
      <c r="J159" s="14"/>
      <c r="K159" t="str">
        <f>IFERROR(VLOOKUP(VALUE(J159),'Combined ISIC Code '!G161:H579,2,FALSE),"")</f>
        <v/>
      </c>
      <c r="L159" t="str" cm="1">
        <f t="array" ref="L159">_xlfn.UNIQUE(_xlfn.XLOOKUP(M159,Data[Economic Activity],Data[[ Activity Code]],"",0))</f>
        <v/>
      </c>
    </row>
    <row r="160" spans="4:12" x14ac:dyDescent="0.3">
      <c r="D160" t="str">
        <f>_xlfn.XLOOKUP(E160,Data[Sector Name],Data[ISIC Section],"",0)</f>
        <v/>
      </c>
      <c r="F160" s="12" t="str">
        <f>IFERROR(_xlfn.XLOOKUP(G160,Data[DivisionName],Data[ISIC Division],"",0),"")</f>
        <v/>
      </c>
      <c r="H160" s="13" t="str">
        <f>_xlfn.XLOOKUP(I160,Data[ISIC Group Name],Data[ISIC Group],"",0)</f>
        <v/>
      </c>
      <c r="J160" s="14"/>
      <c r="K160" t="str">
        <f>IFERROR(VLOOKUP(VALUE(J160),'Combined ISIC Code '!G162:H580,2,FALSE),"")</f>
        <v/>
      </c>
      <c r="L160" t="str" cm="1">
        <f t="array" ref="L160">_xlfn.UNIQUE(_xlfn.XLOOKUP(M160,Data[Economic Activity],Data[[ Activity Code]],"",0))</f>
        <v/>
      </c>
    </row>
    <row r="161" spans="4:12" x14ac:dyDescent="0.3">
      <c r="D161" t="str">
        <f>_xlfn.XLOOKUP(E161,Data[Sector Name],Data[ISIC Section],"",0)</f>
        <v/>
      </c>
      <c r="F161" s="12" t="str">
        <f>IFERROR(_xlfn.XLOOKUP(G161,Data[DivisionName],Data[ISIC Division],"",0),"")</f>
        <v/>
      </c>
      <c r="H161" s="13" t="str">
        <f>_xlfn.XLOOKUP(I161,Data[ISIC Group Name],Data[ISIC Group],"",0)</f>
        <v/>
      </c>
      <c r="J161" s="14"/>
      <c r="K161" t="str">
        <f>IFERROR(VLOOKUP(VALUE(J161),'Combined ISIC Code '!G163:H581,2,FALSE),"")</f>
        <v/>
      </c>
      <c r="L161" t="str" cm="1">
        <f t="array" ref="L161">_xlfn.UNIQUE(_xlfn.XLOOKUP(M161,Data[Economic Activity],Data[[ Activity Code]],"",0))</f>
        <v/>
      </c>
    </row>
    <row r="162" spans="4:12" x14ac:dyDescent="0.3">
      <c r="D162" t="str">
        <f>_xlfn.XLOOKUP(E162,Data[Sector Name],Data[ISIC Section],"",0)</f>
        <v/>
      </c>
      <c r="F162" s="12" t="str">
        <f>IFERROR(_xlfn.XLOOKUP(G162,Data[DivisionName],Data[ISIC Division],"",0),"")</f>
        <v/>
      </c>
      <c r="H162" s="13" t="str">
        <f>_xlfn.XLOOKUP(I162,Data[ISIC Group Name],Data[ISIC Group],"",0)</f>
        <v/>
      </c>
      <c r="J162" s="14"/>
      <c r="K162" t="str">
        <f>IFERROR(VLOOKUP(VALUE(J162),'Combined ISIC Code '!G164:H582,2,FALSE),"")</f>
        <v/>
      </c>
      <c r="L162" t="str" cm="1">
        <f t="array" ref="L162">_xlfn.UNIQUE(_xlfn.XLOOKUP(M162,Data[Economic Activity],Data[[ Activity Code]],"",0))</f>
        <v/>
      </c>
    </row>
    <row r="163" spans="4:12" x14ac:dyDescent="0.3">
      <c r="D163" t="str">
        <f>_xlfn.XLOOKUP(E163,Data[Sector Name],Data[ISIC Section],"",0)</f>
        <v/>
      </c>
      <c r="F163" s="12" t="str">
        <f>IFERROR(_xlfn.XLOOKUP(G163,Data[DivisionName],Data[ISIC Division],"",0),"")</f>
        <v/>
      </c>
      <c r="H163" s="13" t="str">
        <f>_xlfn.XLOOKUP(I163,Data[ISIC Group Name],Data[ISIC Group],"",0)</f>
        <v/>
      </c>
      <c r="J163" s="14"/>
      <c r="K163" t="str">
        <f>IFERROR(VLOOKUP(VALUE(J163),'Combined ISIC Code '!G165:H583,2,FALSE),"")</f>
        <v/>
      </c>
      <c r="L163" t="str" cm="1">
        <f t="array" ref="L163">_xlfn.UNIQUE(_xlfn.XLOOKUP(M163,Data[Economic Activity],Data[[ Activity Code]],"",0))</f>
        <v/>
      </c>
    </row>
    <row r="164" spans="4:12" x14ac:dyDescent="0.3">
      <c r="D164" t="str">
        <f>_xlfn.XLOOKUP(E164,Data[Sector Name],Data[ISIC Section],"",0)</f>
        <v/>
      </c>
      <c r="F164" s="12" t="str">
        <f>IFERROR(_xlfn.XLOOKUP(G164,Data[DivisionName],Data[ISIC Division],"",0),"")</f>
        <v/>
      </c>
      <c r="H164" s="13" t="str">
        <f>_xlfn.XLOOKUP(I164,Data[ISIC Group Name],Data[ISIC Group],"",0)</f>
        <v/>
      </c>
      <c r="J164" s="14"/>
      <c r="K164" t="str">
        <f>IFERROR(VLOOKUP(VALUE(J164),'Combined ISIC Code '!G166:H584,2,FALSE),"")</f>
        <v/>
      </c>
      <c r="L164" t="str" cm="1">
        <f t="array" ref="L164">_xlfn.UNIQUE(_xlfn.XLOOKUP(M164,Data[Economic Activity],Data[[ Activity Code]],"",0))</f>
        <v/>
      </c>
    </row>
    <row r="165" spans="4:12" x14ac:dyDescent="0.3">
      <c r="D165" t="str">
        <f>_xlfn.XLOOKUP(E165,Data[Sector Name],Data[ISIC Section],"",0)</f>
        <v/>
      </c>
      <c r="F165" s="12" t="str">
        <f>IFERROR(_xlfn.XLOOKUP(G165,Data[DivisionName],Data[ISIC Division],"",0),"")</f>
        <v/>
      </c>
      <c r="H165" s="13" t="str">
        <f>_xlfn.XLOOKUP(I165,Data[ISIC Group Name],Data[ISIC Group],"",0)</f>
        <v/>
      </c>
      <c r="J165" s="14"/>
      <c r="K165" t="str">
        <f>IFERROR(VLOOKUP(VALUE(J165),'Combined ISIC Code '!G167:H585,2,FALSE),"")</f>
        <v/>
      </c>
      <c r="L165" t="str" cm="1">
        <f t="array" ref="L165">_xlfn.UNIQUE(_xlfn.XLOOKUP(M165,Data[Economic Activity],Data[[ Activity Code]],"",0))</f>
        <v/>
      </c>
    </row>
    <row r="166" spans="4:12" x14ac:dyDescent="0.3">
      <c r="D166" t="str">
        <f>_xlfn.XLOOKUP(E166,Data[Sector Name],Data[ISIC Section],"",0)</f>
        <v/>
      </c>
      <c r="F166" s="12" t="str">
        <f>IFERROR(_xlfn.XLOOKUP(G166,Data[DivisionName],Data[ISIC Division],"",0),"")</f>
        <v/>
      </c>
      <c r="H166" s="13" t="str">
        <f>_xlfn.XLOOKUP(I166,Data[ISIC Group Name],Data[ISIC Group],"",0)</f>
        <v/>
      </c>
      <c r="J166" s="14"/>
      <c r="K166" t="str">
        <f>IFERROR(VLOOKUP(VALUE(J166),'Combined ISIC Code '!G168:H586,2,FALSE),"")</f>
        <v/>
      </c>
      <c r="L166" t="str" cm="1">
        <f t="array" ref="L166">_xlfn.UNIQUE(_xlfn.XLOOKUP(M166,Data[Economic Activity],Data[[ Activity Code]],"",0))</f>
        <v/>
      </c>
    </row>
    <row r="167" spans="4:12" x14ac:dyDescent="0.3">
      <c r="D167" t="str">
        <f>_xlfn.XLOOKUP(E167,Data[Sector Name],Data[ISIC Section],"",0)</f>
        <v/>
      </c>
      <c r="F167" s="12" t="str">
        <f>IFERROR(_xlfn.XLOOKUP(G167,Data[DivisionName],Data[ISIC Division],"",0),"")</f>
        <v/>
      </c>
      <c r="H167" s="13" t="str">
        <f>_xlfn.XLOOKUP(I167,Data[ISIC Group Name],Data[ISIC Group],"",0)</f>
        <v/>
      </c>
      <c r="J167" s="14"/>
      <c r="K167" t="str">
        <f>IFERROR(VLOOKUP(VALUE(J167),'Combined ISIC Code '!G169:H587,2,FALSE),"")</f>
        <v/>
      </c>
      <c r="L167" t="str" cm="1">
        <f t="array" ref="L167">_xlfn.UNIQUE(_xlfn.XLOOKUP(M167,Data[Economic Activity],Data[[ Activity Code]],"",0))</f>
        <v/>
      </c>
    </row>
    <row r="168" spans="4:12" x14ac:dyDescent="0.3">
      <c r="D168" t="str">
        <f>_xlfn.XLOOKUP(E168,Data[Sector Name],Data[ISIC Section],"",0)</f>
        <v/>
      </c>
      <c r="F168" s="12" t="str">
        <f>IFERROR(_xlfn.XLOOKUP(G168,Data[DivisionName],Data[ISIC Division],"",0),"")</f>
        <v/>
      </c>
      <c r="H168" s="13" t="str">
        <f>_xlfn.XLOOKUP(I168,Data[ISIC Group Name],Data[ISIC Group],"",0)</f>
        <v/>
      </c>
      <c r="J168" s="14"/>
      <c r="K168" t="str">
        <f>IFERROR(VLOOKUP(VALUE(J168),'Combined ISIC Code '!G170:H588,2,FALSE),"")</f>
        <v/>
      </c>
      <c r="L168" t="str" cm="1">
        <f t="array" ref="L168">_xlfn.UNIQUE(_xlfn.XLOOKUP(M168,Data[Economic Activity],Data[[ Activity Code]],"",0))</f>
        <v/>
      </c>
    </row>
    <row r="169" spans="4:12" x14ac:dyDescent="0.3">
      <c r="D169" t="str">
        <f>_xlfn.XLOOKUP(E169,Data[Sector Name],Data[ISIC Section],"",0)</f>
        <v/>
      </c>
      <c r="F169" s="12" t="str">
        <f>IFERROR(_xlfn.XLOOKUP(G169,Data[DivisionName],Data[ISIC Division],"",0),"")</f>
        <v/>
      </c>
      <c r="H169" s="13" t="str">
        <f>_xlfn.XLOOKUP(I169,Data[ISIC Group Name],Data[ISIC Group],"",0)</f>
        <v/>
      </c>
      <c r="J169" s="14"/>
      <c r="K169" t="str">
        <f>IFERROR(VLOOKUP(VALUE(J169),'Combined ISIC Code '!G171:H589,2,FALSE),"")</f>
        <v/>
      </c>
      <c r="L169" t="str" cm="1">
        <f t="array" ref="L169">_xlfn.UNIQUE(_xlfn.XLOOKUP(M169,Data[Economic Activity],Data[[ Activity Code]],"",0))</f>
        <v/>
      </c>
    </row>
    <row r="170" spans="4:12" x14ac:dyDescent="0.3">
      <c r="D170" t="str">
        <f>_xlfn.XLOOKUP(E170,Data[Sector Name],Data[ISIC Section],"",0)</f>
        <v/>
      </c>
      <c r="F170" s="12" t="str">
        <f>IFERROR(_xlfn.XLOOKUP(G170,Data[DivisionName],Data[ISIC Division],"",0),"")</f>
        <v/>
      </c>
      <c r="H170" s="13" t="str">
        <f>_xlfn.XLOOKUP(I170,Data[ISIC Group Name],Data[ISIC Group],"",0)</f>
        <v/>
      </c>
      <c r="J170" s="14"/>
      <c r="K170" t="str">
        <f>IFERROR(VLOOKUP(VALUE(J170),'Combined ISIC Code '!G172:H590,2,FALSE),"")</f>
        <v/>
      </c>
      <c r="L170" t="str" cm="1">
        <f t="array" ref="L170">_xlfn.UNIQUE(_xlfn.XLOOKUP(M170,Data[Economic Activity],Data[[ Activity Code]],"",0))</f>
        <v/>
      </c>
    </row>
    <row r="171" spans="4:12" x14ac:dyDescent="0.3">
      <c r="D171" t="str">
        <f>_xlfn.XLOOKUP(E171,Data[Sector Name],Data[ISIC Section],"",0)</f>
        <v/>
      </c>
      <c r="F171" s="12" t="str">
        <f>IFERROR(_xlfn.XLOOKUP(G171,Data[DivisionName],Data[ISIC Division],"",0),"")</f>
        <v/>
      </c>
      <c r="H171" s="13" t="str">
        <f>_xlfn.XLOOKUP(I171,Data[ISIC Group Name],Data[ISIC Group],"",0)</f>
        <v/>
      </c>
      <c r="J171" s="14"/>
      <c r="K171" t="str">
        <f>IFERROR(VLOOKUP(VALUE(J171),'Combined ISIC Code '!G173:H591,2,FALSE),"")</f>
        <v/>
      </c>
      <c r="L171" t="str" cm="1">
        <f t="array" ref="L171">_xlfn.UNIQUE(_xlfn.XLOOKUP(M171,Data[Economic Activity],Data[[ Activity Code]],"",0))</f>
        <v/>
      </c>
    </row>
    <row r="172" spans="4:12" x14ac:dyDescent="0.3">
      <c r="D172" t="str">
        <f>_xlfn.XLOOKUP(E172,Data[Sector Name],Data[ISIC Section],"",0)</f>
        <v/>
      </c>
      <c r="F172" s="12" t="str">
        <f>IFERROR(_xlfn.XLOOKUP(G172,Data[DivisionName],Data[ISIC Division],"",0),"")</f>
        <v/>
      </c>
      <c r="H172" s="13" t="str">
        <f>_xlfn.XLOOKUP(I172,Data[ISIC Group Name],Data[ISIC Group],"",0)</f>
        <v/>
      </c>
      <c r="J172" s="14"/>
      <c r="K172" t="str">
        <f>IFERROR(VLOOKUP(VALUE(J172),'Combined ISIC Code '!G174:H592,2,FALSE),"")</f>
        <v/>
      </c>
      <c r="L172" t="str" cm="1">
        <f t="array" ref="L172">_xlfn.UNIQUE(_xlfn.XLOOKUP(M172,Data[Economic Activity],Data[[ Activity Code]],"",0))</f>
        <v/>
      </c>
    </row>
    <row r="173" spans="4:12" x14ac:dyDescent="0.3">
      <c r="D173" t="str">
        <f>_xlfn.XLOOKUP(E173,Data[Sector Name],Data[ISIC Section],"",0)</f>
        <v/>
      </c>
      <c r="F173" s="12" t="str">
        <f>IFERROR(_xlfn.XLOOKUP(G173,Data[DivisionName],Data[ISIC Division],"",0),"")</f>
        <v/>
      </c>
      <c r="H173" s="13" t="str">
        <f>_xlfn.XLOOKUP(I173,Data[ISIC Group Name],Data[ISIC Group],"",0)</f>
        <v/>
      </c>
      <c r="J173" s="14"/>
      <c r="K173" t="str">
        <f>IFERROR(VLOOKUP(VALUE(J173),'Combined ISIC Code '!G175:H593,2,FALSE),"")</f>
        <v/>
      </c>
      <c r="L173" t="str" cm="1">
        <f t="array" ref="L173">_xlfn.UNIQUE(_xlfn.XLOOKUP(M173,Data[Economic Activity],Data[[ Activity Code]],"",0))</f>
        <v/>
      </c>
    </row>
    <row r="174" spans="4:12" x14ac:dyDescent="0.3">
      <c r="D174" t="str">
        <f>_xlfn.XLOOKUP(E174,Data[Sector Name],Data[ISIC Section],"",0)</f>
        <v/>
      </c>
      <c r="F174" s="12" t="str">
        <f>IFERROR(_xlfn.XLOOKUP(G174,Data[DivisionName],Data[ISIC Division],"",0),"")</f>
        <v/>
      </c>
      <c r="H174" s="13" t="str">
        <f>_xlfn.XLOOKUP(I174,Data[ISIC Group Name],Data[ISIC Group],"",0)</f>
        <v/>
      </c>
      <c r="J174" s="14"/>
      <c r="K174" t="str">
        <f>IFERROR(VLOOKUP(VALUE(J174),'Combined ISIC Code '!G176:H594,2,FALSE),"")</f>
        <v/>
      </c>
      <c r="L174" t="str" cm="1">
        <f t="array" ref="L174">_xlfn.UNIQUE(_xlfn.XLOOKUP(M174,Data[Economic Activity],Data[[ Activity Code]],"",0))</f>
        <v/>
      </c>
    </row>
    <row r="175" spans="4:12" x14ac:dyDescent="0.3">
      <c r="D175" t="str">
        <f>_xlfn.XLOOKUP(E175,Data[Sector Name],Data[ISIC Section],"",0)</f>
        <v/>
      </c>
      <c r="F175" s="12" t="str">
        <f>IFERROR(_xlfn.XLOOKUP(G175,Data[DivisionName],Data[ISIC Division],"",0),"")</f>
        <v/>
      </c>
      <c r="H175" s="13" t="str">
        <f>_xlfn.XLOOKUP(I175,Data[ISIC Group Name],Data[ISIC Group],"",0)</f>
        <v/>
      </c>
      <c r="J175" s="14"/>
      <c r="K175" t="str">
        <f>IFERROR(VLOOKUP(VALUE(J175),'Combined ISIC Code '!G177:H595,2,FALSE),"")</f>
        <v/>
      </c>
      <c r="L175" t="str" cm="1">
        <f t="array" ref="L175">_xlfn.UNIQUE(_xlfn.XLOOKUP(M175,Data[Economic Activity],Data[[ Activity Code]],"",0))</f>
        <v/>
      </c>
    </row>
    <row r="176" spans="4:12" x14ac:dyDescent="0.3">
      <c r="D176" t="str">
        <f>_xlfn.XLOOKUP(E176,Data[Sector Name],Data[ISIC Section],"",0)</f>
        <v/>
      </c>
      <c r="F176" s="12" t="str">
        <f>IFERROR(_xlfn.XLOOKUP(G176,Data[DivisionName],Data[ISIC Division],"",0),"")</f>
        <v/>
      </c>
      <c r="H176" s="13" t="str">
        <f>_xlfn.XLOOKUP(I176,Data[ISIC Group Name],Data[ISIC Group],"",0)</f>
        <v/>
      </c>
      <c r="J176" s="14"/>
      <c r="K176" t="str">
        <f>IFERROR(VLOOKUP(VALUE(J176),'Combined ISIC Code '!G178:H596,2,FALSE),"")</f>
        <v/>
      </c>
      <c r="L176" t="str" cm="1">
        <f t="array" ref="L176">_xlfn.UNIQUE(_xlfn.XLOOKUP(M176,Data[Economic Activity],Data[[ Activity Code]],"",0))</f>
        <v/>
      </c>
    </row>
    <row r="177" spans="4:12" x14ac:dyDescent="0.3">
      <c r="D177" t="str">
        <f>_xlfn.XLOOKUP(E177,Data[Sector Name],Data[ISIC Section],"",0)</f>
        <v/>
      </c>
      <c r="F177" s="12" t="str">
        <f>IFERROR(_xlfn.XLOOKUP(G177,Data[DivisionName],Data[ISIC Division],"",0),"")</f>
        <v/>
      </c>
      <c r="H177" s="13" t="str">
        <f>_xlfn.XLOOKUP(I177,Data[ISIC Group Name],Data[ISIC Group],"",0)</f>
        <v/>
      </c>
      <c r="J177" s="14"/>
      <c r="K177" t="str">
        <f>IFERROR(VLOOKUP(VALUE(J177),'Combined ISIC Code '!G179:H597,2,FALSE),"")</f>
        <v/>
      </c>
      <c r="L177" t="str" cm="1">
        <f t="array" ref="L177">_xlfn.UNIQUE(_xlfn.XLOOKUP(M177,Data[Economic Activity],Data[[ Activity Code]],"",0))</f>
        <v/>
      </c>
    </row>
    <row r="178" spans="4:12" x14ac:dyDescent="0.3">
      <c r="D178" t="str">
        <f>_xlfn.XLOOKUP(E178,Data[Sector Name],Data[ISIC Section],"",0)</f>
        <v/>
      </c>
      <c r="F178" s="12" t="str">
        <f>IFERROR(_xlfn.XLOOKUP(G178,Data[DivisionName],Data[ISIC Division],"",0),"")</f>
        <v/>
      </c>
      <c r="H178" s="13" t="str">
        <f>_xlfn.XLOOKUP(I178,Data[ISIC Group Name],Data[ISIC Group],"",0)</f>
        <v/>
      </c>
      <c r="J178" s="14"/>
      <c r="K178" t="str">
        <f>IFERROR(VLOOKUP(VALUE(J178),'Combined ISIC Code '!G180:H598,2,FALSE),"")</f>
        <v/>
      </c>
      <c r="L178" t="str" cm="1">
        <f t="array" ref="L178">_xlfn.UNIQUE(_xlfn.XLOOKUP(M178,Data[Economic Activity],Data[[ Activity Code]],"",0))</f>
        <v/>
      </c>
    </row>
    <row r="179" spans="4:12" x14ac:dyDescent="0.3">
      <c r="D179" t="str">
        <f>_xlfn.XLOOKUP(E179,Data[Sector Name],Data[ISIC Section],"",0)</f>
        <v/>
      </c>
      <c r="F179" s="12" t="str">
        <f>IFERROR(_xlfn.XLOOKUP(G179,Data[DivisionName],Data[ISIC Division],"",0),"")</f>
        <v/>
      </c>
      <c r="H179" s="13" t="str">
        <f>_xlfn.XLOOKUP(I179,Data[ISIC Group Name],Data[ISIC Group],"",0)</f>
        <v/>
      </c>
      <c r="J179" s="14"/>
      <c r="K179" t="str">
        <f>IFERROR(VLOOKUP(VALUE(J179),'Combined ISIC Code '!G181:H599,2,FALSE),"")</f>
        <v/>
      </c>
      <c r="L179" t="str" cm="1">
        <f t="array" ref="L179">_xlfn.UNIQUE(_xlfn.XLOOKUP(M179,Data[Economic Activity],Data[[ Activity Code]],"",0))</f>
        <v/>
      </c>
    </row>
    <row r="180" spans="4:12" x14ac:dyDescent="0.3">
      <c r="D180" t="str">
        <f>_xlfn.XLOOKUP(E180,Data[Sector Name],Data[ISIC Section],"",0)</f>
        <v/>
      </c>
      <c r="F180" s="12" t="str">
        <f>IFERROR(_xlfn.XLOOKUP(G180,Data[DivisionName],Data[ISIC Division],"",0),"")</f>
        <v/>
      </c>
      <c r="H180" s="13" t="str">
        <f>_xlfn.XLOOKUP(I180,Data[ISIC Group Name],Data[ISIC Group],"",0)</f>
        <v/>
      </c>
      <c r="J180" s="14"/>
      <c r="K180" t="str">
        <f>IFERROR(VLOOKUP(VALUE(J180),'Combined ISIC Code '!G182:H600,2,FALSE),"")</f>
        <v/>
      </c>
      <c r="L180" t="str" cm="1">
        <f t="array" ref="L180">_xlfn.UNIQUE(_xlfn.XLOOKUP(M180,Data[Economic Activity],Data[[ Activity Code]],"",0))</f>
        <v/>
      </c>
    </row>
    <row r="181" spans="4:12" x14ac:dyDescent="0.3">
      <c r="D181" t="str">
        <f>_xlfn.XLOOKUP(E181,Data[Sector Name],Data[ISIC Section],"",0)</f>
        <v/>
      </c>
      <c r="F181" s="12" t="str">
        <f>IFERROR(_xlfn.XLOOKUP(G181,Data[DivisionName],Data[ISIC Division],"",0),"")</f>
        <v/>
      </c>
      <c r="H181" s="13" t="str">
        <f>_xlfn.XLOOKUP(I181,Data[ISIC Group Name],Data[ISIC Group],"",0)</f>
        <v/>
      </c>
      <c r="J181" s="14"/>
      <c r="K181" t="str">
        <f>IFERROR(VLOOKUP(VALUE(J181),'Combined ISIC Code '!G183:H601,2,FALSE),"")</f>
        <v/>
      </c>
      <c r="L181" t="str" cm="1">
        <f t="array" ref="L181">_xlfn.UNIQUE(_xlfn.XLOOKUP(M181,Data[Economic Activity],Data[[ Activity Code]],"",0))</f>
        <v/>
      </c>
    </row>
    <row r="182" spans="4:12" x14ac:dyDescent="0.3">
      <c r="D182" t="str">
        <f>_xlfn.XLOOKUP(E182,Data[Sector Name],Data[ISIC Section],"",0)</f>
        <v/>
      </c>
      <c r="F182" s="12" t="str">
        <f>IFERROR(_xlfn.XLOOKUP(G182,Data[DivisionName],Data[ISIC Division],"",0),"")</f>
        <v/>
      </c>
      <c r="H182" s="13" t="str">
        <f>_xlfn.XLOOKUP(I182,Data[ISIC Group Name],Data[ISIC Group],"",0)</f>
        <v/>
      </c>
      <c r="J182" s="14"/>
      <c r="K182" t="str">
        <f>IFERROR(VLOOKUP(VALUE(J182),'Combined ISIC Code '!G184:H602,2,FALSE),"")</f>
        <v/>
      </c>
      <c r="L182" t="str" cm="1">
        <f t="array" ref="L182">_xlfn.UNIQUE(_xlfn.XLOOKUP(M182,Data[Economic Activity],Data[[ Activity Code]],"",0))</f>
        <v/>
      </c>
    </row>
    <row r="183" spans="4:12" x14ac:dyDescent="0.3">
      <c r="D183" t="str">
        <f>_xlfn.XLOOKUP(E183,Data[Sector Name],Data[ISIC Section],"",0)</f>
        <v/>
      </c>
      <c r="F183" s="12" t="str">
        <f>IFERROR(_xlfn.XLOOKUP(G183,Data[DivisionName],Data[ISIC Division],"",0),"")</f>
        <v/>
      </c>
      <c r="H183" s="13" t="str">
        <f>_xlfn.XLOOKUP(I183,Data[ISIC Group Name],Data[ISIC Group],"",0)</f>
        <v/>
      </c>
      <c r="J183" s="14"/>
      <c r="K183" t="str">
        <f>IFERROR(VLOOKUP(VALUE(J183),'Combined ISIC Code '!G185:H603,2,FALSE),"")</f>
        <v/>
      </c>
      <c r="L183" t="str" cm="1">
        <f t="array" ref="L183">_xlfn.UNIQUE(_xlfn.XLOOKUP(M183,Data[Economic Activity],Data[[ Activity Code]],"",0))</f>
        <v/>
      </c>
    </row>
    <row r="184" spans="4:12" x14ac:dyDescent="0.3">
      <c r="D184" t="str">
        <f>_xlfn.XLOOKUP(E184,Data[Sector Name],Data[ISIC Section],"",0)</f>
        <v/>
      </c>
      <c r="F184" s="12" t="str">
        <f>IFERROR(_xlfn.XLOOKUP(G184,Data[DivisionName],Data[ISIC Division],"",0),"")</f>
        <v/>
      </c>
      <c r="H184" s="13" t="str">
        <f>_xlfn.XLOOKUP(I184,Data[ISIC Group Name],Data[ISIC Group],"",0)</f>
        <v/>
      </c>
      <c r="J184" s="14"/>
      <c r="K184" t="str">
        <f>IFERROR(VLOOKUP(VALUE(J184),'Combined ISIC Code '!G186:H604,2,FALSE),"")</f>
        <v/>
      </c>
      <c r="L184" t="str" cm="1">
        <f t="array" ref="L184">_xlfn.UNIQUE(_xlfn.XLOOKUP(M184,Data[Economic Activity],Data[[ Activity Code]],"",0))</f>
        <v/>
      </c>
    </row>
    <row r="185" spans="4:12" x14ac:dyDescent="0.3">
      <c r="D185" t="str">
        <f>_xlfn.XLOOKUP(E185,Data[Sector Name],Data[ISIC Section],"",0)</f>
        <v/>
      </c>
      <c r="F185" s="12" t="str">
        <f>IFERROR(_xlfn.XLOOKUP(G185,Data[DivisionName],Data[ISIC Division],"",0),"")</f>
        <v/>
      </c>
      <c r="H185" s="13" t="str">
        <f>_xlfn.XLOOKUP(I185,Data[ISIC Group Name],Data[ISIC Group],"",0)</f>
        <v/>
      </c>
      <c r="J185" s="14"/>
      <c r="K185" t="str">
        <f>IFERROR(VLOOKUP(VALUE(J185),'Combined ISIC Code '!G187:H605,2,FALSE),"")</f>
        <v/>
      </c>
      <c r="L185" t="str" cm="1">
        <f t="array" ref="L185">_xlfn.UNIQUE(_xlfn.XLOOKUP(M185,Data[Economic Activity],Data[[ Activity Code]],"",0))</f>
        <v/>
      </c>
    </row>
    <row r="186" spans="4:12" x14ac:dyDescent="0.3">
      <c r="D186" t="str">
        <f>_xlfn.XLOOKUP(E186,Data[Sector Name],Data[ISIC Section],"",0)</f>
        <v/>
      </c>
      <c r="F186" s="12" t="str">
        <f>IFERROR(_xlfn.XLOOKUP(G186,Data[DivisionName],Data[ISIC Division],"",0),"")</f>
        <v/>
      </c>
      <c r="H186" s="13" t="str">
        <f>_xlfn.XLOOKUP(I186,Data[ISIC Group Name],Data[ISIC Group],"",0)</f>
        <v/>
      </c>
      <c r="J186" s="14"/>
      <c r="K186" t="str">
        <f>IFERROR(VLOOKUP(VALUE(J186),'Combined ISIC Code '!G188:H606,2,FALSE),"")</f>
        <v/>
      </c>
      <c r="L186" t="str" cm="1">
        <f t="array" ref="L186">_xlfn.UNIQUE(_xlfn.XLOOKUP(M186,Data[Economic Activity],Data[[ Activity Code]],"",0))</f>
        <v/>
      </c>
    </row>
    <row r="187" spans="4:12" x14ac:dyDescent="0.3">
      <c r="D187" t="str">
        <f>_xlfn.XLOOKUP(E187,Data[Sector Name],Data[ISIC Section],"",0)</f>
        <v/>
      </c>
      <c r="F187" s="12" t="str">
        <f>IFERROR(_xlfn.XLOOKUP(G187,Data[DivisionName],Data[ISIC Division],"",0),"")</f>
        <v/>
      </c>
      <c r="H187" s="13" t="str">
        <f>_xlfn.XLOOKUP(I187,Data[ISIC Group Name],Data[ISIC Group],"",0)</f>
        <v/>
      </c>
      <c r="J187" s="14"/>
      <c r="K187" t="str">
        <f>IFERROR(VLOOKUP(VALUE(J187),'Combined ISIC Code '!G189:H607,2,FALSE),"")</f>
        <v/>
      </c>
      <c r="L187" t="str" cm="1">
        <f t="array" ref="L187">_xlfn.UNIQUE(_xlfn.XLOOKUP(M187,Data[Economic Activity],Data[[ Activity Code]],"",0))</f>
        <v/>
      </c>
    </row>
    <row r="188" spans="4:12" x14ac:dyDescent="0.3">
      <c r="D188" t="str">
        <f>_xlfn.XLOOKUP(E188,Data[Sector Name],Data[ISIC Section],"",0)</f>
        <v/>
      </c>
      <c r="F188" s="12" t="str">
        <f>IFERROR(_xlfn.XLOOKUP(G188,Data[DivisionName],Data[ISIC Division],"",0),"")</f>
        <v/>
      </c>
      <c r="H188" s="13" t="str">
        <f>_xlfn.XLOOKUP(I188,Data[ISIC Group Name],Data[ISIC Group],"",0)</f>
        <v/>
      </c>
      <c r="J188" s="14"/>
      <c r="K188" t="str">
        <f>IFERROR(VLOOKUP(VALUE(J188),'Combined ISIC Code '!G190:H608,2,FALSE),"")</f>
        <v/>
      </c>
      <c r="L188" t="str" cm="1">
        <f t="array" ref="L188">_xlfn.UNIQUE(_xlfn.XLOOKUP(M188,Data[Economic Activity],Data[[ Activity Code]],"",0))</f>
        <v/>
      </c>
    </row>
    <row r="189" spans="4:12" x14ac:dyDescent="0.3">
      <c r="D189" t="str">
        <f>_xlfn.XLOOKUP(E189,Data[Sector Name],Data[ISIC Section],"",0)</f>
        <v/>
      </c>
      <c r="F189" s="12" t="str">
        <f>IFERROR(_xlfn.XLOOKUP(G189,Data[DivisionName],Data[ISIC Division],"",0),"")</f>
        <v/>
      </c>
      <c r="H189" s="13" t="str">
        <f>_xlfn.XLOOKUP(I189,Data[ISIC Group Name],Data[ISIC Group],"",0)</f>
        <v/>
      </c>
      <c r="J189" s="14"/>
      <c r="K189" t="str">
        <f>IFERROR(VLOOKUP(VALUE(J189),'Combined ISIC Code '!G191:H609,2,FALSE),"")</f>
        <v/>
      </c>
      <c r="L189" t="str" cm="1">
        <f t="array" ref="L189">_xlfn.UNIQUE(_xlfn.XLOOKUP(M189,Data[Economic Activity],Data[[ Activity Code]],"",0))</f>
        <v/>
      </c>
    </row>
    <row r="190" spans="4:12" x14ac:dyDescent="0.3">
      <c r="D190" t="str">
        <f>_xlfn.XLOOKUP(E190,Data[Sector Name],Data[ISIC Section],"",0)</f>
        <v/>
      </c>
      <c r="F190" s="12" t="str">
        <f>IFERROR(_xlfn.XLOOKUP(G190,Data[DivisionName],Data[ISIC Division],"",0),"")</f>
        <v/>
      </c>
      <c r="H190" s="13" t="str">
        <f>_xlfn.XLOOKUP(I190,Data[ISIC Group Name],Data[ISIC Group],"",0)</f>
        <v/>
      </c>
      <c r="J190" s="14"/>
      <c r="K190" t="str">
        <f>IFERROR(VLOOKUP(VALUE(J190),'Combined ISIC Code '!G192:H610,2,FALSE),"")</f>
        <v/>
      </c>
      <c r="L190" t="str" cm="1">
        <f t="array" ref="L190">_xlfn.UNIQUE(_xlfn.XLOOKUP(M190,Data[Economic Activity],Data[[ Activity Code]],"",0))</f>
        <v/>
      </c>
    </row>
    <row r="191" spans="4:12" x14ac:dyDescent="0.3">
      <c r="D191" t="str">
        <f>_xlfn.XLOOKUP(E191,Data[Sector Name],Data[ISIC Section],"",0)</f>
        <v/>
      </c>
      <c r="F191" s="12" t="str">
        <f>IFERROR(_xlfn.XLOOKUP(G191,Data[DivisionName],Data[ISIC Division],"",0),"")</f>
        <v/>
      </c>
      <c r="H191" s="13" t="str">
        <f>_xlfn.XLOOKUP(I191,Data[ISIC Group Name],Data[ISIC Group],"",0)</f>
        <v/>
      </c>
      <c r="J191" s="14"/>
      <c r="K191" t="str">
        <f>IFERROR(VLOOKUP(VALUE(J191),'Combined ISIC Code '!G193:H611,2,FALSE),"")</f>
        <v/>
      </c>
      <c r="L191" t="str" cm="1">
        <f t="array" ref="L191">_xlfn.UNIQUE(_xlfn.XLOOKUP(M191,Data[Economic Activity],Data[[ Activity Code]],"",0))</f>
        <v/>
      </c>
    </row>
    <row r="192" spans="4:12" x14ac:dyDescent="0.3">
      <c r="D192" t="str">
        <f>_xlfn.XLOOKUP(E192,Data[Sector Name],Data[ISIC Section],"",0)</f>
        <v/>
      </c>
      <c r="F192" s="12" t="str">
        <f>IFERROR(_xlfn.XLOOKUP(G192,Data[DivisionName],Data[ISIC Division],"",0),"")</f>
        <v/>
      </c>
      <c r="H192" s="13" t="str">
        <f>_xlfn.XLOOKUP(I192,Data[ISIC Group Name],Data[ISIC Group],"",0)</f>
        <v/>
      </c>
      <c r="J192" s="14"/>
      <c r="K192" t="str">
        <f>IFERROR(VLOOKUP(VALUE(J192),'Combined ISIC Code '!G194:H612,2,FALSE),"")</f>
        <v/>
      </c>
      <c r="L192" t="str" cm="1">
        <f t="array" ref="L192">_xlfn.UNIQUE(_xlfn.XLOOKUP(M192,Data[Economic Activity],Data[[ Activity Code]],"",0))</f>
        <v/>
      </c>
    </row>
    <row r="193" spans="4:12" x14ac:dyDescent="0.3">
      <c r="D193" t="str">
        <f>_xlfn.XLOOKUP(E193,Data[Sector Name],Data[ISIC Section],"",0)</f>
        <v/>
      </c>
      <c r="F193" s="12" t="str">
        <f>IFERROR(_xlfn.XLOOKUP(G193,Data[DivisionName],Data[ISIC Division],"",0),"")</f>
        <v/>
      </c>
      <c r="H193" s="13" t="str">
        <f>_xlfn.XLOOKUP(I193,Data[ISIC Group Name],Data[ISIC Group],"",0)</f>
        <v/>
      </c>
      <c r="J193" s="14"/>
      <c r="K193" t="str">
        <f>IFERROR(VLOOKUP(VALUE(J193),'Combined ISIC Code '!G195:H613,2,FALSE),"")</f>
        <v/>
      </c>
      <c r="L193" t="str" cm="1">
        <f t="array" ref="L193">_xlfn.UNIQUE(_xlfn.XLOOKUP(M193,Data[Economic Activity],Data[[ Activity Code]],"",0))</f>
        <v/>
      </c>
    </row>
    <row r="194" spans="4:12" x14ac:dyDescent="0.3">
      <c r="D194" t="str">
        <f>_xlfn.XLOOKUP(E194,Data[Sector Name],Data[ISIC Section],"",0)</f>
        <v/>
      </c>
      <c r="F194" s="12" t="str">
        <f>IFERROR(_xlfn.XLOOKUP(G194,Data[DivisionName],Data[ISIC Division],"",0),"")</f>
        <v/>
      </c>
      <c r="H194" s="13" t="str">
        <f>_xlfn.XLOOKUP(I194,Data[ISIC Group Name],Data[ISIC Group],"",0)</f>
        <v/>
      </c>
      <c r="J194" s="14"/>
      <c r="K194" t="str">
        <f>IFERROR(VLOOKUP(VALUE(J194),'Combined ISIC Code '!G196:H614,2,FALSE),"")</f>
        <v/>
      </c>
      <c r="L194" t="str" cm="1">
        <f t="array" ref="L194">_xlfn.UNIQUE(_xlfn.XLOOKUP(M194,Data[Economic Activity],Data[[ Activity Code]],"",0))</f>
        <v/>
      </c>
    </row>
    <row r="195" spans="4:12" x14ac:dyDescent="0.3">
      <c r="D195" t="str">
        <f>_xlfn.XLOOKUP(E195,Data[Sector Name],Data[ISIC Section],"",0)</f>
        <v/>
      </c>
      <c r="F195" s="12" t="str">
        <f>IFERROR(_xlfn.XLOOKUP(G195,Data[DivisionName],Data[ISIC Division],"",0),"")</f>
        <v/>
      </c>
      <c r="H195" s="13" t="str">
        <f>_xlfn.XLOOKUP(I195,Data[ISIC Group Name],Data[ISIC Group],"",0)</f>
        <v/>
      </c>
      <c r="J195" s="14"/>
      <c r="K195" t="str">
        <f>IFERROR(VLOOKUP(VALUE(J195),'Combined ISIC Code '!G197:H615,2,FALSE),"")</f>
        <v/>
      </c>
      <c r="L195" t="str" cm="1">
        <f t="array" ref="L195">_xlfn.UNIQUE(_xlfn.XLOOKUP(M195,Data[Economic Activity],Data[[ Activity Code]],"",0))</f>
        <v/>
      </c>
    </row>
    <row r="196" spans="4:12" x14ac:dyDescent="0.3">
      <c r="D196" t="str">
        <f>_xlfn.XLOOKUP(E196,Data[Sector Name],Data[ISIC Section],"",0)</f>
        <v/>
      </c>
      <c r="F196" s="12" t="str">
        <f>IFERROR(_xlfn.XLOOKUP(G196,Data[DivisionName],Data[ISIC Division],"",0),"")</f>
        <v/>
      </c>
      <c r="H196" s="13" t="str">
        <f>_xlfn.XLOOKUP(I196,Data[ISIC Group Name],Data[ISIC Group],"",0)</f>
        <v/>
      </c>
      <c r="J196" s="14"/>
      <c r="K196" t="str">
        <f>IFERROR(VLOOKUP(VALUE(J196),'Combined ISIC Code '!G198:H616,2,FALSE),"")</f>
        <v/>
      </c>
      <c r="L196" t="str" cm="1">
        <f t="array" ref="L196">_xlfn.UNIQUE(_xlfn.XLOOKUP(M196,Data[Economic Activity],Data[[ Activity Code]],"",0))</f>
        <v/>
      </c>
    </row>
    <row r="197" spans="4:12" x14ac:dyDescent="0.3">
      <c r="D197" t="str">
        <f>_xlfn.XLOOKUP(E197,Data[Sector Name],Data[ISIC Section],"",0)</f>
        <v/>
      </c>
      <c r="F197" s="12" t="str">
        <f>IFERROR(_xlfn.XLOOKUP(G197,Data[DivisionName],Data[ISIC Division],"",0),"")</f>
        <v/>
      </c>
      <c r="H197" s="13" t="str">
        <f>_xlfn.XLOOKUP(I197,Data[ISIC Group Name],Data[ISIC Group],"",0)</f>
        <v/>
      </c>
      <c r="J197" s="14"/>
      <c r="K197" t="str">
        <f>IFERROR(VLOOKUP(VALUE(J197),'Combined ISIC Code '!G199:H617,2,FALSE),"")</f>
        <v/>
      </c>
      <c r="L197" t="str" cm="1">
        <f t="array" ref="L197">_xlfn.UNIQUE(_xlfn.XLOOKUP(M197,Data[Economic Activity],Data[[ Activity Code]],"",0))</f>
        <v/>
      </c>
    </row>
    <row r="198" spans="4:12" x14ac:dyDescent="0.3">
      <c r="D198" t="str">
        <f>_xlfn.XLOOKUP(E198,Data[Sector Name],Data[ISIC Section],"",0)</f>
        <v/>
      </c>
      <c r="F198" s="12" t="str">
        <f>IFERROR(_xlfn.XLOOKUP(G198,Data[DivisionName],Data[ISIC Division],"",0),"")</f>
        <v/>
      </c>
      <c r="H198" s="13" t="str">
        <f>_xlfn.XLOOKUP(I198,Data[ISIC Group Name],Data[ISIC Group],"",0)</f>
        <v/>
      </c>
      <c r="J198" s="14"/>
      <c r="K198" t="str">
        <f>IFERROR(VLOOKUP(VALUE(J198),'Combined ISIC Code '!G200:H618,2,FALSE),"")</f>
        <v/>
      </c>
      <c r="L198" t="str" cm="1">
        <f t="array" ref="L198">_xlfn.UNIQUE(_xlfn.XLOOKUP(M198,Data[Economic Activity],Data[[ Activity Code]],"",0))</f>
        <v/>
      </c>
    </row>
    <row r="199" spans="4:12" x14ac:dyDescent="0.3">
      <c r="D199" t="str">
        <f>_xlfn.XLOOKUP(E199,Data[Sector Name],Data[ISIC Section],"",0)</f>
        <v/>
      </c>
      <c r="F199" s="12" t="str">
        <f>IFERROR(_xlfn.XLOOKUP(G199,Data[DivisionName],Data[ISIC Division],"",0),"")</f>
        <v/>
      </c>
      <c r="H199" s="13" t="str">
        <f>_xlfn.XLOOKUP(I199,Data[ISIC Group Name],Data[ISIC Group],"",0)</f>
        <v/>
      </c>
      <c r="J199" s="14"/>
      <c r="K199" t="str">
        <f>IFERROR(VLOOKUP(VALUE(J199),'Combined ISIC Code '!G201:H619,2,FALSE),"")</f>
        <v/>
      </c>
      <c r="L199" t="str" cm="1">
        <f t="array" ref="L199">_xlfn.UNIQUE(_xlfn.XLOOKUP(M199,Data[Economic Activity],Data[[ Activity Code]],"",0))</f>
        <v/>
      </c>
    </row>
    <row r="200" spans="4:12" x14ac:dyDescent="0.3">
      <c r="D200" t="str">
        <f>_xlfn.XLOOKUP(E200,Data[Sector Name],Data[ISIC Section],"",0)</f>
        <v/>
      </c>
      <c r="F200" s="12" t="str">
        <f>IFERROR(_xlfn.XLOOKUP(G200,Data[DivisionName],Data[ISIC Division],"",0),"")</f>
        <v/>
      </c>
      <c r="H200" s="13" t="str">
        <f>_xlfn.XLOOKUP(I200,Data[ISIC Group Name],Data[ISIC Group],"",0)</f>
        <v/>
      </c>
      <c r="J200" s="14"/>
      <c r="K200" t="str">
        <f>IFERROR(VLOOKUP(VALUE(J200),'Combined ISIC Code '!G202:H620,2,FALSE),"")</f>
        <v/>
      </c>
      <c r="L200" t="str" cm="1">
        <f t="array" ref="L200">_xlfn.UNIQUE(_xlfn.XLOOKUP(M200,Data[Economic Activity],Data[[ Activity Code]],"",0))</f>
        <v/>
      </c>
    </row>
    <row r="201" spans="4:12" x14ac:dyDescent="0.3">
      <c r="D201" t="str">
        <f>_xlfn.XLOOKUP(E201,Data[Sector Name],Data[ISIC Section],"",0)</f>
        <v/>
      </c>
      <c r="F201" s="12" t="str">
        <f>IFERROR(_xlfn.XLOOKUP(G201,Data[DivisionName],Data[ISIC Division],"",0),"")</f>
        <v/>
      </c>
      <c r="H201" s="13" t="str">
        <f>_xlfn.XLOOKUP(I201,Data[ISIC Group Name],Data[ISIC Group],"",0)</f>
        <v/>
      </c>
      <c r="J201" s="14"/>
      <c r="K201" t="str">
        <f>IFERROR(VLOOKUP(VALUE(J201),'Combined ISIC Code '!G203:H621,2,FALSE),"")</f>
        <v/>
      </c>
      <c r="L201" t="str" cm="1">
        <f t="array" ref="L201">_xlfn.UNIQUE(_xlfn.XLOOKUP(M201,Data[Economic Activity],Data[[ Activity Code]],"",0))</f>
        <v/>
      </c>
    </row>
    <row r="202" spans="4:12" x14ac:dyDescent="0.3">
      <c r="D202" t="str">
        <f>_xlfn.XLOOKUP(E202,Data[Sector Name],Data[ISIC Section],"",0)</f>
        <v/>
      </c>
      <c r="F202" s="12" t="str">
        <f>IFERROR(_xlfn.XLOOKUP(G202,Data[DivisionName],Data[ISIC Division],"",0),"")</f>
        <v/>
      </c>
      <c r="H202" s="13" t="str">
        <f>_xlfn.XLOOKUP(I202,Data[ISIC Group Name],Data[ISIC Group],"",0)</f>
        <v/>
      </c>
      <c r="J202" s="14"/>
      <c r="K202" t="str">
        <f>IFERROR(VLOOKUP(VALUE(J202),'Combined ISIC Code '!G204:H622,2,FALSE),"")</f>
        <v/>
      </c>
      <c r="L202" t="str" cm="1">
        <f t="array" ref="L202">_xlfn.UNIQUE(_xlfn.XLOOKUP(M202,Data[Economic Activity],Data[[ Activity Code]],"",0))</f>
        <v/>
      </c>
    </row>
    <row r="203" spans="4:12" x14ac:dyDescent="0.3">
      <c r="D203" t="str">
        <f>_xlfn.XLOOKUP(E203,Data[Sector Name],Data[ISIC Section],"",0)</f>
        <v/>
      </c>
      <c r="F203" s="12" t="str">
        <f>IFERROR(_xlfn.XLOOKUP(G203,Data[DivisionName],Data[ISIC Division],"",0),"")</f>
        <v/>
      </c>
      <c r="H203" s="13" t="str">
        <f>_xlfn.XLOOKUP(I203,Data[ISIC Group Name],Data[ISIC Group],"",0)</f>
        <v/>
      </c>
      <c r="J203" s="14"/>
      <c r="K203" t="str">
        <f>IFERROR(VLOOKUP(VALUE(J203),'Combined ISIC Code '!G205:H623,2,FALSE),"")</f>
        <v/>
      </c>
      <c r="L203" t="str" cm="1">
        <f t="array" ref="L203">_xlfn.UNIQUE(_xlfn.XLOOKUP(M203,Data[Economic Activity],Data[[ Activity Code]],"",0))</f>
        <v/>
      </c>
    </row>
    <row r="204" spans="4:12" x14ac:dyDescent="0.3">
      <c r="D204" t="str">
        <f>_xlfn.XLOOKUP(E204,Data[Sector Name],Data[ISIC Section],"",0)</f>
        <v/>
      </c>
      <c r="F204" s="12" t="str">
        <f>IFERROR(_xlfn.XLOOKUP(G204,Data[DivisionName],Data[ISIC Division],"",0),"")</f>
        <v/>
      </c>
      <c r="H204" s="13" t="str">
        <f>_xlfn.XLOOKUP(I204,Data[ISIC Group Name],Data[ISIC Group],"",0)</f>
        <v/>
      </c>
      <c r="J204" s="14"/>
      <c r="K204" t="str">
        <f>IFERROR(VLOOKUP(VALUE(J204),'Combined ISIC Code '!G206:H624,2,FALSE),"")</f>
        <v/>
      </c>
      <c r="L204" t="str" cm="1">
        <f t="array" ref="L204">_xlfn.UNIQUE(_xlfn.XLOOKUP(M204,Data[Economic Activity],Data[[ Activity Code]],"",0))</f>
        <v/>
      </c>
    </row>
    <row r="205" spans="4:12" x14ac:dyDescent="0.3">
      <c r="D205" t="str">
        <f>_xlfn.XLOOKUP(E205,Data[Sector Name],Data[ISIC Section],"",0)</f>
        <v/>
      </c>
      <c r="F205" s="12" t="str">
        <f>IFERROR(_xlfn.XLOOKUP(G205,Data[DivisionName],Data[ISIC Division],"",0),"")</f>
        <v/>
      </c>
      <c r="H205" s="13" t="str">
        <f>_xlfn.XLOOKUP(I205,Data[ISIC Group Name],Data[ISIC Group],"",0)</f>
        <v/>
      </c>
      <c r="J205" s="14"/>
      <c r="K205" t="str">
        <f>IFERROR(VLOOKUP(VALUE(J205),'Combined ISIC Code '!G207:H625,2,FALSE),"")</f>
        <v/>
      </c>
      <c r="L205" t="str" cm="1">
        <f t="array" ref="L205">_xlfn.UNIQUE(_xlfn.XLOOKUP(M205,Data[Economic Activity],Data[[ Activity Code]],"",0))</f>
        <v/>
      </c>
    </row>
    <row r="206" spans="4:12" x14ac:dyDescent="0.3">
      <c r="D206" t="str">
        <f>_xlfn.XLOOKUP(E206,Data[Sector Name],Data[ISIC Section],"",0)</f>
        <v/>
      </c>
      <c r="F206" s="12" t="str">
        <f>IFERROR(_xlfn.XLOOKUP(G206,Data[DivisionName],Data[ISIC Division],"",0),"")</f>
        <v/>
      </c>
      <c r="H206" s="13" t="str">
        <f>_xlfn.XLOOKUP(I206,Data[ISIC Group Name],Data[ISIC Group],"",0)</f>
        <v/>
      </c>
      <c r="J206" s="14"/>
      <c r="K206" t="str">
        <f>IFERROR(VLOOKUP(VALUE(J206),'Combined ISIC Code '!G208:H626,2,FALSE),"")</f>
        <v/>
      </c>
      <c r="L206" t="str" cm="1">
        <f t="array" ref="L206">_xlfn.UNIQUE(_xlfn.XLOOKUP(M206,Data[Economic Activity],Data[[ Activity Code]],"",0))</f>
        <v/>
      </c>
    </row>
    <row r="207" spans="4:12" x14ac:dyDescent="0.3">
      <c r="D207" t="str">
        <f>_xlfn.XLOOKUP(E207,Data[Sector Name],Data[ISIC Section],"",0)</f>
        <v/>
      </c>
      <c r="F207" s="12" t="str">
        <f>IFERROR(_xlfn.XLOOKUP(G207,Data[DivisionName],Data[ISIC Division],"",0),"")</f>
        <v/>
      </c>
      <c r="H207" s="13" t="str">
        <f>_xlfn.XLOOKUP(I207,Data[ISIC Group Name],Data[ISIC Group],"",0)</f>
        <v/>
      </c>
      <c r="J207" s="14"/>
      <c r="K207" t="str">
        <f>IFERROR(VLOOKUP(VALUE(J207),'Combined ISIC Code '!G209:H627,2,FALSE),"")</f>
        <v/>
      </c>
      <c r="L207" t="str" cm="1">
        <f t="array" ref="L207">_xlfn.UNIQUE(_xlfn.XLOOKUP(M207,Data[Economic Activity],Data[[ Activity Code]],"",0))</f>
        <v/>
      </c>
    </row>
    <row r="208" spans="4:12" x14ac:dyDescent="0.3">
      <c r="D208" t="str">
        <f>_xlfn.XLOOKUP(E208,Data[Sector Name],Data[ISIC Section],"",0)</f>
        <v/>
      </c>
      <c r="F208" s="12" t="str">
        <f>IFERROR(_xlfn.XLOOKUP(G208,Data[DivisionName],Data[ISIC Division],"",0),"")</f>
        <v/>
      </c>
      <c r="H208" s="13" t="str">
        <f>_xlfn.XLOOKUP(I208,Data[ISIC Group Name],Data[ISIC Group],"",0)</f>
        <v/>
      </c>
      <c r="J208" s="14"/>
      <c r="K208" t="str">
        <f>IFERROR(VLOOKUP(VALUE(J208),'Combined ISIC Code '!G210:H628,2,FALSE),"")</f>
        <v/>
      </c>
      <c r="L208" t="str" cm="1">
        <f t="array" ref="L208">_xlfn.UNIQUE(_xlfn.XLOOKUP(M208,Data[Economic Activity],Data[[ Activity Code]],"",0))</f>
        <v/>
      </c>
    </row>
    <row r="209" spans="4:12" x14ac:dyDescent="0.3">
      <c r="D209" t="str">
        <f>_xlfn.XLOOKUP(E209,Data[Sector Name],Data[ISIC Section],"",0)</f>
        <v/>
      </c>
      <c r="F209" s="12" t="str">
        <f>IFERROR(_xlfn.XLOOKUP(G209,Data[DivisionName],Data[ISIC Division],"",0),"")</f>
        <v/>
      </c>
      <c r="H209" s="13" t="str">
        <f>_xlfn.XLOOKUP(I209,Data[ISIC Group Name],Data[ISIC Group],"",0)</f>
        <v/>
      </c>
      <c r="J209" s="14"/>
      <c r="K209" t="str">
        <f>IFERROR(VLOOKUP(VALUE(J209),'Combined ISIC Code '!G211:H629,2,FALSE),"")</f>
        <v/>
      </c>
      <c r="L209" t="str" cm="1">
        <f t="array" ref="L209">_xlfn.UNIQUE(_xlfn.XLOOKUP(M209,Data[Economic Activity],Data[[ Activity Code]],"",0))</f>
        <v/>
      </c>
    </row>
    <row r="210" spans="4:12" x14ac:dyDescent="0.3">
      <c r="D210" t="str">
        <f>_xlfn.XLOOKUP(E210,Data[Sector Name],Data[ISIC Section],"",0)</f>
        <v/>
      </c>
      <c r="F210" s="12" t="str">
        <f>IFERROR(_xlfn.XLOOKUP(G210,Data[DivisionName],Data[ISIC Division],"",0),"")</f>
        <v/>
      </c>
      <c r="H210" s="13" t="str">
        <f>_xlfn.XLOOKUP(I210,Data[ISIC Group Name],Data[ISIC Group],"",0)</f>
        <v/>
      </c>
      <c r="J210" s="14"/>
      <c r="K210" t="str">
        <f>IFERROR(VLOOKUP(VALUE(J210),'Combined ISIC Code '!G212:H630,2,FALSE),"")</f>
        <v/>
      </c>
      <c r="L210" t="str" cm="1">
        <f t="array" ref="L210">_xlfn.UNIQUE(_xlfn.XLOOKUP(M210,Data[Economic Activity],Data[[ Activity Code]],"",0))</f>
        <v/>
      </c>
    </row>
    <row r="211" spans="4:12" x14ac:dyDescent="0.3">
      <c r="D211" t="str">
        <f>_xlfn.XLOOKUP(E211,Data[Sector Name],Data[ISIC Section],"",0)</f>
        <v/>
      </c>
      <c r="F211" s="12" t="str">
        <f>IFERROR(_xlfn.XLOOKUP(G211,Data[DivisionName],Data[ISIC Division],"",0),"")</f>
        <v/>
      </c>
      <c r="H211" s="13" t="str">
        <f>_xlfn.XLOOKUP(I211,Data[ISIC Group Name],Data[ISIC Group],"",0)</f>
        <v/>
      </c>
      <c r="J211" s="14"/>
      <c r="K211" t="str">
        <f>IFERROR(VLOOKUP(VALUE(J211),'Combined ISIC Code '!G213:H631,2,FALSE),"")</f>
        <v/>
      </c>
      <c r="L211" t="str" cm="1">
        <f t="array" ref="L211">_xlfn.UNIQUE(_xlfn.XLOOKUP(M211,Data[Economic Activity],Data[[ Activity Code]],"",0))</f>
        <v/>
      </c>
    </row>
    <row r="212" spans="4:12" x14ac:dyDescent="0.3">
      <c r="D212" t="str">
        <f>_xlfn.XLOOKUP(E212,Data[Sector Name],Data[ISIC Section],"",0)</f>
        <v/>
      </c>
      <c r="F212" s="12" t="str">
        <f>IFERROR(_xlfn.XLOOKUP(G212,Data[DivisionName],Data[ISIC Division],"",0),"")</f>
        <v/>
      </c>
      <c r="H212" s="13" t="str">
        <f>_xlfn.XLOOKUP(I212,Data[ISIC Group Name],Data[ISIC Group],"",0)</f>
        <v/>
      </c>
      <c r="J212" s="14"/>
      <c r="K212" t="str">
        <f>IFERROR(VLOOKUP(VALUE(J212),'Combined ISIC Code '!G214:H632,2,FALSE),"")</f>
        <v/>
      </c>
      <c r="L212" t="str" cm="1">
        <f t="array" ref="L212">_xlfn.UNIQUE(_xlfn.XLOOKUP(M212,Data[Economic Activity],Data[[ Activity Code]],"",0))</f>
        <v/>
      </c>
    </row>
    <row r="213" spans="4:12" x14ac:dyDescent="0.3">
      <c r="D213" t="str">
        <f>_xlfn.XLOOKUP(E213,Data[Sector Name],Data[ISIC Section],"",0)</f>
        <v/>
      </c>
      <c r="F213" s="12" t="str">
        <f>IFERROR(_xlfn.XLOOKUP(G213,Data[DivisionName],Data[ISIC Division],"",0),"")</f>
        <v/>
      </c>
      <c r="H213" s="13" t="str">
        <f>_xlfn.XLOOKUP(I213,Data[ISIC Group Name],Data[ISIC Group],"",0)</f>
        <v/>
      </c>
      <c r="J213" s="14"/>
      <c r="K213" t="str">
        <f>IFERROR(VLOOKUP(VALUE(J213),'Combined ISIC Code '!G215:H633,2,FALSE),"")</f>
        <v/>
      </c>
      <c r="L213" t="str" cm="1">
        <f t="array" ref="L213">_xlfn.UNIQUE(_xlfn.XLOOKUP(M213,Data[Economic Activity],Data[[ Activity Code]],"",0))</f>
        <v/>
      </c>
    </row>
    <row r="214" spans="4:12" x14ac:dyDescent="0.3">
      <c r="D214" t="str">
        <f>_xlfn.XLOOKUP(E214,Data[Sector Name],Data[ISIC Section],"",0)</f>
        <v/>
      </c>
      <c r="F214" s="12" t="str">
        <f>IFERROR(_xlfn.XLOOKUP(G214,Data[DivisionName],Data[ISIC Division],"",0),"")</f>
        <v/>
      </c>
      <c r="H214" s="13" t="str">
        <f>_xlfn.XLOOKUP(I214,Data[ISIC Group Name],Data[ISIC Group],"",0)</f>
        <v/>
      </c>
      <c r="J214" s="14"/>
      <c r="K214" t="str">
        <f>IFERROR(VLOOKUP(VALUE(J214),'Combined ISIC Code '!G216:H634,2,FALSE),"")</f>
        <v/>
      </c>
      <c r="L214" t="str" cm="1">
        <f t="array" ref="L214">_xlfn.UNIQUE(_xlfn.XLOOKUP(M214,Data[Economic Activity],Data[[ Activity Code]],"",0))</f>
        <v/>
      </c>
    </row>
    <row r="215" spans="4:12" x14ac:dyDescent="0.3">
      <c r="D215" t="str">
        <f>_xlfn.XLOOKUP(E215,Data[Sector Name],Data[ISIC Section],"",0)</f>
        <v/>
      </c>
      <c r="F215" s="12" t="str">
        <f>IFERROR(_xlfn.XLOOKUP(G215,Data[DivisionName],Data[ISIC Division],"",0),"")</f>
        <v/>
      </c>
      <c r="H215" s="13" t="str">
        <f>_xlfn.XLOOKUP(I215,Data[ISIC Group Name],Data[ISIC Group],"",0)</f>
        <v/>
      </c>
      <c r="J215" s="14"/>
      <c r="K215" t="str">
        <f>IFERROR(VLOOKUP(VALUE(J215),'Combined ISIC Code '!G217:H635,2,FALSE),"")</f>
        <v/>
      </c>
      <c r="L215" t="str" cm="1">
        <f t="array" ref="L215">_xlfn.UNIQUE(_xlfn.XLOOKUP(M215,Data[Economic Activity],Data[[ Activity Code]],"",0))</f>
        <v/>
      </c>
    </row>
    <row r="216" spans="4:12" x14ac:dyDescent="0.3">
      <c r="D216" t="str">
        <f>_xlfn.XLOOKUP(E216,Data[Sector Name],Data[ISIC Section],"",0)</f>
        <v/>
      </c>
      <c r="F216" s="12" t="str">
        <f>IFERROR(_xlfn.XLOOKUP(G216,Data[DivisionName],Data[ISIC Division],"",0),"")</f>
        <v/>
      </c>
      <c r="H216" s="13" t="str">
        <f>_xlfn.XLOOKUP(I216,Data[ISIC Group Name],Data[ISIC Group],"",0)</f>
        <v/>
      </c>
      <c r="J216" s="14"/>
      <c r="K216" t="str">
        <f>IFERROR(VLOOKUP(VALUE(J216),'Combined ISIC Code '!G218:H636,2,FALSE),"")</f>
        <v/>
      </c>
      <c r="L216" t="str" cm="1">
        <f t="array" ref="L216">_xlfn.UNIQUE(_xlfn.XLOOKUP(M216,Data[Economic Activity],Data[[ Activity Code]],"",0))</f>
        <v/>
      </c>
    </row>
    <row r="217" spans="4:12" x14ac:dyDescent="0.3">
      <c r="D217" t="str">
        <f>_xlfn.XLOOKUP(E217,Data[Sector Name],Data[ISIC Section],"",0)</f>
        <v/>
      </c>
      <c r="F217" s="12" t="str">
        <f>IFERROR(_xlfn.XLOOKUP(G217,Data[DivisionName],Data[ISIC Division],"",0),"")</f>
        <v/>
      </c>
      <c r="H217" s="13" t="str">
        <f>_xlfn.XLOOKUP(I217,Data[ISIC Group Name],Data[ISIC Group],"",0)</f>
        <v/>
      </c>
      <c r="J217" s="14"/>
      <c r="K217" t="str">
        <f>IFERROR(VLOOKUP(VALUE(J217),'Combined ISIC Code '!G219:H637,2,FALSE),"")</f>
        <v/>
      </c>
      <c r="L217" t="str" cm="1">
        <f t="array" ref="L217">_xlfn.UNIQUE(_xlfn.XLOOKUP(M217,Data[Economic Activity],Data[[ Activity Code]],"",0))</f>
        <v/>
      </c>
    </row>
    <row r="218" spans="4:12" x14ac:dyDescent="0.3">
      <c r="D218" t="str">
        <f>_xlfn.XLOOKUP(E218,Data[Sector Name],Data[ISIC Section],"",0)</f>
        <v/>
      </c>
      <c r="F218" s="12" t="str">
        <f>IFERROR(_xlfn.XLOOKUP(G218,Data[DivisionName],Data[ISIC Division],"",0),"")</f>
        <v/>
      </c>
      <c r="H218" s="13" t="str">
        <f>_xlfn.XLOOKUP(I218,Data[ISIC Group Name],Data[ISIC Group],"",0)</f>
        <v/>
      </c>
      <c r="J218" s="14"/>
      <c r="K218" t="str">
        <f>IFERROR(VLOOKUP(VALUE(J218),'Combined ISIC Code '!G220:H638,2,FALSE),"")</f>
        <v/>
      </c>
      <c r="L218" t="str" cm="1">
        <f t="array" ref="L218">_xlfn.UNIQUE(_xlfn.XLOOKUP(M218,Data[Economic Activity],Data[[ Activity Code]],"",0))</f>
        <v/>
      </c>
    </row>
    <row r="219" spans="4:12" x14ac:dyDescent="0.3">
      <c r="D219" t="str">
        <f>_xlfn.XLOOKUP(E219,Data[Sector Name],Data[ISIC Section],"",0)</f>
        <v/>
      </c>
      <c r="F219" s="12" t="str">
        <f>IFERROR(_xlfn.XLOOKUP(G219,Data[DivisionName],Data[ISIC Division],"",0),"")</f>
        <v/>
      </c>
      <c r="H219" s="13" t="str">
        <f>_xlfn.XLOOKUP(I219,Data[ISIC Group Name],Data[ISIC Group],"",0)</f>
        <v/>
      </c>
      <c r="J219" s="14"/>
      <c r="K219" t="str">
        <f>IFERROR(VLOOKUP(VALUE(J219),'Combined ISIC Code '!G221:H639,2,FALSE),"")</f>
        <v/>
      </c>
      <c r="L219" t="str" cm="1">
        <f t="array" ref="L219">_xlfn.UNIQUE(_xlfn.XLOOKUP(M219,Data[Economic Activity],Data[[ Activity Code]],"",0))</f>
        <v/>
      </c>
    </row>
    <row r="220" spans="4:12" x14ac:dyDescent="0.3">
      <c r="D220" t="str">
        <f>_xlfn.XLOOKUP(E220,Data[Sector Name],Data[ISIC Section],"",0)</f>
        <v/>
      </c>
      <c r="F220" s="12" t="str">
        <f>IFERROR(_xlfn.XLOOKUP(G220,Data[DivisionName],Data[ISIC Division],"",0),"")</f>
        <v/>
      </c>
      <c r="H220" s="13" t="str">
        <f>_xlfn.XLOOKUP(I220,Data[ISIC Group Name],Data[ISIC Group],"",0)</f>
        <v/>
      </c>
      <c r="J220" s="14"/>
      <c r="K220" t="str">
        <f>IFERROR(VLOOKUP(VALUE(J220),'Combined ISIC Code '!G222:H640,2,FALSE),"")</f>
        <v/>
      </c>
      <c r="L220" t="str" cm="1">
        <f t="array" ref="L220">_xlfn.UNIQUE(_xlfn.XLOOKUP(M220,Data[Economic Activity],Data[[ Activity Code]],"",0))</f>
        <v/>
      </c>
    </row>
    <row r="221" spans="4:12" x14ac:dyDescent="0.3">
      <c r="D221" t="str">
        <f>_xlfn.XLOOKUP(E221,Data[Sector Name],Data[ISIC Section],"",0)</f>
        <v/>
      </c>
      <c r="F221" s="12" t="str">
        <f>IFERROR(_xlfn.XLOOKUP(G221,Data[DivisionName],Data[ISIC Division],"",0),"")</f>
        <v/>
      </c>
      <c r="H221" s="13" t="str">
        <f>_xlfn.XLOOKUP(I221,Data[ISIC Group Name],Data[ISIC Group],"",0)</f>
        <v/>
      </c>
      <c r="J221" s="14"/>
      <c r="K221" t="str">
        <f>IFERROR(VLOOKUP(VALUE(J221),'Combined ISIC Code '!G223:H641,2,FALSE),"")</f>
        <v/>
      </c>
      <c r="L221" t="str" cm="1">
        <f t="array" ref="L221">_xlfn.UNIQUE(_xlfn.XLOOKUP(M221,Data[Economic Activity],Data[[ Activity Code]],"",0))</f>
        <v/>
      </c>
    </row>
    <row r="222" spans="4:12" x14ac:dyDescent="0.3">
      <c r="D222" t="str">
        <f>_xlfn.XLOOKUP(E222,Data[Sector Name],Data[ISIC Section],"",0)</f>
        <v/>
      </c>
      <c r="F222" s="12" t="str">
        <f>IFERROR(_xlfn.XLOOKUP(G222,Data[DivisionName],Data[ISIC Division],"",0),"")</f>
        <v/>
      </c>
      <c r="H222" s="13" t="str">
        <f>_xlfn.XLOOKUP(I222,Data[ISIC Group Name],Data[ISIC Group],"",0)</f>
        <v/>
      </c>
      <c r="J222" s="14"/>
      <c r="K222" t="str">
        <f>IFERROR(VLOOKUP(VALUE(J222),'Combined ISIC Code '!G224:H642,2,FALSE),"")</f>
        <v/>
      </c>
      <c r="L222" t="str" cm="1">
        <f t="array" ref="L222">_xlfn.UNIQUE(_xlfn.XLOOKUP(M222,Data[Economic Activity],Data[[ Activity Code]],"",0))</f>
        <v/>
      </c>
    </row>
    <row r="223" spans="4:12" x14ac:dyDescent="0.3">
      <c r="D223" t="str">
        <f>_xlfn.XLOOKUP(E223,Data[Sector Name],Data[ISIC Section],"",0)</f>
        <v/>
      </c>
      <c r="F223" s="12" t="str">
        <f>IFERROR(_xlfn.XLOOKUP(G223,Data[DivisionName],Data[ISIC Division],"",0),"")</f>
        <v/>
      </c>
      <c r="H223" s="13" t="str">
        <f>_xlfn.XLOOKUP(I223,Data[ISIC Group Name],Data[ISIC Group],"",0)</f>
        <v/>
      </c>
      <c r="J223" s="14"/>
      <c r="K223" t="str">
        <f>IFERROR(VLOOKUP(VALUE(J223),'Combined ISIC Code '!G225:H643,2,FALSE),"")</f>
        <v/>
      </c>
      <c r="L223" t="str" cm="1">
        <f t="array" ref="L223">_xlfn.UNIQUE(_xlfn.XLOOKUP(M223,Data[Economic Activity],Data[[ Activity Code]],"",0))</f>
        <v/>
      </c>
    </row>
    <row r="224" spans="4:12" x14ac:dyDescent="0.3">
      <c r="D224" t="str">
        <f>_xlfn.XLOOKUP(E224,Data[Sector Name],Data[ISIC Section],"",0)</f>
        <v/>
      </c>
      <c r="F224" s="12" t="str">
        <f>IFERROR(_xlfn.XLOOKUP(G224,Data[DivisionName],Data[ISIC Division],"",0),"")</f>
        <v/>
      </c>
      <c r="H224" s="13" t="str">
        <f>_xlfn.XLOOKUP(I224,Data[ISIC Group Name],Data[ISIC Group],"",0)</f>
        <v/>
      </c>
      <c r="J224" s="14"/>
      <c r="K224" t="str">
        <f>IFERROR(VLOOKUP(VALUE(J224),'Combined ISIC Code '!G226:H644,2,FALSE),"")</f>
        <v/>
      </c>
      <c r="L224" t="str" cm="1">
        <f t="array" ref="L224">_xlfn.UNIQUE(_xlfn.XLOOKUP(M224,Data[Economic Activity],Data[[ Activity Code]],"",0))</f>
        <v/>
      </c>
    </row>
    <row r="225" spans="4:12" x14ac:dyDescent="0.3">
      <c r="D225" t="str">
        <f>_xlfn.XLOOKUP(E225,Data[Sector Name],Data[ISIC Section],"",0)</f>
        <v/>
      </c>
      <c r="F225" s="12" t="str">
        <f>IFERROR(_xlfn.XLOOKUP(G225,Data[DivisionName],Data[ISIC Division],"",0),"")</f>
        <v/>
      </c>
      <c r="H225" s="13" t="str">
        <f>_xlfn.XLOOKUP(I225,Data[ISIC Group Name],Data[ISIC Group],"",0)</f>
        <v/>
      </c>
      <c r="J225" s="14"/>
      <c r="K225" t="str">
        <f>IFERROR(VLOOKUP(VALUE(J225),'Combined ISIC Code '!G227:H645,2,FALSE),"")</f>
        <v/>
      </c>
      <c r="L225" t="str" cm="1">
        <f t="array" ref="L225">_xlfn.UNIQUE(_xlfn.XLOOKUP(M225,Data[Economic Activity],Data[[ Activity Code]],"",0))</f>
        <v/>
      </c>
    </row>
    <row r="226" spans="4:12" x14ac:dyDescent="0.3">
      <c r="D226" t="str">
        <f>_xlfn.XLOOKUP(E226,Data[Sector Name],Data[ISIC Section],"",0)</f>
        <v/>
      </c>
      <c r="F226" s="12" t="str">
        <f>IFERROR(_xlfn.XLOOKUP(G226,Data[DivisionName],Data[ISIC Division],"",0),"")</f>
        <v/>
      </c>
      <c r="H226" s="13" t="str">
        <f>_xlfn.XLOOKUP(I226,Data[ISIC Group Name],Data[ISIC Group],"",0)</f>
        <v/>
      </c>
      <c r="J226" s="14"/>
      <c r="K226" t="str">
        <f>IFERROR(VLOOKUP(VALUE(J226),'Combined ISIC Code '!G228:H646,2,FALSE),"")</f>
        <v/>
      </c>
      <c r="L226" t="str" cm="1">
        <f t="array" ref="L226">_xlfn.UNIQUE(_xlfn.XLOOKUP(M226,Data[Economic Activity],Data[[ Activity Code]],"",0))</f>
        <v/>
      </c>
    </row>
    <row r="227" spans="4:12" x14ac:dyDescent="0.3">
      <c r="D227" t="str">
        <f>_xlfn.XLOOKUP(E227,Data[Sector Name],Data[ISIC Section],"",0)</f>
        <v/>
      </c>
      <c r="F227" s="12" t="str">
        <f>IFERROR(_xlfn.XLOOKUP(G227,Data[DivisionName],Data[ISIC Division],"",0),"")</f>
        <v/>
      </c>
      <c r="H227" s="13" t="str">
        <f>_xlfn.XLOOKUP(I227,Data[ISIC Group Name],Data[ISIC Group],"",0)</f>
        <v/>
      </c>
      <c r="J227" s="14"/>
      <c r="K227" t="str">
        <f>IFERROR(VLOOKUP(VALUE(J227),'Combined ISIC Code '!G229:H647,2,FALSE),"")</f>
        <v/>
      </c>
      <c r="L227" t="str" cm="1">
        <f t="array" ref="L227">_xlfn.UNIQUE(_xlfn.XLOOKUP(M227,Data[Economic Activity],Data[[ Activity Code]],"",0))</f>
        <v/>
      </c>
    </row>
    <row r="228" spans="4:12" x14ac:dyDescent="0.3">
      <c r="D228" t="str">
        <f>_xlfn.XLOOKUP(E228,Data[Sector Name],Data[ISIC Section],"",0)</f>
        <v/>
      </c>
      <c r="F228" s="12" t="str">
        <f>IFERROR(_xlfn.XLOOKUP(G228,Data[DivisionName],Data[ISIC Division],"",0),"")</f>
        <v/>
      </c>
      <c r="H228" s="13" t="str">
        <f>_xlfn.XLOOKUP(I228,Data[ISIC Group Name],Data[ISIC Group],"",0)</f>
        <v/>
      </c>
      <c r="J228" s="14"/>
      <c r="K228" t="str">
        <f>IFERROR(VLOOKUP(VALUE(J228),'Combined ISIC Code '!G230:H648,2,FALSE),"")</f>
        <v/>
      </c>
      <c r="L228" t="str" cm="1">
        <f t="array" ref="L228">_xlfn.UNIQUE(_xlfn.XLOOKUP(M228,Data[Economic Activity],Data[[ Activity Code]],"",0))</f>
        <v/>
      </c>
    </row>
    <row r="229" spans="4:12" x14ac:dyDescent="0.3">
      <c r="D229" t="str">
        <f>_xlfn.XLOOKUP(E229,Data[Sector Name],Data[ISIC Section],"",0)</f>
        <v/>
      </c>
      <c r="F229" s="12" t="str">
        <f>IFERROR(_xlfn.XLOOKUP(G229,Data[DivisionName],Data[ISIC Division],"",0),"")</f>
        <v/>
      </c>
      <c r="H229" s="13" t="str">
        <f>_xlfn.XLOOKUP(I229,Data[ISIC Group Name],Data[ISIC Group],"",0)</f>
        <v/>
      </c>
      <c r="J229" s="14"/>
      <c r="K229" t="str">
        <f>IFERROR(VLOOKUP(VALUE(J229),'Combined ISIC Code '!G231:H649,2,FALSE),"")</f>
        <v/>
      </c>
      <c r="L229" t="str" cm="1">
        <f t="array" ref="L229">_xlfn.UNIQUE(_xlfn.XLOOKUP(M229,Data[Economic Activity],Data[[ Activity Code]],"",0))</f>
        <v/>
      </c>
    </row>
    <row r="230" spans="4:12" x14ac:dyDescent="0.3">
      <c r="D230" t="str">
        <f>_xlfn.XLOOKUP(E230,Data[Sector Name],Data[ISIC Section],"",0)</f>
        <v/>
      </c>
      <c r="F230" s="12" t="str">
        <f>IFERROR(_xlfn.XLOOKUP(G230,Data[DivisionName],Data[ISIC Division],"",0),"")</f>
        <v/>
      </c>
      <c r="H230" s="13" t="str">
        <f>_xlfn.XLOOKUP(I230,Data[ISIC Group Name],Data[ISIC Group],"",0)</f>
        <v/>
      </c>
      <c r="J230" s="14"/>
      <c r="K230" t="str">
        <f>IFERROR(VLOOKUP(VALUE(J230),'Combined ISIC Code '!G232:H650,2,FALSE),"")</f>
        <v/>
      </c>
      <c r="L230" t="str" cm="1">
        <f t="array" ref="L230">_xlfn.UNIQUE(_xlfn.XLOOKUP(M230,Data[Economic Activity],Data[[ Activity Code]],"",0))</f>
        <v/>
      </c>
    </row>
    <row r="231" spans="4:12" x14ac:dyDescent="0.3">
      <c r="D231" t="str">
        <f>_xlfn.XLOOKUP(E231,Data[Sector Name],Data[ISIC Section],"",0)</f>
        <v/>
      </c>
      <c r="F231" s="12" t="str">
        <f>IFERROR(_xlfn.XLOOKUP(G231,Data[DivisionName],Data[ISIC Division],"",0),"")</f>
        <v/>
      </c>
      <c r="H231" s="13" t="str">
        <f>_xlfn.XLOOKUP(I231,Data[ISIC Group Name],Data[ISIC Group],"",0)</f>
        <v/>
      </c>
      <c r="J231" s="14"/>
      <c r="K231" t="str">
        <f>IFERROR(VLOOKUP(VALUE(J231),'Combined ISIC Code '!G233:H651,2,FALSE),"")</f>
        <v/>
      </c>
      <c r="L231" t="str" cm="1">
        <f t="array" ref="L231">_xlfn.UNIQUE(_xlfn.XLOOKUP(M231,Data[Economic Activity],Data[[ Activity Code]],"",0))</f>
        <v/>
      </c>
    </row>
    <row r="232" spans="4:12" x14ac:dyDescent="0.3">
      <c r="D232" t="str">
        <f>_xlfn.XLOOKUP(E232,Data[Sector Name],Data[ISIC Section],"",0)</f>
        <v/>
      </c>
      <c r="F232" s="12" t="str">
        <f>IFERROR(_xlfn.XLOOKUP(G232,Data[DivisionName],Data[ISIC Division],"",0),"")</f>
        <v/>
      </c>
      <c r="H232" s="13" t="str">
        <f>_xlfn.XLOOKUP(I232,Data[ISIC Group Name],Data[ISIC Group],"",0)</f>
        <v/>
      </c>
      <c r="J232" s="14"/>
      <c r="K232" t="str">
        <f>IFERROR(VLOOKUP(VALUE(J232),'Combined ISIC Code '!G234:H652,2,FALSE),"")</f>
        <v/>
      </c>
      <c r="L232" t="str" cm="1">
        <f t="array" ref="L232">_xlfn.UNIQUE(_xlfn.XLOOKUP(M232,Data[Economic Activity],Data[[ Activity Code]],"",0))</f>
        <v/>
      </c>
    </row>
    <row r="233" spans="4:12" x14ac:dyDescent="0.3">
      <c r="D233" t="str">
        <f>_xlfn.XLOOKUP(E233,Data[Sector Name],Data[ISIC Section],"",0)</f>
        <v/>
      </c>
      <c r="F233" s="12" t="str">
        <f>IFERROR(_xlfn.XLOOKUP(G233,Data[DivisionName],Data[ISIC Division],"",0),"")</f>
        <v/>
      </c>
      <c r="H233" s="13" t="str">
        <f>_xlfn.XLOOKUP(I233,Data[ISIC Group Name],Data[ISIC Group],"",0)</f>
        <v/>
      </c>
      <c r="J233" s="14"/>
      <c r="K233" t="str">
        <f>IFERROR(VLOOKUP(VALUE(J233),'Combined ISIC Code '!G235:H653,2,FALSE),"")</f>
        <v/>
      </c>
      <c r="L233" t="str" cm="1">
        <f t="array" ref="L233">_xlfn.UNIQUE(_xlfn.XLOOKUP(M233,Data[Economic Activity],Data[[ Activity Code]],"",0))</f>
        <v/>
      </c>
    </row>
    <row r="234" spans="4:12" x14ac:dyDescent="0.3">
      <c r="D234" t="str">
        <f>_xlfn.XLOOKUP(E234,Data[Sector Name],Data[ISIC Section],"",0)</f>
        <v/>
      </c>
      <c r="F234" s="12" t="str">
        <f>IFERROR(_xlfn.XLOOKUP(G234,Data[DivisionName],Data[ISIC Division],"",0),"")</f>
        <v/>
      </c>
      <c r="H234" s="13" t="str">
        <f>_xlfn.XLOOKUP(I234,Data[ISIC Group Name],Data[ISIC Group],"",0)</f>
        <v/>
      </c>
      <c r="J234" s="14"/>
      <c r="K234" t="str">
        <f>IFERROR(VLOOKUP(VALUE(J234),'Combined ISIC Code '!G236:H654,2,FALSE),"")</f>
        <v/>
      </c>
      <c r="L234" t="str" cm="1">
        <f t="array" ref="L234">_xlfn.UNIQUE(_xlfn.XLOOKUP(M234,Data[Economic Activity],Data[[ Activity Code]],"",0))</f>
        <v/>
      </c>
    </row>
    <row r="235" spans="4:12" x14ac:dyDescent="0.3">
      <c r="D235" t="str">
        <f>_xlfn.XLOOKUP(E235,Data[Sector Name],Data[ISIC Section],"",0)</f>
        <v/>
      </c>
      <c r="F235" s="12" t="str">
        <f>IFERROR(_xlfn.XLOOKUP(G235,Data[DivisionName],Data[ISIC Division],"",0),"")</f>
        <v/>
      </c>
      <c r="H235" s="13" t="str">
        <f>_xlfn.XLOOKUP(I235,Data[ISIC Group Name],Data[ISIC Group],"",0)</f>
        <v/>
      </c>
      <c r="J235" s="14"/>
      <c r="K235" t="str">
        <f>IFERROR(VLOOKUP(VALUE(J235),'Combined ISIC Code '!G237:H655,2,FALSE),"")</f>
        <v/>
      </c>
      <c r="L235" t="str" cm="1">
        <f t="array" ref="L235">_xlfn.UNIQUE(_xlfn.XLOOKUP(M235,Data[Economic Activity],Data[[ Activity Code]],"",0))</f>
        <v/>
      </c>
    </row>
    <row r="236" spans="4:12" x14ac:dyDescent="0.3">
      <c r="D236" t="str">
        <f>_xlfn.XLOOKUP(E236,Data[Sector Name],Data[ISIC Section],"",0)</f>
        <v/>
      </c>
      <c r="F236" s="12" t="str">
        <f>IFERROR(_xlfn.XLOOKUP(G236,Data[DivisionName],Data[ISIC Division],"",0),"")</f>
        <v/>
      </c>
      <c r="H236" s="13" t="str">
        <f>_xlfn.XLOOKUP(I236,Data[ISIC Group Name],Data[ISIC Group],"",0)</f>
        <v/>
      </c>
      <c r="J236" s="14"/>
      <c r="K236" t="str">
        <f>IFERROR(VLOOKUP(VALUE(J236),'Combined ISIC Code '!G238:H656,2,FALSE),"")</f>
        <v/>
      </c>
      <c r="L236" t="str" cm="1">
        <f t="array" ref="L236">_xlfn.UNIQUE(_xlfn.XLOOKUP(M236,Data[Economic Activity],Data[[ Activity Code]],"",0))</f>
        <v/>
      </c>
    </row>
    <row r="237" spans="4:12" x14ac:dyDescent="0.3">
      <c r="D237" t="str">
        <f>_xlfn.XLOOKUP(E237,Data[Sector Name],Data[ISIC Section],"",0)</f>
        <v/>
      </c>
      <c r="F237" s="12" t="str">
        <f>IFERROR(_xlfn.XLOOKUP(G237,Data[DivisionName],Data[ISIC Division],"",0),"")</f>
        <v/>
      </c>
      <c r="H237" s="13" t="str">
        <f>_xlfn.XLOOKUP(I237,Data[ISIC Group Name],Data[ISIC Group],"",0)</f>
        <v/>
      </c>
      <c r="J237" s="14"/>
      <c r="K237" t="str">
        <f>IFERROR(VLOOKUP(VALUE(J237),'Combined ISIC Code '!G239:H657,2,FALSE),"")</f>
        <v/>
      </c>
      <c r="L237" t="str" cm="1">
        <f t="array" ref="L237">_xlfn.UNIQUE(_xlfn.XLOOKUP(M237,Data[Economic Activity],Data[[ Activity Code]],"",0))</f>
        <v/>
      </c>
    </row>
    <row r="238" spans="4:12" x14ac:dyDescent="0.3">
      <c r="D238" t="str">
        <f>_xlfn.XLOOKUP(E238,Data[Sector Name],Data[ISIC Section],"",0)</f>
        <v/>
      </c>
      <c r="F238" s="12" t="str">
        <f>IFERROR(_xlfn.XLOOKUP(G238,Data[DivisionName],Data[ISIC Division],"",0),"")</f>
        <v/>
      </c>
      <c r="H238" s="13" t="str">
        <f>_xlfn.XLOOKUP(I238,Data[ISIC Group Name],Data[ISIC Group],"",0)</f>
        <v/>
      </c>
      <c r="J238" s="14"/>
      <c r="K238" t="str">
        <f>IFERROR(VLOOKUP(VALUE(J238),'Combined ISIC Code '!G240:H658,2,FALSE),"")</f>
        <v/>
      </c>
      <c r="L238" t="str" cm="1">
        <f t="array" ref="L238">_xlfn.UNIQUE(_xlfn.XLOOKUP(M238,Data[Economic Activity],Data[[ Activity Code]],"",0))</f>
        <v/>
      </c>
    </row>
    <row r="239" spans="4:12" x14ac:dyDescent="0.3">
      <c r="D239" t="str">
        <f>_xlfn.XLOOKUP(E239,Data[Sector Name],Data[ISIC Section],"",0)</f>
        <v/>
      </c>
      <c r="F239" s="12" t="str">
        <f>IFERROR(_xlfn.XLOOKUP(G239,Data[DivisionName],Data[ISIC Division],"",0),"")</f>
        <v/>
      </c>
      <c r="H239" s="13" t="str">
        <f>_xlfn.XLOOKUP(I239,Data[ISIC Group Name],Data[ISIC Group],"",0)</f>
        <v/>
      </c>
      <c r="J239" s="14"/>
      <c r="K239" t="str">
        <f>IFERROR(VLOOKUP(VALUE(J239),'Combined ISIC Code '!G241:H659,2,FALSE),"")</f>
        <v/>
      </c>
      <c r="L239" t="str" cm="1">
        <f t="array" ref="L239">_xlfn.UNIQUE(_xlfn.XLOOKUP(M239,Data[Economic Activity],Data[[ Activity Code]],"",0))</f>
        <v/>
      </c>
    </row>
    <row r="240" spans="4:12" x14ac:dyDescent="0.3">
      <c r="D240" t="str">
        <f>_xlfn.XLOOKUP(E240,Data[Sector Name],Data[ISIC Section],"",0)</f>
        <v/>
      </c>
      <c r="F240" s="12" t="str">
        <f>IFERROR(_xlfn.XLOOKUP(G240,Data[DivisionName],Data[ISIC Division],"",0),"")</f>
        <v/>
      </c>
      <c r="H240" s="13" t="str">
        <f>_xlfn.XLOOKUP(I240,Data[ISIC Group Name],Data[ISIC Group],"",0)</f>
        <v/>
      </c>
      <c r="J240" s="14"/>
      <c r="K240" t="str">
        <f>IFERROR(VLOOKUP(VALUE(J240),'Combined ISIC Code '!G242:H660,2,FALSE),"")</f>
        <v/>
      </c>
      <c r="L240" t="str" cm="1">
        <f t="array" ref="L240">_xlfn.UNIQUE(_xlfn.XLOOKUP(M240,Data[Economic Activity],Data[[ Activity Code]],"",0))</f>
        <v/>
      </c>
    </row>
    <row r="241" spans="4:12" x14ac:dyDescent="0.3">
      <c r="D241" t="str">
        <f>_xlfn.XLOOKUP(E241,Data[Sector Name],Data[ISIC Section],"",0)</f>
        <v/>
      </c>
      <c r="F241" s="12" t="str">
        <f>IFERROR(_xlfn.XLOOKUP(G241,Data[DivisionName],Data[ISIC Division],"",0),"")</f>
        <v/>
      </c>
      <c r="H241" s="13" t="str">
        <f>_xlfn.XLOOKUP(I241,Data[ISIC Group Name],Data[ISIC Group],"",0)</f>
        <v/>
      </c>
      <c r="J241" s="14"/>
      <c r="K241" t="str">
        <f>IFERROR(VLOOKUP(VALUE(J241),'Combined ISIC Code '!G243:H661,2,FALSE),"")</f>
        <v/>
      </c>
      <c r="L241" t="str" cm="1">
        <f t="array" ref="L241">_xlfn.UNIQUE(_xlfn.XLOOKUP(M241,Data[Economic Activity],Data[[ Activity Code]],"",0))</f>
        <v/>
      </c>
    </row>
    <row r="242" spans="4:12" x14ac:dyDescent="0.3">
      <c r="D242" t="str">
        <f>_xlfn.XLOOKUP(E242,Data[Sector Name],Data[ISIC Section],"",0)</f>
        <v/>
      </c>
      <c r="F242" s="12" t="str">
        <f>IFERROR(_xlfn.XLOOKUP(G242,Data[DivisionName],Data[ISIC Division],"",0),"")</f>
        <v/>
      </c>
      <c r="H242" s="13" t="str">
        <f>_xlfn.XLOOKUP(I242,Data[ISIC Group Name],Data[ISIC Group],"",0)</f>
        <v/>
      </c>
      <c r="J242" s="14"/>
      <c r="K242" t="str">
        <f>IFERROR(VLOOKUP(VALUE(J242),'Combined ISIC Code '!G244:H662,2,FALSE),"")</f>
        <v/>
      </c>
      <c r="L242" t="str" cm="1">
        <f t="array" ref="L242">_xlfn.UNIQUE(_xlfn.XLOOKUP(M242,Data[Economic Activity],Data[[ Activity Code]],"",0))</f>
        <v/>
      </c>
    </row>
    <row r="243" spans="4:12" x14ac:dyDescent="0.3">
      <c r="D243" t="str">
        <f>_xlfn.XLOOKUP(E243,Data[Sector Name],Data[ISIC Section],"",0)</f>
        <v/>
      </c>
      <c r="F243" s="12" t="str">
        <f>IFERROR(_xlfn.XLOOKUP(G243,Data[DivisionName],Data[ISIC Division],"",0),"")</f>
        <v/>
      </c>
      <c r="H243" s="13" t="str">
        <f>_xlfn.XLOOKUP(I243,Data[ISIC Group Name],Data[ISIC Group],"",0)</f>
        <v/>
      </c>
      <c r="J243" s="14"/>
      <c r="K243" t="str">
        <f>IFERROR(VLOOKUP(VALUE(J243),'Combined ISIC Code '!G245:H663,2,FALSE),"")</f>
        <v/>
      </c>
      <c r="L243" t="str" cm="1">
        <f t="array" ref="L243">_xlfn.UNIQUE(_xlfn.XLOOKUP(M243,Data[Economic Activity],Data[[ Activity Code]],"",0))</f>
        <v/>
      </c>
    </row>
    <row r="244" spans="4:12" x14ac:dyDescent="0.3">
      <c r="D244" t="str">
        <f>_xlfn.XLOOKUP(E244,Data[Sector Name],Data[ISIC Section],"",0)</f>
        <v/>
      </c>
      <c r="F244" s="12" t="str">
        <f>IFERROR(_xlfn.XLOOKUP(G244,Data[DivisionName],Data[ISIC Division],"",0),"")</f>
        <v/>
      </c>
      <c r="H244" s="13" t="str">
        <f>_xlfn.XLOOKUP(I244,Data[ISIC Group Name],Data[ISIC Group],"",0)</f>
        <v/>
      </c>
      <c r="J244" s="14"/>
      <c r="K244" t="str">
        <f>IFERROR(VLOOKUP(VALUE(J244),'Combined ISIC Code '!G246:H664,2,FALSE),"")</f>
        <v/>
      </c>
      <c r="L244" t="str" cm="1">
        <f t="array" ref="L244">_xlfn.UNIQUE(_xlfn.XLOOKUP(M244,Data[Economic Activity],Data[[ Activity Code]],"",0))</f>
        <v/>
      </c>
    </row>
    <row r="245" spans="4:12" x14ac:dyDescent="0.3">
      <c r="D245" t="str">
        <f>_xlfn.XLOOKUP(E245,Data[Sector Name],Data[ISIC Section],"",0)</f>
        <v/>
      </c>
      <c r="F245" s="12" t="str">
        <f>IFERROR(_xlfn.XLOOKUP(G245,Data[DivisionName],Data[ISIC Division],"",0),"")</f>
        <v/>
      </c>
      <c r="H245" s="13" t="str">
        <f>_xlfn.XLOOKUP(I245,Data[ISIC Group Name],Data[ISIC Group],"",0)</f>
        <v/>
      </c>
      <c r="J245" s="14"/>
      <c r="K245" t="str">
        <f>IFERROR(VLOOKUP(VALUE(J245),'Combined ISIC Code '!G247:H665,2,FALSE),"")</f>
        <v/>
      </c>
      <c r="L245" t="str" cm="1">
        <f t="array" ref="L245">_xlfn.UNIQUE(_xlfn.XLOOKUP(M245,Data[Economic Activity],Data[[ Activity Code]],"",0))</f>
        <v/>
      </c>
    </row>
    <row r="246" spans="4:12" x14ac:dyDescent="0.3">
      <c r="D246" t="str">
        <f>_xlfn.XLOOKUP(E246,Data[Sector Name],Data[ISIC Section],"",0)</f>
        <v/>
      </c>
      <c r="F246" s="12" t="str">
        <f>IFERROR(_xlfn.XLOOKUP(G246,Data[DivisionName],Data[ISIC Division],"",0),"")</f>
        <v/>
      </c>
      <c r="H246" s="13" t="str">
        <f>_xlfn.XLOOKUP(I246,Data[ISIC Group Name],Data[ISIC Group],"",0)</f>
        <v/>
      </c>
      <c r="J246" s="14"/>
      <c r="K246" t="str">
        <f>IFERROR(VLOOKUP(VALUE(J246),'Combined ISIC Code '!G248:H666,2,FALSE),"")</f>
        <v/>
      </c>
      <c r="L246" t="str" cm="1">
        <f t="array" ref="L246">_xlfn.UNIQUE(_xlfn.XLOOKUP(M246,Data[Economic Activity],Data[[ Activity Code]],"",0))</f>
        <v/>
      </c>
    </row>
    <row r="247" spans="4:12" x14ac:dyDescent="0.3">
      <c r="D247" t="str">
        <f>_xlfn.XLOOKUP(E247,Data[Sector Name],Data[ISIC Section],"",0)</f>
        <v/>
      </c>
      <c r="F247" s="12" t="str">
        <f>IFERROR(_xlfn.XLOOKUP(G247,Data[DivisionName],Data[ISIC Division],"",0),"")</f>
        <v/>
      </c>
      <c r="H247" s="13" t="str">
        <f>_xlfn.XLOOKUP(I247,Data[ISIC Group Name],Data[ISIC Group],"",0)</f>
        <v/>
      </c>
      <c r="J247" s="14"/>
      <c r="K247" t="str">
        <f>IFERROR(VLOOKUP(VALUE(J247),'Combined ISIC Code '!G249:H667,2,FALSE),"")</f>
        <v/>
      </c>
      <c r="L247" t="str" cm="1">
        <f t="array" ref="L247">_xlfn.UNIQUE(_xlfn.XLOOKUP(M247,Data[Economic Activity],Data[[ Activity Code]],"",0))</f>
        <v/>
      </c>
    </row>
    <row r="248" spans="4:12" x14ac:dyDescent="0.3">
      <c r="D248" t="str">
        <f>_xlfn.XLOOKUP(E248,Data[Sector Name],Data[ISIC Section],"",0)</f>
        <v/>
      </c>
      <c r="F248" s="12" t="str">
        <f>IFERROR(_xlfn.XLOOKUP(G248,Data[DivisionName],Data[ISIC Division],"",0),"")</f>
        <v/>
      </c>
      <c r="H248" s="13" t="str">
        <f>_xlfn.XLOOKUP(I248,Data[ISIC Group Name],Data[ISIC Group],"",0)</f>
        <v/>
      </c>
      <c r="J248" s="14"/>
      <c r="K248" t="str">
        <f>IFERROR(VLOOKUP(VALUE(J248),'Combined ISIC Code '!G250:H668,2,FALSE),"")</f>
        <v/>
      </c>
      <c r="L248" t="str" cm="1">
        <f t="array" ref="L248">_xlfn.UNIQUE(_xlfn.XLOOKUP(M248,Data[Economic Activity],Data[[ Activity Code]],"",0))</f>
        <v/>
      </c>
    </row>
    <row r="249" spans="4:12" x14ac:dyDescent="0.3">
      <c r="D249" t="str">
        <f>_xlfn.XLOOKUP(E249,Data[Sector Name],Data[ISIC Section],"",0)</f>
        <v/>
      </c>
      <c r="F249" s="12" t="str">
        <f>IFERROR(_xlfn.XLOOKUP(G249,Data[DivisionName],Data[ISIC Division],"",0),"")</f>
        <v/>
      </c>
      <c r="H249" s="13" t="str">
        <f>_xlfn.XLOOKUP(I249,Data[ISIC Group Name],Data[ISIC Group],"",0)</f>
        <v/>
      </c>
      <c r="J249" s="14"/>
      <c r="K249" t="str">
        <f>IFERROR(VLOOKUP(VALUE(J249),'Combined ISIC Code '!G251:H669,2,FALSE),"")</f>
        <v/>
      </c>
      <c r="L249" t="str" cm="1">
        <f t="array" ref="L249">_xlfn.UNIQUE(_xlfn.XLOOKUP(M249,Data[Economic Activity],Data[[ Activity Code]],"",0))</f>
        <v/>
      </c>
    </row>
    <row r="250" spans="4:12" x14ac:dyDescent="0.3">
      <c r="D250" t="str">
        <f>_xlfn.XLOOKUP(E250,Data[Sector Name],Data[ISIC Section],"",0)</f>
        <v/>
      </c>
      <c r="F250" s="12" t="str">
        <f>IFERROR(_xlfn.XLOOKUP(G250,Data[DivisionName],Data[ISIC Division],"",0),"")</f>
        <v/>
      </c>
      <c r="H250" s="13" t="str">
        <f>_xlfn.XLOOKUP(I250,Data[ISIC Group Name],Data[ISIC Group],"",0)</f>
        <v/>
      </c>
      <c r="J250" s="14"/>
      <c r="K250" t="str">
        <f>IFERROR(VLOOKUP(VALUE(J250),'Combined ISIC Code '!G252:H670,2,FALSE),"")</f>
        <v/>
      </c>
      <c r="L250" t="str" cm="1">
        <f t="array" ref="L250">_xlfn.UNIQUE(_xlfn.XLOOKUP(M250,Data[Economic Activity],Data[[ Activity Code]],"",0))</f>
        <v/>
      </c>
    </row>
    <row r="251" spans="4:12" x14ac:dyDescent="0.3">
      <c r="D251" t="str">
        <f>_xlfn.XLOOKUP(E251,Data[Sector Name],Data[ISIC Section],"",0)</f>
        <v/>
      </c>
      <c r="F251" s="12" t="str">
        <f>IFERROR(_xlfn.XLOOKUP(G251,Data[DivisionName],Data[ISIC Division],"",0),"")</f>
        <v/>
      </c>
      <c r="H251" s="13" t="str">
        <f>_xlfn.XLOOKUP(I251,Data[ISIC Group Name],Data[ISIC Group],"",0)</f>
        <v/>
      </c>
      <c r="J251" s="14"/>
      <c r="K251" t="str">
        <f>IFERROR(VLOOKUP(VALUE(J251),'Combined ISIC Code '!G253:H671,2,FALSE),"")</f>
        <v/>
      </c>
      <c r="L251" t="str" cm="1">
        <f t="array" ref="L251">_xlfn.UNIQUE(_xlfn.XLOOKUP(M251,Data[Economic Activity],Data[[ Activity Code]],"",0))</f>
        <v/>
      </c>
    </row>
    <row r="252" spans="4:12" x14ac:dyDescent="0.3">
      <c r="D252" t="str">
        <f>_xlfn.XLOOKUP(E252,Data[Sector Name],Data[ISIC Section],"",0)</f>
        <v/>
      </c>
      <c r="F252" s="12" t="str">
        <f>IFERROR(_xlfn.XLOOKUP(G252,Data[DivisionName],Data[ISIC Division],"",0),"")</f>
        <v/>
      </c>
      <c r="H252" s="13" t="str">
        <f>_xlfn.XLOOKUP(I252,Data[ISIC Group Name],Data[ISIC Group],"",0)</f>
        <v/>
      </c>
      <c r="J252" s="14"/>
      <c r="K252" t="str">
        <f>IFERROR(VLOOKUP(VALUE(J252),'Combined ISIC Code '!G254:H672,2,FALSE),"")</f>
        <v/>
      </c>
      <c r="L252" t="str" cm="1">
        <f t="array" ref="L252">_xlfn.UNIQUE(_xlfn.XLOOKUP(M252,Data[Economic Activity],Data[[ Activity Code]],"",0))</f>
        <v/>
      </c>
    </row>
    <row r="253" spans="4:12" x14ac:dyDescent="0.3">
      <c r="D253" t="str">
        <f>_xlfn.XLOOKUP(E253,Data[Sector Name],Data[ISIC Section],"",0)</f>
        <v/>
      </c>
      <c r="F253" s="12" t="str">
        <f>IFERROR(_xlfn.XLOOKUP(G253,Data[DivisionName],Data[ISIC Division],"",0),"")</f>
        <v/>
      </c>
      <c r="H253" s="13" t="str">
        <f>_xlfn.XLOOKUP(I253,Data[ISIC Group Name],Data[ISIC Group],"",0)</f>
        <v/>
      </c>
      <c r="J253" s="14"/>
      <c r="K253" t="str">
        <f>IFERROR(VLOOKUP(VALUE(J253),'Combined ISIC Code '!G255:H673,2,FALSE),"")</f>
        <v/>
      </c>
      <c r="L253" t="str" cm="1">
        <f t="array" ref="L253">_xlfn.UNIQUE(_xlfn.XLOOKUP(M253,Data[Economic Activity],Data[[ Activity Code]],"",0))</f>
        <v/>
      </c>
    </row>
    <row r="254" spans="4:12" x14ac:dyDescent="0.3">
      <c r="D254" t="str">
        <f>_xlfn.XLOOKUP(E254,Data[Sector Name],Data[ISIC Section],"",0)</f>
        <v/>
      </c>
      <c r="F254" s="12" t="str">
        <f>IFERROR(_xlfn.XLOOKUP(G254,Data[DivisionName],Data[ISIC Division],"",0),"")</f>
        <v/>
      </c>
      <c r="H254" s="13" t="str">
        <f>_xlfn.XLOOKUP(I254,Data[ISIC Group Name],Data[ISIC Group],"",0)</f>
        <v/>
      </c>
      <c r="J254" s="14"/>
      <c r="K254" t="str">
        <f>IFERROR(VLOOKUP(VALUE(J254),'Combined ISIC Code '!G256:H674,2,FALSE),"")</f>
        <v/>
      </c>
      <c r="L254" t="str" cm="1">
        <f t="array" ref="L254">_xlfn.UNIQUE(_xlfn.XLOOKUP(M254,Data[Economic Activity],Data[[ Activity Code]],"",0))</f>
        <v/>
      </c>
    </row>
    <row r="255" spans="4:12" x14ac:dyDescent="0.3">
      <c r="D255" t="str">
        <f>_xlfn.XLOOKUP(E255,Data[Sector Name],Data[ISIC Section],"",0)</f>
        <v/>
      </c>
      <c r="F255" s="12" t="str">
        <f>IFERROR(_xlfn.XLOOKUP(G255,Data[DivisionName],Data[ISIC Division],"",0),"")</f>
        <v/>
      </c>
      <c r="H255" s="13" t="str">
        <f>_xlfn.XLOOKUP(I255,Data[ISIC Group Name],Data[ISIC Group],"",0)</f>
        <v/>
      </c>
      <c r="J255" s="14"/>
      <c r="K255" t="str">
        <f>IFERROR(VLOOKUP(VALUE(J255),'Combined ISIC Code '!G257:H675,2,FALSE),"")</f>
        <v/>
      </c>
      <c r="L255" t="str" cm="1">
        <f t="array" ref="L255">_xlfn.UNIQUE(_xlfn.XLOOKUP(M255,Data[Economic Activity],Data[[ Activity Code]],"",0))</f>
        <v/>
      </c>
    </row>
    <row r="256" spans="4:12" x14ac:dyDescent="0.3">
      <c r="D256" t="str">
        <f>_xlfn.XLOOKUP(E256,Data[Sector Name],Data[ISIC Section],"",0)</f>
        <v/>
      </c>
      <c r="F256" s="12" t="str">
        <f>IFERROR(_xlfn.XLOOKUP(G256,Data[DivisionName],Data[ISIC Division],"",0),"")</f>
        <v/>
      </c>
      <c r="H256" s="13" t="str">
        <f>_xlfn.XLOOKUP(I256,Data[ISIC Group Name],Data[ISIC Group],"",0)</f>
        <v/>
      </c>
      <c r="J256" s="14"/>
      <c r="K256" t="str">
        <f>IFERROR(VLOOKUP(VALUE(J256),'Combined ISIC Code '!G258:H676,2,FALSE),"")</f>
        <v/>
      </c>
      <c r="L256" t="str" cm="1">
        <f t="array" ref="L256">_xlfn.UNIQUE(_xlfn.XLOOKUP(M256,Data[Economic Activity],Data[[ Activity Code]],"",0))</f>
        <v/>
      </c>
    </row>
    <row r="257" spans="4:12" x14ac:dyDescent="0.3">
      <c r="D257" t="str">
        <f>_xlfn.XLOOKUP(E257,Data[Sector Name],Data[ISIC Section],"",0)</f>
        <v/>
      </c>
      <c r="F257" s="12" t="str">
        <f>IFERROR(_xlfn.XLOOKUP(G257,Data[DivisionName],Data[ISIC Division],"",0),"")</f>
        <v/>
      </c>
      <c r="H257" s="13" t="str">
        <f>_xlfn.XLOOKUP(I257,Data[ISIC Group Name],Data[ISIC Group],"",0)</f>
        <v/>
      </c>
      <c r="J257" s="14"/>
      <c r="K257" t="str">
        <f>IFERROR(VLOOKUP(VALUE(J257),'Combined ISIC Code '!G259:H677,2,FALSE),"")</f>
        <v/>
      </c>
      <c r="L257" t="str" cm="1">
        <f t="array" ref="L257">_xlfn.UNIQUE(_xlfn.XLOOKUP(M257,Data[Economic Activity],Data[[ Activity Code]],"",0))</f>
        <v/>
      </c>
    </row>
    <row r="258" spans="4:12" x14ac:dyDescent="0.3">
      <c r="D258" t="str">
        <f>_xlfn.XLOOKUP(E258,Data[Sector Name],Data[ISIC Section],"",0)</f>
        <v/>
      </c>
      <c r="F258" s="12" t="str">
        <f>IFERROR(_xlfn.XLOOKUP(G258,Data[DivisionName],Data[ISIC Division],"",0),"")</f>
        <v/>
      </c>
      <c r="H258" s="13" t="str">
        <f>_xlfn.XLOOKUP(I258,Data[ISIC Group Name],Data[ISIC Group],"",0)</f>
        <v/>
      </c>
      <c r="J258" s="14"/>
      <c r="K258" t="str">
        <f>IFERROR(VLOOKUP(VALUE(J258),'Combined ISIC Code '!G260:H678,2,FALSE),"")</f>
        <v/>
      </c>
      <c r="L258" t="str" cm="1">
        <f t="array" ref="L258">_xlfn.UNIQUE(_xlfn.XLOOKUP(M258,Data[Economic Activity],Data[[ Activity Code]],"",0))</f>
        <v/>
      </c>
    </row>
    <row r="259" spans="4:12" x14ac:dyDescent="0.3">
      <c r="D259" t="str">
        <f>_xlfn.XLOOKUP(E259,Data[Sector Name],Data[ISIC Section],"",0)</f>
        <v/>
      </c>
      <c r="F259" s="12" t="str">
        <f>IFERROR(_xlfn.XLOOKUP(G259,Data[DivisionName],Data[ISIC Division],"",0),"")</f>
        <v/>
      </c>
      <c r="H259" s="13" t="str">
        <f>_xlfn.XLOOKUP(I259,Data[ISIC Group Name],Data[ISIC Group],"",0)</f>
        <v/>
      </c>
      <c r="J259" s="14"/>
      <c r="K259" t="str">
        <f>IFERROR(VLOOKUP(VALUE(J259),'Combined ISIC Code '!G261:H679,2,FALSE),"")</f>
        <v/>
      </c>
      <c r="L259" t="str" cm="1">
        <f t="array" ref="L259">_xlfn.UNIQUE(_xlfn.XLOOKUP(M259,Data[Economic Activity],Data[[ Activity Code]],"",0))</f>
        <v/>
      </c>
    </row>
    <row r="260" spans="4:12" x14ac:dyDescent="0.3">
      <c r="D260" t="str">
        <f>_xlfn.XLOOKUP(E260,Data[Sector Name],Data[ISIC Section],"",0)</f>
        <v/>
      </c>
      <c r="F260" s="12" t="str">
        <f>IFERROR(_xlfn.XLOOKUP(G260,Data[DivisionName],Data[ISIC Division],"",0),"")</f>
        <v/>
      </c>
      <c r="H260" s="13" t="str">
        <f>_xlfn.XLOOKUP(I260,Data[ISIC Group Name],Data[ISIC Group],"",0)</f>
        <v/>
      </c>
      <c r="J260" s="14"/>
      <c r="K260" t="str">
        <f>IFERROR(VLOOKUP(VALUE(J260),'Combined ISIC Code '!G262:H680,2,FALSE),"")</f>
        <v/>
      </c>
      <c r="L260" t="str" cm="1">
        <f t="array" ref="L260">_xlfn.UNIQUE(_xlfn.XLOOKUP(M260,Data[Economic Activity],Data[[ Activity Code]],"",0))</f>
        <v/>
      </c>
    </row>
    <row r="261" spans="4:12" x14ac:dyDescent="0.3">
      <c r="D261" t="str">
        <f>_xlfn.XLOOKUP(E261,Data[Sector Name],Data[ISIC Section],"",0)</f>
        <v/>
      </c>
      <c r="F261" s="12" t="str">
        <f>IFERROR(_xlfn.XLOOKUP(G261,Data[DivisionName],Data[ISIC Division],"",0),"")</f>
        <v/>
      </c>
      <c r="H261" s="13" t="str">
        <f>_xlfn.XLOOKUP(I261,Data[ISIC Group Name],Data[ISIC Group],"",0)</f>
        <v/>
      </c>
      <c r="J261" s="14"/>
      <c r="K261" t="str">
        <f>IFERROR(VLOOKUP(VALUE(J261),'Combined ISIC Code '!G263:H681,2,FALSE),"")</f>
        <v/>
      </c>
      <c r="L261" t="str" cm="1">
        <f t="array" ref="L261">_xlfn.UNIQUE(_xlfn.XLOOKUP(M261,Data[Economic Activity],Data[[ Activity Code]],"",0))</f>
        <v/>
      </c>
    </row>
    <row r="262" spans="4:12" x14ac:dyDescent="0.3">
      <c r="D262" t="str">
        <f>_xlfn.XLOOKUP(E262,Data[Sector Name],Data[ISIC Section],"",0)</f>
        <v/>
      </c>
      <c r="F262" s="12" t="str">
        <f>IFERROR(_xlfn.XLOOKUP(G262,Data[DivisionName],Data[ISIC Division],"",0),"")</f>
        <v/>
      </c>
      <c r="H262" s="13" t="str">
        <f>_xlfn.XLOOKUP(I262,Data[ISIC Group Name],Data[ISIC Group],"",0)</f>
        <v/>
      </c>
      <c r="J262" s="14"/>
      <c r="K262" t="str">
        <f>IFERROR(VLOOKUP(VALUE(J262),'Combined ISIC Code '!G264:H682,2,FALSE),"")</f>
        <v/>
      </c>
      <c r="L262" t="str" cm="1">
        <f t="array" ref="L262">_xlfn.UNIQUE(_xlfn.XLOOKUP(M262,Data[Economic Activity],Data[[ Activity Code]],"",0))</f>
        <v/>
      </c>
    </row>
    <row r="263" spans="4:12" x14ac:dyDescent="0.3">
      <c r="D263" t="str">
        <f>_xlfn.XLOOKUP(E263,Data[Sector Name],Data[ISIC Section],"",0)</f>
        <v/>
      </c>
      <c r="F263" s="12" t="str">
        <f>IFERROR(_xlfn.XLOOKUP(G263,Data[DivisionName],Data[ISIC Division],"",0),"")</f>
        <v/>
      </c>
      <c r="H263" s="13" t="str">
        <f>_xlfn.XLOOKUP(I263,Data[ISIC Group Name],Data[ISIC Group],"",0)</f>
        <v/>
      </c>
      <c r="J263" s="14"/>
      <c r="K263" t="str">
        <f>IFERROR(VLOOKUP(VALUE(J263),'Combined ISIC Code '!G265:H683,2,FALSE),"")</f>
        <v/>
      </c>
      <c r="L263" t="str" cm="1">
        <f t="array" ref="L263">_xlfn.UNIQUE(_xlfn.XLOOKUP(M263,Data[Economic Activity],Data[[ Activity Code]],"",0))</f>
        <v/>
      </c>
    </row>
    <row r="264" spans="4:12" x14ac:dyDescent="0.3">
      <c r="D264" t="str">
        <f>_xlfn.XLOOKUP(E264,Data[Sector Name],Data[ISIC Section],"",0)</f>
        <v/>
      </c>
      <c r="F264" s="12" t="str">
        <f>IFERROR(_xlfn.XLOOKUP(G264,Data[DivisionName],Data[ISIC Division],"",0),"")</f>
        <v/>
      </c>
      <c r="H264" s="13" t="str">
        <f>_xlfn.XLOOKUP(I264,Data[ISIC Group Name],Data[ISIC Group],"",0)</f>
        <v/>
      </c>
      <c r="J264" s="14"/>
      <c r="K264" t="str">
        <f>IFERROR(VLOOKUP(VALUE(J264),'Combined ISIC Code '!G266:H684,2,FALSE),"")</f>
        <v/>
      </c>
      <c r="L264" t="str" cm="1">
        <f t="array" ref="L264">_xlfn.UNIQUE(_xlfn.XLOOKUP(M264,Data[Economic Activity],Data[[ Activity Code]],"",0))</f>
        <v/>
      </c>
    </row>
    <row r="265" spans="4:12" x14ac:dyDescent="0.3">
      <c r="D265" t="str">
        <f>_xlfn.XLOOKUP(E265,Data[Sector Name],Data[ISIC Section],"",0)</f>
        <v/>
      </c>
      <c r="F265" s="12" t="str">
        <f>IFERROR(_xlfn.XLOOKUP(G265,Data[DivisionName],Data[ISIC Division],"",0),"")</f>
        <v/>
      </c>
      <c r="H265" s="13" t="str">
        <f>_xlfn.XLOOKUP(I265,Data[ISIC Group Name],Data[ISIC Group],"",0)</f>
        <v/>
      </c>
      <c r="J265" s="14"/>
      <c r="K265" t="str">
        <f>IFERROR(VLOOKUP(VALUE(J265),'Combined ISIC Code '!G267:H685,2,FALSE),"")</f>
        <v/>
      </c>
      <c r="L265" t="str" cm="1">
        <f t="array" ref="L265">_xlfn.UNIQUE(_xlfn.XLOOKUP(M265,Data[Economic Activity],Data[[ Activity Code]],"",0))</f>
        <v/>
      </c>
    </row>
    <row r="266" spans="4:12" x14ac:dyDescent="0.3">
      <c r="D266" t="str">
        <f>_xlfn.XLOOKUP(E266,Data[Sector Name],Data[ISIC Section],"",0)</f>
        <v/>
      </c>
      <c r="F266" s="12" t="str">
        <f>IFERROR(_xlfn.XLOOKUP(G266,Data[DivisionName],Data[ISIC Division],"",0),"")</f>
        <v/>
      </c>
      <c r="H266" s="13" t="str">
        <f>_xlfn.XLOOKUP(I266,Data[ISIC Group Name],Data[ISIC Group],"",0)</f>
        <v/>
      </c>
      <c r="J266" s="14"/>
      <c r="K266" t="str">
        <f>IFERROR(VLOOKUP(VALUE(J266),'Combined ISIC Code '!G268:H686,2,FALSE),"")</f>
        <v/>
      </c>
      <c r="L266" t="str" cm="1">
        <f t="array" ref="L266">_xlfn.UNIQUE(_xlfn.XLOOKUP(M266,Data[Economic Activity],Data[[ Activity Code]],"",0))</f>
        <v/>
      </c>
    </row>
    <row r="267" spans="4:12" x14ac:dyDescent="0.3">
      <c r="D267" t="str">
        <f>_xlfn.XLOOKUP(E267,Data[Sector Name],Data[ISIC Section],"",0)</f>
        <v/>
      </c>
      <c r="F267" s="12" t="str">
        <f>IFERROR(_xlfn.XLOOKUP(G267,Data[DivisionName],Data[ISIC Division],"",0),"")</f>
        <v/>
      </c>
      <c r="H267" s="13" t="str">
        <f>_xlfn.XLOOKUP(I267,Data[ISIC Group Name],Data[ISIC Group],"",0)</f>
        <v/>
      </c>
      <c r="J267" s="14"/>
      <c r="K267" t="str">
        <f>IFERROR(VLOOKUP(VALUE(J267),'Combined ISIC Code '!G269:H687,2,FALSE),"")</f>
        <v/>
      </c>
      <c r="L267" t="str" cm="1">
        <f t="array" ref="L267">_xlfn.UNIQUE(_xlfn.XLOOKUP(M267,Data[Economic Activity],Data[[ Activity Code]],"",0))</f>
        <v/>
      </c>
    </row>
    <row r="268" spans="4:12" x14ac:dyDescent="0.3">
      <c r="D268" t="str">
        <f>_xlfn.XLOOKUP(E268,Data[Sector Name],Data[ISIC Section],"",0)</f>
        <v/>
      </c>
      <c r="F268" s="12" t="str">
        <f>IFERROR(_xlfn.XLOOKUP(G268,Data[DivisionName],Data[ISIC Division],"",0),"")</f>
        <v/>
      </c>
      <c r="H268" s="13" t="str">
        <f>_xlfn.XLOOKUP(I268,Data[ISIC Group Name],Data[ISIC Group],"",0)</f>
        <v/>
      </c>
      <c r="J268" s="14"/>
      <c r="K268" t="str">
        <f>IFERROR(VLOOKUP(VALUE(J268),'Combined ISIC Code '!G270:H688,2,FALSE),"")</f>
        <v/>
      </c>
      <c r="L268" t="str" cm="1">
        <f t="array" ref="L268">_xlfn.UNIQUE(_xlfn.XLOOKUP(M268,Data[Economic Activity],Data[[ Activity Code]],"",0))</f>
        <v/>
      </c>
    </row>
    <row r="269" spans="4:12" x14ac:dyDescent="0.3">
      <c r="D269" t="str">
        <f>_xlfn.XLOOKUP(E269,Data[Sector Name],Data[ISIC Section],"",0)</f>
        <v/>
      </c>
      <c r="F269" s="12" t="str">
        <f>IFERROR(_xlfn.XLOOKUP(G269,Data[DivisionName],Data[ISIC Division],"",0),"")</f>
        <v/>
      </c>
      <c r="H269" s="13" t="str">
        <f>_xlfn.XLOOKUP(I269,Data[ISIC Group Name],Data[ISIC Group],"",0)</f>
        <v/>
      </c>
      <c r="J269" s="14"/>
      <c r="K269" t="str">
        <f>IFERROR(VLOOKUP(VALUE(J269),'Combined ISIC Code '!G271:H689,2,FALSE),"")</f>
        <v/>
      </c>
      <c r="L269" t="str" cm="1">
        <f t="array" ref="L269">_xlfn.UNIQUE(_xlfn.XLOOKUP(M269,Data[Economic Activity],Data[[ Activity Code]],"",0))</f>
        <v/>
      </c>
    </row>
    <row r="270" spans="4:12" x14ac:dyDescent="0.3">
      <c r="D270" t="str">
        <f>_xlfn.XLOOKUP(E270,Data[Sector Name],Data[ISIC Section],"",0)</f>
        <v/>
      </c>
      <c r="F270" s="12" t="str">
        <f>IFERROR(_xlfn.XLOOKUP(G270,Data[DivisionName],Data[ISIC Division],"",0),"")</f>
        <v/>
      </c>
      <c r="H270" s="13" t="str">
        <f>_xlfn.XLOOKUP(I270,Data[ISIC Group Name],Data[ISIC Group],"",0)</f>
        <v/>
      </c>
      <c r="J270" s="14"/>
      <c r="K270" t="str">
        <f>IFERROR(VLOOKUP(VALUE(J270),'Combined ISIC Code '!G272:H690,2,FALSE),"")</f>
        <v/>
      </c>
      <c r="L270" t="str" cm="1">
        <f t="array" ref="L270">_xlfn.UNIQUE(_xlfn.XLOOKUP(M270,Data[Economic Activity],Data[[ Activity Code]],"",0))</f>
        <v/>
      </c>
    </row>
    <row r="271" spans="4:12" x14ac:dyDescent="0.3">
      <c r="D271" t="str">
        <f>_xlfn.XLOOKUP(E271,Data[Sector Name],Data[ISIC Section],"",0)</f>
        <v/>
      </c>
      <c r="F271" s="12" t="str">
        <f>IFERROR(_xlfn.XLOOKUP(G271,Data[DivisionName],Data[ISIC Division],"",0),"")</f>
        <v/>
      </c>
      <c r="H271" s="13" t="str">
        <f>_xlfn.XLOOKUP(I271,Data[ISIC Group Name],Data[ISIC Group],"",0)</f>
        <v/>
      </c>
      <c r="J271" s="14"/>
      <c r="K271" t="str">
        <f>IFERROR(VLOOKUP(VALUE(J271),'Combined ISIC Code '!G273:H691,2,FALSE),"")</f>
        <v/>
      </c>
      <c r="L271" t="str" cm="1">
        <f t="array" ref="L271">_xlfn.UNIQUE(_xlfn.XLOOKUP(M271,Data[Economic Activity],Data[[ Activity Code]],"",0))</f>
        <v/>
      </c>
    </row>
    <row r="272" spans="4:12" x14ac:dyDescent="0.3">
      <c r="D272" t="str">
        <f>_xlfn.XLOOKUP(E272,Data[Sector Name],Data[ISIC Section],"",0)</f>
        <v/>
      </c>
      <c r="F272" s="12" t="str">
        <f>IFERROR(_xlfn.XLOOKUP(G272,Data[DivisionName],Data[ISIC Division],"",0),"")</f>
        <v/>
      </c>
      <c r="H272" s="13" t="str">
        <f>_xlfn.XLOOKUP(I272,Data[ISIC Group Name],Data[ISIC Group],"",0)</f>
        <v/>
      </c>
      <c r="J272" s="14"/>
      <c r="K272" t="str">
        <f>IFERROR(VLOOKUP(VALUE(J272),'Combined ISIC Code '!G274:H692,2,FALSE),"")</f>
        <v/>
      </c>
      <c r="L272" t="str" cm="1">
        <f t="array" ref="L272">_xlfn.UNIQUE(_xlfn.XLOOKUP(M272,Data[Economic Activity],Data[[ Activity Code]],"",0))</f>
        <v/>
      </c>
    </row>
    <row r="273" spans="4:12" x14ac:dyDescent="0.3">
      <c r="D273" t="str">
        <f>_xlfn.XLOOKUP(E273,Data[Sector Name],Data[ISIC Section],"",0)</f>
        <v/>
      </c>
      <c r="F273" s="12" t="str">
        <f>IFERROR(_xlfn.XLOOKUP(G273,Data[DivisionName],Data[ISIC Division],"",0),"")</f>
        <v/>
      </c>
      <c r="H273" s="13" t="str">
        <f>_xlfn.XLOOKUP(I273,Data[ISIC Group Name],Data[ISIC Group],"",0)</f>
        <v/>
      </c>
      <c r="J273" s="14"/>
      <c r="K273" t="str">
        <f>IFERROR(VLOOKUP(VALUE(J273),'Combined ISIC Code '!G275:H693,2,FALSE),"")</f>
        <v/>
      </c>
      <c r="L273" t="str" cm="1">
        <f t="array" ref="L273">_xlfn.UNIQUE(_xlfn.XLOOKUP(M273,Data[Economic Activity],Data[[ Activity Code]],"",0))</f>
        <v/>
      </c>
    </row>
    <row r="274" spans="4:12" x14ac:dyDescent="0.3">
      <c r="D274" t="str">
        <f>_xlfn.XLOOKUP(E274,Data[Sector Name],Data[ISIC Section],"",0)</f>
        <v/>
      </c>
      <c r="F274" s="12" t="str">
        <f>IFERROR(_xlfn.XLOOKUP(G274,Data[DivisionName],Data[ISIC Division],"",0),"")</f>
        <v/>
      </c>
      <c r="H274" s="13" t="str">
        <f>_xlfn.XLOOKUP(I274,Data[ISIC Group Name],Data[ISIC Group],"",0)</f>
        <v/>
      </c>
      <c r="J274" s="14"/>
      <c r="K274" t="str">
        <f>IFERROR(VLOOKUP(VALUE(J274),'Combined ISIC Code '!G276:H694,2,FALSE),"")</f>
        <v/>
      </c>
      <c r="L274" t="str" cm="1">
        <f t="array" ref="L274">_xlfn.UNIQUE(_xlfn.XLOOKUP(M274,Data[Economic Activity],Data[[ Activity Code]],"",0))</f>
        <v/>
      </c>
    </row>
    <row r="275" spans="4:12" x14ac:dyDescent="0.3">
      <c r="D275" t="str">
        <f>_xlfn.XLOOKUP(E275,Data[Sector Name],Data[ISIC Section],"",0)</f>
        <v/>
      </c>
      <c r="F275" s="12" t="str">
        <f>IFERROR(_xlfn.XLOOKUP(G275,Data[DivisionName],Data[ISIC Division],"",0),"")</f>
        <v/>
      </c>
      <c r="H275" s="13" t="str">
        <f>_xlfn.XLOOKUP(I275,Data[ISIC Group Name],Data[ISIC Group],"",0)</f>
        <v/>
      </c>
      <c r="J275" s="14"/>
      <c r="K275" t="str">
        <f>IFERROR(VLOOKUP(VALUE(J275),'Combined ISIC Code '!G277:H695,2,FALSE),"")</f>
        <v/>
      </c>
      <c r="L275" t="str" cm="1">
        <f t="array" ref="L275">_xlfn.UNIQUE(_xlfn.XLOOKUP(M275,Data[Economic Activity],Data[[ Activity Code]],"",0))</f>
        <v/>
      </c>
    </row>
    <row r="276" spans="4:12" x14ac:dyDescent="0.3">
      <c r="D276" t="str">
        <f>_xlfn.XLOOKUP(E276,Data[Sector Name],Data[ISIC Section],"",0)</f>
        <v/>
      </c>
      <c r="F276" s="12" t="str">
        <f>IFERROR(_xlfn.XLOOKUP(G276,Data[DivisionName],Data[ISIC Division],"",0),"")</f>
        <v/>
      </c>
      <c r="H276" s="13" t="str">
        <f>_xlfn.XLOOKUP(I276,Data[ISIC Group Name],Data[ISIC Group],"",0)</f>
        <v/>
      </c>
      <c r="J276" s="14"/>
      <c r="K276" t="str">
        <f>IFERROR(VLOOKUP(VALUE(J276),'Combined ISIC Code '!G278:H696,2,FALSE),"")</f>
        <v/>
      </c>
      <c r="L276" t="str" cm="1">
        <f t="array" ref="L276">_xlfn.UNIQUE(_xlfn.XLOOKUP(M276,Data[Economic Activity],Data[[ Activity Code]],"",0))</f>
        <v/>
      </c>
    </row>
    <row r="277" spans="4:12" x14ac:dyDescent="0.3">
      <c r="D277" t="str">
        <f>_xlfn.XLOOKUP(E277,Data[Sector Name],Data[ISIC Section],"",0)</f>
        <v/>
      </c>
      <c r="F277" s="12" t="str">
        <f>IFERROR(_xlfn.XLOOKUP(G277,Data[DivisionName],Data[ISIC Division],"",0),"")</f>
        <v/>
      </c>
      <c r="H277" s="13" t="str">
        <f>_xlfn.XLOOKUP(I277,Data[ISIC Group Name],Data[ISIC Group],"",0)</f>
        <v/>
      </c>
      <c r="J277" s="14"/>
      <c r="K277" t="str">
        <f>IFERROR(VLOOKUP(VALUE(J277),'Combined ISIC Code '!G279:H697,2,FALSE),"")</f>
        <v/>
      </c>
      <c r="L277" t="str" cm="1">
        <f t="array" ref="L277">_xlfn.UNIQUE(_xlfn.XLOOKUP(M277,Data[Economic Activity],Data[[ Activity Code]],"",0))</f>
        <v/>
      </c>
    </row>
    <row r="278" spans="4:12" x14ac:dyDescent="0.3">
      <c r="D278" t="str">
        <f>_xlfn.XLOOKUP(E278,Data[Sector Name],Data[ISIC Section],"",0)</f>
        <v/>
      </c>
      <c r="F278" s="12" t="str">
        <f>IFERROR(_xlfn.XLOOKUP(G278,Data[DivisionName],Data[ISIC Division],"",0),"")</f>
        <v/>
      </c>
      <c r="H278" s="13" t="str">
        <f>_xlfn.XLOOKUP(I278,Data[ISIC Group Name],Data[ISIC Group],"",0)</f>
        <v/>
      </c>
      <c r="J278" s="14"/>
      <c r="K278" t="str">
        <f>IFERROR(VLOOKUP(VALUE(J278),'Combined ISIC Code '!G280:H698,2,FALSE),"")</f>
        <v/>
      </c>
      <c r="L278" t="str" cm="1">
        <f t="array" ref="L278">_xlfn.UNIQUE(_xlfn.XLOOKUP(M278,Data[Economic Activity],Data[[ Activity Code]],"",0))</f>
        <v/>
      </c>
    </row>
    <row r="279" spans="4:12" x14ac:dyDescent="0.3">
      <c r="D279" t="str">
        <f>_xlfn.XLOOKUP(E279,Data[Sector Name],Data[ISIC Section],"",0)</f>
        <v/>
      </c>
      <c r="F279" s="12" t="str">
        <f>IFERROR(_xlfn.XLOOKUP(G279,Data[DivisionName],Data[ISIC Division],"",0),"")</f>
        <v/>
      </c>
      <c r="H279" s="13" t="str">
        <f>_xlfn.XLOOKUP(I279,Data[ISIC Group Name],Data[ISIC Group],"",0)</f>
        <v/>
      </c>
      <c r="J279" s="14"/>
      <c r="K279" t="str">
        <f>IFERROR(VLOOKUP(VALUE(J279),'Combined ISIC Code '!G281:H699,2,FALSE),"")</f>
        <v/>
      </c>
      <c r="L279" t="str" cm="1">
        <f t="array" ref="L279">_xlfn.UNIQUE(_xlfn.XLOOKUP(M279,Data[Economic Activity],Data[[ Activity Code]],"",0))</f>
        <v/>
      </c>
    </row>
    <row r="280" spans="4:12" x14ac:dyDescent="0.3">
      <c r="D280" t="str">
        <f>_xlfn.XLOOKUP(E280,Data[Sector Name],Data[ISIC Section],"",0)</f>
        <v/>
      </c>
      <c r="F280" s="12" t="str">
        <f>IFERROR(_xlfn.XLOOKUP(G280,Data[DivisionName],Data[ISIC Division],"",0),"")</f>
        <v/>
      </c>
      <c r="H280" s="13" t="str">
        <f>_xlfn.XLOOKUP(I280,Data[ISIC Group Name],Data[ISIC Group],"",0)</f>
        <v/>
      </c>
      <c r="J280" s="14"/>
      <c r="K280" t="str">
        <f>IFERROR(VLOOKUP(VALUE(J280),'Combined ISIC Code '!G282:H700,2,FALSE),"")</f>
        <v/>
      </c>
      <c r="L280" t="str" cm="1">
        <f t="array" ref="L280">_xlfn.UNIQUE(_xlfn.XLOOKUP(M280,Data[Economic Activity],Data[[ Activity Code]],"",0))</f>
        <v/>
      </c>
    </row>
    <row r="281" spans="4:12" x14ac:dyDescent="0.3">
      <c r="D281" t="str">
        <f>_xlfn.XLOOKUP(E281,Data[Sector Name],Data[ISIC Section],"",0)</f>
        <v/>
      </c>
      <c r="F281" s="12" t="str">
        <f>IFERROR(_xlfn.XLOOKUP(G281,Data[DivisionName],Data[ISIC Division],"",0),"")</f>
        <v/>
      </c>
      <c r="H281" s="13" t="str">
        <f>_xlfn.XLOOKUP(I281,Data[ISIC Group Name],Data[ISIC Group],"",0)</f>
        <v/>
      </c>
      <c r="J281" s="14"/>
      <c r="K281" t="str">
        <f>IFERROR(VLOOKUP(VALUE(J281),'Combined ISIC Code '!G283:H701,2,FALSE),"")</f>
        <v/>
      </c>
      <c r="L281" t="str" cm="1">
        <f t="array" ref="L281">_xlfn.UNIQUE(_xlfn.XLOOKUP(M281,Data[Economic Activity],Data[[ Activity Code]],"",0))</f>
        <v/>
      </c>
    </row>
    <row r="282" spans="4:12" x14ac:dyDescent="0.3">
      <c r="D282" t="str">
        <f>_xlfn.XLOOKUP(E282,Data[Sector Name],Data[ISIC Section],"",0)</f>
        <v/>
      </c>
      <c r="F282" s="12" t="str">
        <f>IFERROR(_xlfn.XLOOKUP(G282,Data[DivisionName],Data[ISIC Division],"",0),"")</f>
        <v/>
      </c>
      <c r="H282" s="13" t="str">
        <f>_xlfn.XLOOKUP(I282,Data[ISIC Group Name],Data[ISIC Group],"",0)</f>
        <v/>
      </c>
      <c r="J282" s="14"/>
      <c r="K282" t="str">
        <f>IFERROR(VLOOKUP(VALUE(J282),'Combined ISIC Code '!G284:H702,2,FALSE),"")</f>
        <v/>
      </c>
      <c r="L282" t="str" cm="1">
        <f t="array" ref="L282">_xlfn.UNIQUE(_xlfn.XLOOKUP(M282,Data[Economic Activity],Data[[ Activity Code]],"",0))</f>
        <v/>
      </c>
    </row>
    <row r="283" spans="4:12" x14ac:dyDescent="0.3">
      <c r="D283" t="str">
        <f>_xlfn.XLOOKUP(E283,Data[Sector Name],Data[ISIC Section],"",0)</f>
        <v/>
      </c>
      <c r="F283" s="12" t="str">
        <f>IFERROR(_xlfn.XLOOKUP(G283,Data[DivisionName],Data[ISIC Division],"",0),"")</f>
        <v/>
      </c>
      <c r="H283" s="13" t="str">
        <f>_xlfn.XLOOKUP(I283,Data[ISIC Group Name],Data[ISIC Group],"",0)</f>
        <v/>
      </c>
      <c r="J283" s="14"/>
      <c r="K283" t="str">
        <f>IFERROR(VLOOKUP(VALUE(J283),'Combined ISIC Code '!G285:H703,2,FALSE),"")</f>
        <v/>
      </c>
      <c r="L283" t="str" cm="1">
        <f t="array" ref="L283">_xlfn.UNIQUE(_xlfn.XLOOKUP(M283,Data[Economic Activity],Data[[ Activity Code]],"",0))</f>
        <v/>
      </c>
    </row>
    <row r="284" spans="4:12" x14ac:dyDescent="0.3">
      <c r="D284" t="str">
        <f>_xlfn.XLOOKUP(E284,Data[Sector Name],Data[ISIC Section],"",0)</f>
        <v/>
      </c>
      <c r="F284" s="12" t="str">
        <f>IFERROR(_xlfn.XLOOKUP(G284,Data[DivisionName],Data[ISIC Division],"",0),"")</f>
        <v/>
      </c>
      <c r="H284" s="13" t="str">
        <f>_xlfn.XLOOKUP(I284,Data[ISIC Group Name],Data[ISIC Group],"",0)</f>
        <v/>
      </c>
      <c r="J284" s="14"/>
      <c r="K284" t="str">
        <f>IFERROR(VLOOKUP(VALUE(J284),'Combined ISIC Code '!G286:H704,2,FALSE),"")</f>
        <v/>
      </c>
      <c r="L284" t="str" cm="1">
        <f t="array" ref="L284">_xlfn.UNIQUE(_xlfn.XLOOKUP(M284,Data[Economic Activity],Data[[ Activity Code]],"",0))</f>
        <v/>
      </c>
    </row>
    <row r="285" spans="4:12" x14ac:dyDescent="0.3">
      <c r="D285" t="str">
        <f>_xlfn.XLOOKUP(E285,Data[Sector Name],Data[ISIC Section],"",0)</f>
        <v/>
      </c>
      <c r="F285" s="12" t="str">
        <f>IFERROR(_xlfn.XLOOKUP(G285,Data[DivisionName],Data[ISIC Division],"",0),"")</f>
        <v/>
      </c>
      <c r="H285" s="13" t="str">
        <f>_xlfn.XLOOKUP(I285,Data[ISIC Group Name],Data[ISIC Group],"",0)</f>
        <v/>
      </c>
      <c r="J285" s="14"/>
      <c r="K285" t="str">
        <f>IFERROR(VLOOKUP(VALUE(J285),'Combined ISIC Code '!G287:H705,2,FALSE),"")</f>
        <v/>
      </c>
      <c r="L285" t="str" cm="1">
        <f t="array" ref="L285">_xlfn.UNIQUE(_xlfn.XLOOKUP(M285,Data[Economic Activity],Data[[ Activity Code]],"",0))</f>
        <v/>
      </c>
    </row>
    <row r="286" spans="4:12" x14ac:dyDescent="0.3">
      <c r="D286" t="str">
        <f>_xlfn.XLOOKUP(E286,Data[Sector Name],Data[ISIC Section],"",0)</f>
        <v/>
      </c>
      <c r="F286" s="12" t="str">
        <f>IFERROR(_xlfn.XLOOKUP(G286,Data[DivisionName],Data[ISIC Division],"",0),"")</f>
        <v/>
      </c>
      <c r="H286" s="13" t="str">
        <f>_xlfn.XLOOKUP(I286,Data[ISIC Group Name],Data[ISIC Group],"",0)</f>
        <v/>
      </c>
      <c r="J286" s="14"/>
      <c r="K286" t="str">
        <f>IFERROR(VLOOKUP(VALUE(J286),'Combined ISIC Code '!G288:H706,2,FALSE),"")</f>
        <v/>
      </c>
      <c r="L286" t="str" cm="1">
        <f t="array" ref="L286">_xlfn.UNIQUE(_xlfn.XLOOKUP(M286,Data[Economic Activity],Data[[ Activity Code]],"",0))</f>
        <v/>
      </c>
    </row>
    <row r="287" spans="4:12" x14ac:dyDescent="0.3">
      <c r="D287" t="str">
        <f>_xlfn.XLOOKUP(E287,Data[Sector Name],Data[ISIC Section],"",0)</f>
        <v/>
      </c>
      <c r="F287" s="12" t="str">
        <f>IFERROR(_xlfn.XLOOKUP(G287,Data[DivisionName],Data[ISIC Division],"",0),"")</f>
        <v/>
      </c>
      <c r="H287" s="13" t="str">
        <f>_xlfn.XLOOKUP(I287,Data[ISIC Group Name],Data[ISIC Group],"",0)</f>
        <v/>
      </c>
      <c r="J287" s="14"/>
      <c r="K287" t="str">
        <f>IFERROR(VLOOKUP(VALUE(J287),'Combined ISIC Code '!G289:H707,2,FALSE),"")</f>
        <v/>
      </c>
      <c r="L287" t="str" cm="1">
        <f t="array" ref="L287">_xlfn.UNIQUE(_xlfn.XLOOKUP(M287,Data[Economic Activity],Data[[ Activity Code]],"",0))</f>
        <v/>
      </c>
    </row>
    <row r="288" spans="4:12" x14ac:dyDescent="0.3">
      <c r="D288" t="str">
        <f>_xlfn.XLOOKUP(E288,Data[Sector Name],Data[ISIC Section],"",0)</f>
        <v/>
      </c>
      <c r="F288" s="12" t="str">
        <f>IFERROR(_xlfn.XLOOKUP(G288,Data[DivisionName],Data[ISIC Division],"",0),"")</f>
        <v/>
      </c>
      <c r="H288" s="13" t="str">
        <f>_xlfn.XLOOKUP(I288,Data[ISIC Group Name],Data[ISIC Group],"",0)</f>
        <v/>
      </c>
      <c r="J288" s="14"/>
      <c r="K288" t="str">
        <f>IFERROR(VLOOKUP(VALUE(J288),'Combined ISIC Code '!G290:H708,2,FALSE),"")</f>
        <v/>
      </c>
      <c r="L288" t="str" cm="1">
        <f t="array" ref="L288">_xlfn.UNIQUE(_xlfn.XLOOKUP(M288,Data[Economic Activity],Data[[ Activity Code]],"",0))</f>
        <v/>
      </c>
    </row>
    <row r="289" spans="4:12" x14ac:dyDescent="0.3">
      <c r="D289" t="str">
        <f>_xlfn.XLOOKUP(E289,Data[Sector Name],Data[ISIC Section],"",0)</f>
        <v/>
      </c>
      <c r="F289" s="12" t="str">
        <f>IFERROR(_xlfn.XLOOKUP(G289,Data[DivisionName],Data[ISIC Division],"",0),"")</f>
        <v/>
      </c>
      <c r="H289" s="13" t="str">
        <f>_xlfn.XLOOKUP(I289,Data[ISIC Group Name],Data[ISIC Group],"",0)</f>
        <v/>
      </c>
      <c r="J289" s="14"/>
      <c r="K289" t="str">
        <f>IFERROR(VLOOKUP(VALUE(J289),'Combined ISIC Code '!G291:H709,2,FALSE),"")</f>
        <v/>
      </c>
      <c r="L289" t="str" cm="1">
        <f t="array" ref="L289">_xlfn.UNIQUE(_xlfn.XLOOKUP(M289,Data[Economic Activity],Data[[ Activity Code]],"",0))</f>
        <v/>
      </c>
    </row>
    <row r="290" spans="4:12" x14ac:dyDescent="0.3">
      <c r="D290" t="str">
        <f>_xlfn.XLOOKUP(E290,Data[Sector Name],Data[ISIC Section],"",0)</f>
        <v/>
      </c>
      <c r="F290" s="12" t="str">
        <f>IFERROR(_xlfn.XLOOKUP(G290,Data[DivisionName],Data[ISIC Division],"",0),"")</f>
        <v/>
      </c>
      <c r="H290" s="13" t="str">
        <f>_xlfn.XLOOKUP(I290,Data[ISIC Group Name],Data[ISIC Group],"",0)</f>
        <v/>
      </c>
      <c r="J290" s="14"/>
      <c r="K290" t="str">
        <f>IFERROR(VLOOKUP(VALUE(J290),'Combined ISIC Code '!G292:H710,2,FALSE),"")</f>
        <v/>
      </c>
      <c r="L290" t="str" cm="1">
        <f t="array" ref="L290">_xlfn.UNIQUE(_xlfn.XLOOKUP(M290,Data[Economic Activity],Data[[ Activity Code]],"",0))</f>
        <v/>
      </c>
    </row>
    <row r="291" spans="4:12" x14ac:dyDescent="0.3">
      <c r="D291" t="str">
        <f>_xlfn.XLOOKUP(E291,Data[Sector Name],Data[ISIC Section],"",0)</f>
        <v/>
      </c>
      <c r="F291" s="12" t="str">
        <f>IFERROR(_xlfn.XLOOKUP(G291,Data[DivisionName],Data[ISIC Division],"",0),"")</f>
        <v/>
      </c>
      <c r="H291" s="13" t="str">
        <f>_xlfn.XLOOKUP(I291,Data[ISIC Group Name],Data[ISIC Group],"",0)</f>
        <v/>
      </c>
      <c r="J291" s="14"/>
      <c r="K291" t="str">
        <f>IFERROR(VLOOKUP(VALUE(J291),'Combined ISIC Code '!G293:H711,2,FALSE),"")</f>
        <v/>
      </c>
      <c r="L291" t="str" cm="1">
        <f t="array" ref="L291">_xlfn.UNIQUE(_xlfn.XLOOKUP(M291,Data[Economic Activity],Data[[ Activity Code]],"",0))</f>
        <v/>
      </c>
    </row>
    <row r="292" spans="4:12" x14ac:dyDescent="0.3">
      <c r="D292" t="str">
        <f>_xlfn.XLOOKUP(E292,Data[Sector Name],Data[ISIC Section],"",0)</f>
        <v/>
      </c>
      <c r="F292" s="12" t="str">
        <f>IFERROR(_xlfn.XLOOKUP(G292,Data[DivisionName],Data[ISIC Division],"",0),"")</f>
        <v/>
      </c>
      <c r="H292" s="13" t="str">
        <f>_xlfn.XLOOKUP(I292,Data[ISIC Group Name],Data[ISIC Group],"",0)</f>
        <v/>
      </c>
      <c r="J292" s="14"/>
      <c r="K292" t="str">
        <f>IFERROR(VLOOKUP(VALUE(J292),'Combined ISIC Code '!G294:H712,2,FALSE),"")</f>
        <v/>
      </c>
      <c r="L292" t="str" cm="1">
        <f t="array" ref="L292">_xlfn.UNIQUE(_xlfn.XLOOKUP(M292,Data[Economic Activity],Data[[ Activity Code]],"",0))</f>
        <v/>
      </c>
    </row>
    <row r="293" spans="4:12" x14ac:dyDescent="0.3">
      <c r="D293" t="str">
        <f>_xlfn.XLOOKUP(E293,Data[Sector Name],Data[ISIC Section],"",0)</f>
        <v/>
      </c>
      <c r="F293" s="12" t="str">
        <f>IFERROR(_xlfn.XLOOKUP(G293,Data[DivisionName],Data[ISIC Division],"",0),"")</f>
        <v/>
      </c>
      <c r="H293" s="13" t="str">
        <f>_xlfn.XLOOKUP(I293,Data[ISIC Group Name],Data[ISIC Group],"",0)</f>
        <v/>
      </c>
      <c r="J293" s="14"/>
      <c r="K293" t="str">
        <f>IFERROR(VLOOKUP(VALUE(J293),'Combined ISIC Code '!G295:H713,2,FALSE),"")</f>
        <v/>
      </c>
      <c r="L293" t="str" cm="1">
        <f t="array" ref="L293">_xlfn.UNIQUE(_xlfn.XLOOKUP(M293,Data[Economic Activity],Data[[ Activity Code]],"",0))</f>
        <v/>
      </c>
    </row>
    <row r="294" spans="4:12" x14ac:dyDescent="0.3">
      <c r="D294" t="str">
        <f>_xlfn.XLOOKUP(E294,Data[Sector Name],Data[ISIC Section],"",0)</f>
        <v/>
      </c>
      <c r="F294" s="12" t="str">
        <f>IFERROR(_xlfn.XLOOKUP(G294,Data[DivisionName],Data[ISIC Division],"",0),"")</f>
        <v/>
      </c>
      <c r="H294" s="13" t="str">
        <f>_xlfn.XLOOKUP(I294,Data[ISIC Group Name],Data[ISIC Group],"",0)</f>
        <v/>
      </c>
      <c r="J294" s="14"/>
      <c r="K294" t="str">
        <f>IFERROR(VLOOKUP(VALUE(J294),'Combined ISIC Code '!G296:H714,2,FALSE),"")</f>
        <v/>
      </c>
      <c r="L294" t="str" cm="1">
        <f t="array" ref="L294">_xlfn.UNIQUE(_xlfn.XLOOKUP(M294,Data[Economic Activity],Data[[ Activity Code]],"",0))</f>
        <v/>
      </c>
    </row>
    <row r="295" spans="4:12" x14ac:dyDescent="0.3">
      <c r="D295" t="str">
        <f>_xlfn.XLOOKUP(E295,Data[Sector Name],Data[ISIC Section],"",0)</f>
        <v/>
      </c>
      <c r="F295" s="12" t="str">
        <f>IFERROR(_xlfn.XLOOKUP(G295,Data[DivisionName],Data[ISIC Division],"",0),"")</f>
        <v/>
      </c>
      <c r="H295" s="13" t="str">
        <f>_xlfn.XLOOKUP(I295,Data[ISIC Group Name],Data[ISIC Group],"",0)</f>
        <v/>
      </c>
      <c r="J295" s="14"/>
      <c r="K295" t="str">
        <f>IFERROR(VLOOKUP(VALUE(J295),'Combined ISIC Code '!G297:H715,2,FALSE),"")</f>
        <v/>
      </c>
      <c r="L295" t="str" cm="1">
        <f t="array" ref="L295">_xlfn.UNIQUE(_xlfn.XLOOKUP(M295,Data[Economic Activity],Data[[ Activity Code]],"",0))</f>
        <v/>
      </c>
    </row>
    <row r="296" spans="4:12" x14ac:dyDescent="0.3">
      <c r="D296" t="str">
        <f>_xlfn.XLOOKUP(E296,Data[Sector Name],Data[ISIC Section],"",0)</f>
        <v/>
      </c>
      <c r="F296" s="12" t="str">
        <f>IFERROR(_xlfn.XLOOKUP(G296,Data[DivisionName],Data[ISIC Division],"",0),"")</f>
        <v/>
      </c>
      <c r="H296" s="13" t="str">
        <f>_xlfn.XLOOKUP(I296,Data[ISIC Group Name],Data[ISIC Group],"",0)</f>
        <v/>
      </c>
      <c r="J296" s="14"/>
      <c r="K296" t="str">
        <f>IFERROR(VLOOKUP(VALUE(J296),'Combined ISIC Code '!G298:H716,2,FALSE),"")</f>
        <v/>
      </c>
      <c r="L296" t="str" cm="1">
        <f t="array" ref="L296">_xlfn.UNIQUE(_xlfn.XLOOKUP(M296,Data[Economic Activity],Data[[ Activity Code]],"",0))</f>
        <v/>
      </c>
    </row>
    <row r="297" spans="4:12" x14ac:dyDescent="0.3">
      <c r="D297" t="str">
        <f>_xlfn.XLOOKUP(E297,Data[Sector Name],Data[ISIC Section],"",0)</f>
        <v/>
      </c>
      <c r="F297" s="12" t="str">
        <f>IFERROR(_xlfn.XLOOKUP(G297,Data[DivisionName],Data[ISIC Division],"",0),"")</f>
        <v/>
      </c>
      <c r="H297" s="13" t="str">
        <f>_xlfn.XLOOKUP(I297,Data[ISIC Group Name],Data[ISIC Group],"",0)</f>
        <v/>
      </c>
      <c r="J297" s="14"/>
      <c r="K297" t="str">
        <f>IFERROR(VLOOKUP(VALUE(J297),'Combined ISIC Code '!G299:H717,2,FALSE),"")</f>
        <v/>
      </c>
      <c r="L297" t="str" cm="1">
        <f t="array" ref="L297">_xlfn.UNIQUE(_xlfn.XLOOKUP(M297,Data[Economic Activity],Data[[ Activity Code]],"",0))</f>
        <v/>
      </c>
    </row>
    <row r="298" spans="4:12" x14ac:dyDescent="0.3">
      <c r="D298" t="str">
        <f>_xlfn.XLOOKUP(E298,Data[Sector Name],Data[ISIC Section],"",0)</f>
        <v/>
      </c>
      <c r="F298" s="12" t="str">
        <f>IFERROR(_xlfn.XLOOKUP(G298,Data[DivisionName],Data[ISIC Division],"",0),"")</f>
        <v/>
      </c>
      <c r="H298" s="13" t="str">
        <f>_xlfn.XLOOKUP(I298,Data[ISIC Group Name],Data[ISIC Group],"",0)</f>
        <v/>
      </c>
      <c r="J298" s="14"/>
      <c r="K298" t="str">
        <f>IFERROR(VLOOKUP(VALUE(J298),'Combined ISIC Code '!G300:H718,2,FALSE),"")</f>
        <v/>
      </c>
      <c r="L298" t="str" cm="1">
        <f t="array" ref="L298">_xlfn.UNIQUE(_xlfn.XLOOKUP(M298,Data[Economic Activity],Data[[ Activity Code]],"",0))</f>
        <v/>
      </c>
    </row>
    <row r="299" spans="4:12" x14ac:dyDescent="0.3">
      <c r="D299" t="str">
        <f>_xlfn.XLOOKUP(E299,Data[Sector Name],Data[ISIC Section],"",0)</f>
        <v/>
      </c>
      <c r="F299" s="12" t="str">
        <f>IFERROR(_xlfn.XLOOKUP(G299,Data[DivisionName],Data[ISIC Division],"",0),"")</f>
        <v/>
      </c>
      <c r="H299" s="13" t="str">
        <f>_xlfn.XLOOKUP(I299,Data[ISIC Group Name],Data[ISIC Group],"",0)</f>
        <v/>
      </c>
      <c r="J299" s="14"/>
      <c r="K299" t="str">
        <f>IFERROR(VLOOKUP(VALUE(J299),'Combined ISIC Code '!G301:H719,2,FALSE),"")</f>
        <v/>
      </c>
      <c r="L299" t="str" cm="1">
        <f t="array" ref="L299">_xlfn.UNIQUE(_xlfn.XLOOKUP(M299,Data[Economic Activity],Data[[ Activity Code]],"",0))</f>
        <v/>
      </c>
    </row>
    <row r="300" spans="4:12" x14ac:dyDescent="0.3">
      <c r="D300" t="str">
        <f>_xlfn.XLOOKUP(E300,Data[Sector Name],Data[ISIC Section],"",0)</f>
        <v/>
      </c>
      <c r="F300" s="12" t="str">
        <f>IFERROR(_xlfn.XLOOKUP(G300,Data[DivisionName],Data[ISIC Division],"",0),"")</f>
        <v/>
      </c>
      <c r="H300" s="13" t="str">
        <f>_xlfn.XLOOKUP(I300,Data[ISIC Group Name],Data[ISIC Group],"",0)</f>
        <v/>
      </c>
      <c r="J300" s="14"/>
      <c r="K300" t="str">
        <f>IFERROR(VLOOKUP(VALUE(J300),'Combined ISIC Code '!G302:H720,2,FALSE),"")</f>
        <v/>
      </c>
      <c r="L300" t="str" cm="1">
        <f t="array" ref="L300">_xlfn.UNIQUE(_xlfn.XLOOKUP(M300,Data[Economic Activity],Data[[ Activity Code]],"",0))</f>
        <v/>
      </c>
    </row>
    <row r="301" spans="4:12" x14ac:dyDescent="0.3">
      <c r="D301" t="str">
        <f>_xlfn.XLOOKUP(E301,Data[Sector Name],Data[ISIC Section],"",0)</f>
        <v/>
      </c>
      <c r="F301" s="12" t="str">
        <f>IFERROR(_xlfn.XLOOKUP(G301,Data[DivisionName],Data[ISIC Division],"",0),"")</f>
        <v/>
      </c>
      <c r="H301" s="13" t="str">
        <f>_xlfn.XLOOKUP(I301,Data[ISIC Group Name],Data[ISIC Group],"",0)</f>
        <v/>
      </c>
      <c r="J301" s="14"/>
      <c r="K301" t="str">
        <f>IFERROR(VLOOKUP(VALUE(J301),'Combined ISIC Code '!G303:H721,2,FALSE),"")</f>
        <v/>
      </c>
      <c r="L301" t="str" cm="1">
        <f t="array" ref="L301">_xlfn.UNIQUE(_xlfn.XLOOKUP(M301,Data[Economic Activity],Data[[ Activity Code]],"",0))</f>
        <v/>
      </c>
    </row>
    <row r="302" spans="4:12" x14ac:dyDescent="0.3">
      <c r="D302" t="str">
        <f>_xlfn.XLOOKUP(E302,Data[Sector Name],Data[ISIC Section],"",0)</f>
        <v/>
      </c>
      <c r="F302" s="12" t="str">
        <f>IFERROR(_xlfn.XLOOKUP(G302,Data[DivisionName],Data[ISIC Division],"",0),"")</f>
        <v/>
      </c>
      <c r="H302" s="13" t="str">
        <f>_xlfn.XLOOKUP(I302,Data[ISIC Group Name],Data[ISIC Group],"",0)</f>
        <v/>
      </c>
      <c r="J302" s="14"/>
      <c r="K302" t="str">
        <f>IFERROR(VLOOKUP(VALUE(J302),'Combined ISIC Code '!G304:H722,2,FALSE),"")</f>
        <v/>
      </c>
      <c r="L302" t="str" cm="1">
        <f t="array" ref="L302">_xlfn.UNIQUE(_xlfn.XLOOKUP(M302,Data[Economic Activity],Data[[ Activity Code]],"",0))</f>
        <v/>
      </c>
    </row>
    <row r="303" spans="4:12" x14ac:dyDescent="0.3">
      <c r="D303" t="str">
        <f>_xlfn.XLOOKUP(E303,Data[Sector Name],Data[ISIC Section],"",0)</f>
        <v/>
      </c>
      <c r="F303" s="12" t="str">
        <f>IFERROR(_xlfn.XLOOKUP(G303,Data[DivisionName],Data[ISIC Division],"",0),"")</f>
        <v/>
      </c>
      <c r="H303" s="13" t="str">
        <f>_xlfn.XLOOKUP(I303,Data[ISIC Group Name],Data[ISIC Group],"",0)</f>
        <v/>
      </c>
      <c r="J303" s="14"/>
      <c r="K303" t="str">
        <f>IFERROR(VLOOKUP(VALUE(J303),'Combined ISIC Code '!G305:H723,2,FALSE),"")</f>
        <v/>
      </c>
      <c r="L303" t="str" cm="1">
        <f t="array" ref="L303">_xlfn.UNIQUE(_xlfn.XLOOKUP(M303,Data[Economic Activity],Data[[ Activity Code]],"",0))</f>
        <v/>
      </c>
    </row>
    <row r="304" spans="4:12" x14ac:dyDescent="0.3">
      <c r="D304" t="str">
        <f>_xlfn.XLOOKUP(E304,Data[Sector Name],Data[ISIC Section],"",0)</f>
        <v/>
      </c>
      <c r="F304" s="12" t="str">
        <f>IFERROR(_xlfn.XLOOKUP(G304,Data[DivisionName],Data[ISIC Division],"",0),"")</f>
        <v/>
      </c>
      <c r="H304" s="13" t="str">
        <f>_xlfn.XLOOKUP(I304,Data[ISIC Group Name],Data[ISIC Group],"",0)</f>
        <v/>
      </c>
      <c r="J304" s="14"/>
      <c r="K304" t="str">
        <f>IFERROR(VLOOKUP(VALUE(J304),'Combined ISIC Code '!G306:H724,2,FALSE),"")</f>
        <v/>
      </c>
      <c r="L304" t="str" cm="1">
        <f t="array" ref="L304">_xlfn.UNIQUE(_xlfn.XLOOKUP(M304,Data[Economic Activity],Data[[ Activity Code]],"",0))</f>
        <v/>
      </c>
    </row>
    <row r="305" spans="4:12" x14ac:dyDescent="0.3">
      <c r="D305" t="str">
        <f>_xlfn.XLOOKUP(E305,Data[Sector Name],Data[ISIC Section],"",0)</f>
        <v/>
      </c>
      <c r="F305" s="12" t="str">
        <f>IFERROR(_xlfn.XLOOKUP(G305,Data[DivisionName],Data[ISIC Division],"",0),"")</f>
        <v/>
      </c>
      <c r="H305" s="13" t="str">
        <f>_xlfn.XLOOKUP(I305,Data[ISIC Group Name],Data[ISIC Group],"",0)</f>
        <v/>
      </c>
      <c r="J305" s="14"/>
      <c r="K305" t="str">
        <f>IFERROR(VLOOKUP(VALUE(J305),'Combined ISIC Code '!G307:H725,2,FALSE),"")</f>
        <v/>
      </c>
      <c r="L305" t="str" cm="1">
        <f t="array" ref="L305">_xlfn.UNIQUE(_xlfn.XLOOKUP(M305,Data[Economic Activity],Data[[ Activity Code]],"",0))</f>
        <v/>
      </c>
    </row>
    <row r="306" spans="4:12" x14ac:dyDescent="0.3">
      <c r="D306" t="str">
        <f>_xlfn.XLOOKUP(E306,Data[Sector Name],Data[ISIC Section],"",0)</f>
        <v/>
      </c>
      <c r="F306" s="12" t="str">
        <f>IFERROR(_xlfn.XLOOKUP(G306,Data[DivisionName],Data[ISIC Division],"",0),"")</f>
        <v/>
      </c>
      <c r="H306" s="13" t="str">
        <f>_xlfn.XLOOKUP(I306,Data[ISIC Group Name],Data[ISIC Group],"",0)</f>
        <v/>
      </c>
      <c r="J306" s="14"/>
      <c r="K306" t="str">
        <f>IFERROR(VLOOKUP(VALUE(J306),'Combined ISIC Code '!G308:H726,2,FALSE),"")</f>
        <v/>
      </c>
      <c r="L306" t="str" cm="1">
        <f t="array" ref="L306">_xlfn.UNIQUE(_xlfn.XLOOKUP(M306,Data[Economic Activity],Data[[ Activity Code]],"",0))</f>
        <v/>
      </c>
    </row>
    <row r="307" spans="4:12" x14ac:dyDescent="0.3">
      <c r="D307" t="str">
        <f>_xlfn.XLOOKUP(E307,Data[Sector Name],Data[ISIC Section],"",0)</f>
        <v/>
      </c>
      <c r="F307" s="12" t="str">
        <f>IFERROR(_xlfn.XLOOKUP(G307,Data[DivisionName],Data[ISIC Division],"",0),"")</f>
        <v/>
      </c>
      <c r="H307" s="13" t="str">
        <f>_xlfn.XLOOKUP(I307,Data[ISIC Group Name],Data[ISIC Group],"",0)</f>
        <v/>
      </c>
      <c r="J307" s="14"/>
      <c r="K307" t="str">
        <f>IFERROR(VLOOKUP(VALUE(J307),'Combined ISIC Code '!G309:H727,2,FALSE),"")</f>
        <v/>
      </c>
      <c r="L307" t="str" cm="1">
        <f t="array" ref="L307">_xlfn.UNIQUE(_xlfn.XLOOKUP(M307,Data[Economic Activity],Data[[ Activity Code]],"",0))</f>
        <v/>
      </c>
    </row>
    <row r="308" spans="4:12" x14ac:dyDescent="0.3">
      <c r="D308" t="str">
        <f>_xlfn.XLOOKUP(E308,Data[Sector Name],Data[ISIC Section],"",0)</f>
        <v/>
      </c>
      <c r="F308" s="12" t="str">
        <f>IFERROR(_xlfn.XLOOKUP(G308,Data[DivisionName],Data[ISIC Division],"",0),"")</f>
        <v/>
      </c>
      <c r="H308" s="13" t="str">
        <f>_xlfn.XLOOKUP(I308,Data[ISIC Group Name],Data[ISIC Group],"",0)</f>
        <v/>
      </c>
      <c r="J308" s="14"/>
      <c r="K308" t="str">
        <f>IFERROR(VLOOKUP(VALUE(J308),'Combined ISIC Code '!G310:H728,2,FALSE),"")</f>
        <v/>
      </c>
      <c r="L308" t="str" cm="1">
        <f t="array" ref="L308">_xlfn.UNIQUE(_xlfn.XLOOKUP(M308,Data[Economic Activity],Data[[ Activity Code]],"",0))</f>
        <v/>
      </c>
    </row>
    <row r="309" spans="4:12" x14ac:dyDescent="0.3">
      <c r="D309" t="str">
        <f>_xlfn.XLOOKUP(E309,Data[Sector Name],Data[ISIC Section],"",0)</f>
        <v/>
      </c>
      <c r="F309" s="12" t="str">
        <f>IFERROR(_xlfn.XLOOKUP(G309,Data[DivisionName],Data[ISIC Division],"",0),"")</f>
        <v/>
      </c>
      <c r="H309" s="13" t="str">
        <f>_xlfn.XLOOKUP(I309,Data[ISIC Group Name],Data[ISIC Group],"",0)</f>
        <v/>
      </c>
      <c r="J309" s="14"/>
      <c r="K309" t="str">
        <f>IFERROR(VLOOKUP(VALUE(J309),'Combined ISIC Code '!G311:H729,2,FALSE),"")</f>
        <v/>
      </c>
      <c r="L309" t="str" cm="1">
        <f t="array" ref="L309">_xlfn.UNIQUE(_xlfn.XLOOKUP(M309,Data[Economic Activity],Data[[ Activity Code]],"",0))</f>
        <v/>
      </c>
    </row>
    <row r="310" spans="4:12" x14ac:dyDescent="0.3">
      <c r="D310" t="str">
        <f>_xlfn.XLOOKUP(E310,Data[Sector Name],Data[ISIC Section],"",0)</f>
        <v/>
      </c>
      <c r="F310" s="12" t="str">
        <f>IFERROR(_xlfn.XLOOKUP(G310,Data[DivisionName],Data[ISIC Division],"",0),"")</f>
        <v/>
      </c>
      <c r="H310" s="13" t="str">
        <f>_xlfn.XLOOKUP(I310,Data[ISIC Group Name],Data[ISIC Group],"",0)</f>
        <v/>
      </c>
      <c r="J310" s="14"/>
      <c r="K310" t="str">
        <f>IFERROR(VLOOKUP(VALUE(J310),'Combined ISIC Code '!G312:H730,2,FALSE),"")</f>
        <v/>
      </c>
      <c r="L310" t="str" cm="1">
        <f t="array" ref="L310">_xlfn.UNIQUE(_xlfn.XLOOKUP(M310,Data[Economic Activity],Data[[ Activity Code]],"",0))</f>
        <v/>
      </c>
    </row>
    <row r="311" spans="4:12" x14ac:dyDescent="0.3">
      <c r="D311" t="str">
        <f>_xlfn.XLOOKUP(E311,Data[Sector Name],Data[ISIC Section],"",0)</f>
        <v/>
      </c>
      <c r="F311" s="12" t="str">
        <f>IFERROR(_xlfn.XLOOKUP(G311,Data[DivisionName],Data[ISIC Division],"",0),"")</f>
        <v/>
      </c>
      <c r="H311" s="13" t="str">
        <f>_xlfn.XLOOKUP(I311,Data[ISIC Group Name],Data[ISIC Group],"",0)</f>
        <v/>
      </c>
      <c r="J311" s="14"/>
      <c r="K311" t="str">
        <f>IFERROR(VLOOKUP(VALUE(J311),'Combined ISIC Code '!G313:H731,2,FALSE),"")</f>
        <v/>
      </c>
      <c r="L311" t="str" cm="1">
        <f t="array" ref="L311">_xlfn.UNIQUE(_xlfn.XLOOKUP(M311,Data[Economic Activity],Data[[ Activity Code]],"",0))</f>
        <v/>
      </c>
    </row>
    <row r="312" spans="4:12" x14ac:dyDescent="0.3">
      <c r="D312" t="str">
        <f>_xlfn.XLOOKUP(E312,Data[Sector Name],Data[ISIC Section],"",0)</f>
        <v/>
      </c>
      <c r="F312" s="12" t="str">
        <f>IFERROR(_xlfn.XLOOKUP(G312,Data[DivisionName],Data[ISIC Division],"",0),"")</f>
        <v/>
      </c>
      <c r="H312" s="13" t="str">
        <f>_xlfn.XLOOKUP(I312,Data[ISIC Group Name],Data[ISIC Group],"",0)</f>
        <v/>
      </c>
      <c r="J312" s="14"/>
      <c r="K312" t="str">
        <f>IFERROR(VLOOKUP(VALUE(J312),'Combined ISIC Code '!G314:H732,2,FALSE),"")</f>
        <v/>
      </c>
      <c r="L312" t="str" cm="1">
        <f t="array" ref="L312">_xlfn.UNIQUE(_xlfn.XLOOKUP(M312,Data[Economic Activity],Data[[ Activity Code]],"",0))</f>
        <v/>
      </c>
    </row>
    <row r="313" spans="4:12" x14ac:dyDescent="0.3">
      <c r="D313" t="str">
        <f>_xlfn.XLOOKUP(E313,Data[Sector Name],Data[ISIC Section],"",0)</f>
        <v/>
      </c>
      <c r="F313" s="12" t="str">
        <f>IFERROR(_xlfn.XLOOKUP(G313,Data[DivisionName],Data[ISIC Division],"",0),"")</f>
        <v/>
      </c>
      <c r="H313" s="13" t="str">
        <f>_xlfn.XLOOKUP(I313,Data[ISIC Group Name],Data[ISIC Group],"",0)</f>
        <v/>
      </c>
      <c r="J313" s="14"/>
      <c r="K313" t="str">
        <f>IFERROR(VLOOKUP(VALUE(J313),'Combined ISIC Code '!G315:H733,2,FALSE),"")</f>
        <v/>
      </c>
      <c r="L313" t="str" cm="1">
        <f t="array" ref="L313">_xlfn.UNIQUE(_xlfn.XLOOKUP(M313,Data[Economic Activity],Data[[ Activity Code]],"",0))</f>
        <v/>
      </c>
    </row>
    <row r="314" spans="4:12" x14ac:dyDescent="0.3">
      <c r="D314" t="str">
        <f>_xlfn.XLOOKUP(E314,Data[Sector Name],Data[ISIC Section],"",0)</f>
        <v/>
      </c>
      <c r="F314" s="12" t="str">
        <f>IFERROR(_xlfn.XLOOKUP(G314,Data[DivisionName],Data[ISIC Division],"",0),"")</f>
        <v/>
      </c>
      <c r="H314" s="13" t="str">
        <f>_xlfn.XLOOKUP(I314,Data[ISIC Group Name],Data[ISIC Group],"",0)</f>
        <v/>
      </c>
      <c r="J314" s="14"/>
      <c r="K314" t="str">
        <f>IFERROR(VLOOKUP(VALUE(J314),'Combined ISIC Code '!G316:H734,2,FALSE),"")</f>
        <v/>
      </c>
      <c r="L314" t="str" cm="1">
        <f t="array" ref="L314">_xlfn.UNIQUE(_xlfn.XLOOKUP(M314,Data[Economic Activity],Data[[ Activity Code]],"",0))</f>
        <v/>
      </c>
    </row>
    <row r="315" spans="4:12" x14ac:dyDescent="0.3">
      <c r="D315" t="str">
        <f>_xlfn.XLOOKUP(E315,Data[Sector Name],Data[ISIC Section],"",0)</f>
        <v/>
      </c>
      <c r="F315" s="12" t="str">
        <f>IFERROR(_xlfn.XLOOKUP(G315,Data[DivisionName],Data[ISIC Division],"",0),"")</f>
        <v/>
      </c>
      <c r="H315" s="13" t="str">
        <f>_xlfn.XLOOKUP(I315,Data[ISIC Group Name],Data[ISIC Group],"",0)</f>
        <v/>
      </c>
      <c r="J315" s="14"/>
      <c r="K315" t="str">
        <f>IFERROR(VLOOKUP(VALUE(J315),'Combined ISIC Code '!G317:H735,2,FALSE),"")</f>
        <v/>
      </c>
      <c r="L315" t="str" cm="1">
        <f t="array" ref="L315">_xlfn.UNIQUE(_xlfn.XLOOKUP(M315,Data[Economic Activity],Data[[ Activity Code]],"",0))</f>
        <v/>
      </c>
    </row>
    <row r="316" spans="4:12" x14ac:dyDescent="0.3">
      <c r="D316" t="str">
        <f>_xlfn.XLOOKUP(E316,Data[Sector Name],Data[ISIC Section],"",0)</f>
        <v/>
      </c>
      <c r="F316" s="12" t="str">
        <f>IFERROR(_xlfn.XLOOKUP(G316,Data[DivisionName],Data[ISIC Division],"",0),"")</f>
        <v/>
      </c>
      <c r="H316" s="13" t="str">
        <f>_xlfn.XLOOKUP(I316,Data[ISIC Group Name],Data[ISIC Group],"",0)</f>
        <v/>
      </c>
      <c r="J316" s="14"/>
      <c r="K316" t="str">
        <f>IFERROR(VLOOKUP(VALUE(J316),'Combined ISIC Code '!G318:H736,2,FALSE),"")</f>
        <v/>
      </c>
      <c r="L316" t="str" cm="1">
        <f t="array" ref="L316">_xlfn.UNIQUE(_xlfn.XLOOKUP(M316,Data[Economic Activity],Data[[ Activity Code]],"",0))</f>
        <v/>
      </c>
    </row>
    <row r="317" spans="4:12" x14ac:dyDescent="0.3">
      <c r="D317" t="str">
        <f>_xlfn.XLOOKUP(E317,Data[Sector Name],Data[ISIC Section],"",0)</f>
        <v/>
      </c>
      <c r="F317" s="12" t="str">
        <f>IFERROR(_xlfn.XLOOKUP(G317,Data[DivisionName],Data[ISIC Division],"",0),"")</f>
        <v/>
      </c>
      <c r="H317" s="13" t="str">
        <f>_xlfn.XLOOKUP(I317,Data[ISIC Group Name],Data[ISIC Group],"",0)</f>
        <v/>
      </c>
      <c r="J317" s="14"/>
      <c r="K317" t="str">
        <f>IFERROR(VLOOKUP(VALUE(J317),'Combined ISIC Code '!G319:H737,2,FALSE),"")</f>
        <v/>
      </c>
      <c r="L317" t="str" cm="1">
        <f t="array" ref="L317">_xlfn.UNIQUE(_xlfn.XLOOKUP(M317,Data[Economic Activity],Data[[ Activity Code]],"",0))</f>
        <v/>
      </c>
    </row>
    <row r="318" spans="4:12" x14ac:dyDescent="0.3">
      <c r="D318" t="str">
        <f>_xlfn.XLOOKUP(E318,Data[Sector Name],Data[ISIC Section],"",0)</f>
        <v/>
      </c>
      <c r="F318" s="12" t="str">
        <f>IFERROR(_xlfn.XLOOKUP(G318,Data[DivisionName],Data[ISIC Division],"",0),"")</f>
        <v/>
      </c>
      <c r="H318" s="13" t="str">
        <f>_xlfn.XLOOKUP(I318,Data[ISIC Group Name],Data[ISIC Group],"",0)</f>
        <v/>
      </c>
      <c r="J318" s="14"/>
      <c r="K318" t="str">
        <f>IFERROR(VLOOKUP(VALUE(J318),'Combined ISIC Code '!G320:H738,2,FALSE),"")</f>
        <v/>
      </c>
      <c r="L318" t="str" cm="1">
        <f t="array" ref="L318">_xlfn.UNIQUE(_xlfn.XLOOKUP(M318,Data[Economic Activity],Data[[ Activity Code]],"",0))</f>
        <v/>
      </c>
    </row>
    <row r="319" spans="4:12" x14ac:dyDescent="0.3">
      <c r="D319" t="str">
        <f>_xlfn.XLOOKUP(E319,Data[Sector Name],Data[ISIC Section],"",0)</f>
        <v/>
      </c>
      <c r="F319" s="12" t="str">
        <f>IFERROR(_xlfn.XLOOKUP(G319,Data[DivisionName],Data[ISIC Division],"",0),"")</f>
        <v/>
      </c>
      <c r="H319" s="13" t="str">
        <f>_xlfn.XLOOKUP(I319,Data[ISIC Group Name],Data[ISIC Group],"",0)</f>
        <v/>
      </c>
      <c r="J319" s="14"/>
      <c r="K319" t="str">
        <f>IFERROR(VLOOKUP(VALUE(J319),'Combined ISIC Code '!G321:H739,2,FALSE),"")</f>
        <v/>
      </c>
      <c r="L319" t="str" cm="1">
        <f t="array" ref="L319">_xlfn.UNIQUE(_xlfn.XLOOKUP(M319,Data[Economic Activity],Data[[ Activity Code]],"",0))</f>
        <v/>
      </c>
    </row>
    <row r="320" spans="4:12" x14ac:dyDescent="0.3">
      <c r="D320" t="str">
        <f>_xlfn.XLOOKUP(E320,Data[Sector Name],Data[ISIC Section],"",0)</f>
        <v/>
      </c>
      <c r="F320" s="12" t="str">
        <f>IFERROR(_xlfn.XLOOKUP(G320,Data[DivisionName],Data[ISIC Division],"",0),"")</f>
        <v/>
      </c>
      <c r="H320" s="13" t="str">
        <f>_xlfn.XLOOKUP(I320,Data[ISIC Group Name],Data[ISIC Group],"",0)</f>
        <v/>
      </c>
      <c r="J320" s="14"/>
      <c r="K320" t="str">
        <f>IFERROR(VLOOKUP(VALUE(J320),'Combined ISIC Code '!G322:H740,2,FALSE),"")</f>
        <v/>
      </c>
      <c r="L320" t="str" cm="1">
        <f t="array" ref="L320">_xlfn.UNIQUE(_xlfn.XLOOKUP(M320,Data[Economic Activity],Data[[ Activity Code]],"",0))</f>
        <v/>
      </c>
    </row>
    <row r="321" spans="4:12" x14ac:dyDescent="0.3">
      <c r="D321" t="str">
        <f>_xlfn.XLOOKUP(E321,Data[Sector Name],Data[ISIC Section],"",0)</f>
        <v/>
      </c>
      <c r="F321" s="12" t="str">
        <f>IFERROR(_xlfn.XLOOKUP(G321,Data[DivisionName],Data[ISIC Division],"",0),"")</f>
        <v/>
      </c>
      <c r="H321" s="13" t="str">
        <f>_xlfn.XLOOKUP(I321,Data[ISIC Group Name],Data[ISIC Group],"",0)</f>
        <v/>
      </c>
      <c r="J321" s="14"/>
      <c r="K321" t="str">
        <f>IFERROR(VLOOKUP(VALUE(J321),'Combined ISIC Code '!G323:H741,2,FALSE),"")</f>
        <v/>
      </c>
      <c r="L321" t="str" cm="1">
        <f t="array" ref="L321">_xlfn.UNIQUE(_xlfn.XLOOKUP(M321,Data[Economic Activity],Data[[ Activity Code]],"",0))</f>
        <v/>
      </c>
    </row>
    <row r="322" spans="4:12" x14ac:dyDescent="0.3">
      <c r="D322" t="str">
        <f>_xlfn.XLOOKUP(E322,Data[Sector Name],Data[ISIC Section],"",0)</f>
        <v/>
      </c>
      <c r="F322" s="12" t="str">
        <f>IFERROR(_xlfn.XLOOKUP(G322,Data[DivisionName],Data[ISIC Division],"",0),"")</f>
        <v/>
      </c>
      <c r="H322" s="13" t="str">
        <f>_xlfn.XLOOKUP(I322,Data[ISIC Group Name],Data[ISIC Group],"",0)</f>
        <v/>
      </c>
      <c r="J322" s="14"/>
      <c r="K322" t="str">
        <f>IFERROR(VLOOKUP(VALUE(J322),'Combined ISIC Code '!G324:H742,2,FALSE),"")</f>
        <v/>
      </c>
      <c r="L322" t="str" cm="1">
        <f t="array" ref="L322">_xlfn.UNIQUE(_xlfn.XLOOKUP(M322,Data[Economic Activity],Data[[ Activity Code]],"",0))</f>
        <v/>
      </c>
    </row>
    <row r="323" spans="4:12" x14ac:dyDescent="0.3">
      <c r="D323" t="str">
        <f>_xlfn.XLOOKUP(E323,Data[Sector Name],Data[ISIC Section],"",0)</f>
        <v/>
      </c>
      <c r="F323" s="12" t="str">
        <f>IFERROR(_xlfn.XLOOKUP(G323,Data[DivisionName],Data[ISIC Division],"",0),"")</f>
        <v/>
      </c>
      <c r="H323" s="13" t="str">
        <f>_xlfn.XLOOKUP(I323,Data[ISIC Group Name],Data[ISIC Group],"",0)</f>
        <v/>
      </c>
      <c r="J323" s="14"/>
      <c r="K323" t="str">
        <f>IFERROR(VLOOKUP(VALUE(J323),'Combined ISIC Code '!G325:H743,2,FALSE),"")</f>
        <v/>
      </c>
      <c r="L323" t="str" cm="1">
        <f t="array" ref="L323">_xlfn.UNIQUE(_xlfn.XLOOKUP(M323,Data[Economic Activity],Data[[ Activity Code]],"",0))</f>
        <v/>
      </c>
    </row>
    <row r="324" spans="4:12" x14ac:dyDescent="0.3">
      <c r="D324" t="str">
        <f>_xlfn.XLOOKUP(E324,Data[Sector Name],Data[ISIC Section],"",0)</f>
        <v/>
      </c>
      <c r="F324" s="12" t="str">
        <f>IFERROR(_xlfn.XLOOKUP(G324,Data[DivisionName],Data[ISIC Division],"",0),"")</f>
        <v/>
      </c>
      <c r="H324" s="13" t="str">
        <f>_xlfn.XLOOKUP(I324,Data[ISIC Group Name],Data[ISIC Group],"",0)</f>
        <v/>
      </c>
      <c r="J324" s="14"/>
      <c r="K324" t="str">
        <f>IFERROR(VLOOKUP(VALUE(J324),'Combined ISIC Code '!G326:H744,2,FALSE),"")</f>
        <v/>
      </c>
      <c r="L324" t="str" cm="1">
        <f t="array" ref="L324">_xlfn.UNIQUE(_xlfn.XLOOKUP(M324,Data[Economic Activity],Data[[ Activity Code]],"",0))</f>
        <v/>
      </c>
    </row>
    <row r="325" spans="4:12" x14ac:dyDescent="0.3">
      <c r="D325" t="str">
        <f>_xlfn.XLOOKUP(E325,Data[Sector Name],Data[ISIC Section],"",0)</f>
        <v/>
      </c>
      <c r="F325" s="12" t="str">
        <f>IFERROR(_xlfn.XLOOKUP(G325,Data[DivisionName],Data[ISIC Division],"",0),"")</f>
        <v/>
      </c>
      <c r="H325" s="13" t="str">
        <f>_xlfn.XLOOKUP(I325,Data[ISIC Group Name],Data[ISIC Group],"",0)</f>
        <v/>
      </c>
      <c r="J325" s="14"/>
      <c r="K325" t="str">
        <f>IFERROR(VLOOKUP(VALUE(J325),'Combined ISIC Code '!G327:H745,2,FALSE),"")</f>
        <v/>
      </c>
      <c r="L325" t="str" cm="1">
        <f t="array" ref="L325">_xlfn.UNIQUE(_xlfn.XLOOKUP(M325,Data[Economic Activity],Data[[ Activity Code]],"",0))</f>
        <v/>
      </c>
    </row>
    <row r="326" spans="4:12" x14ac:dyDescent="0.3">
      <c r="D326" t="str">
        <f>_xlfn.XLOOKUP(E326,Data[Sector Name],Data[ISIC Section],"",0)</f>
        <v/>
      </c>
      <c r="F326" s="12" t="str">
        <f>IFERROR(_xlfn.XLOOKUP(G326,Data[DivisionName],Data[ISIC Division],"",0),"")</f>
        <v/>
      </c>
      <c r="H326" s="13" t="str">
        <f>_xlfn.XLOOKUP(I326,Data[ISIC Group Name],Data[ISIC Group],"",0)</f>
        <v/>
      </c>
      <c r="J326" s="14"/>
      <c r="K326" t="str">
        <f>IFERROR(VLOOKUP(VALUE(J326),'Combined ISIC Code '!G328:H746,2,FALSE),"")</f>
        <v/>
      </c>
      <c r="L326" t="str" cm="1">
        <f t="array" ref="L326">_xlfn.UNIQUE(_xlfn.XLOOKUP(M326,Data[Economic Activity],Data[[ Activity Code]],"",0))</f>
        <v/>
      </c>
    </row>
    <row r="327" spans="4:12" x14ac:dyDescent="0.3">
      <c r="D327" t="str">
        <f>_xlfn.XLOOKUP(E327,Data[Sector Name],Data[ISIC Section],"",0)</f>
        <v/>
      </c>
      <c r="F327" s="12" t="str">
        <f>IFERROR(_xlfn.XLOOKUP(G327,Data[DivisionName],Data[ISIC Division],"",0),"")</f>
        <v/>
      </c>
      <c r="H327" s="13" t="str">
        <f>_xlfn.XLOOKUP(I327,Data[ISIC Group Name],Data[ISIC Group],"",0)</f>
        <v/>
      </c>
      <c r="J327" s="14"/>
      <c r="K327" t="str">
        <f>IFERROR(VLOOKUP(VALUE(J327),'Combined ISIC Code '!G329:H747,2,FALSE),"")</f>
        <v/>
      </c>
      <c r="L327" t="str" cm="1">
        <f t="array" ref="L327">_xlfn.UNIQUE(_xlfn.XLOOKUP(M327,Data[Economic Activity],Data[[ Activity Code]],"",0))</f>
        <v/>
      </c>
    </row>
    <row r="328" spans="4:12" x14ac:dyDescent="0.3">
      <c r="D328" t="str">
        <f>_xlfn.XLOOKUP(E328,Data[Sector Name],Data[ISIC Section],"",0)</f>
        <v/>
      </c>
      <c r="F328" s="12" t="str">
        <f>IFERROR(_xlfn.XLOOKUP(G328,Data[DivisionName],Data[ISIC Division],"",0),"")</f>
        <v/>
      </c>
      <c r="H328" s="13" t="str">
        <f>_xlfn.XLOOKUP(I328,Data[ISIC Group Name],Data[ISIC Group],"",0)</f>
        <v/>
      </c>
      <c r="J328" s="14"/>
      <c r="K328" t="str">
        <f>IFERROR(VLOOKUP(VALUE(J328),'Combined ISIC Code '!G330:H748,2,FALSE),"")</f>
        <v/>
      </c>
      <c r="L328" t="str" cm="1">
        <f t="array" ref="L328">_xlfn.UNIQUE(_xlfn.XLOOKUP(M328,Data[Economic Activity],Data[[ Activity Code]],"",0))</f>
        <v/>
      </c>
    </row>
    <row r="329" spans="4:12" x14ac:dyDescent="0.3">
      <c r="D329" t="str">
        <f>_xlfn.XLOOKUP(E329,Data[Sector Name],Data[ISIC Section],"",0)</f>
        <v/>
      </c>
      <c r="F329" s="12" t="str">
        <f>IFERROR(_xlfn.XLOOKUP(G329,Data[DivisionName],Data[ISIC Division],"",0),"")</f>
        <v/>
      </c>
      <c r="H329" s="13" t="str">
        <f>_xlfn.XLOOKUP(I329,Data[ISIC Group Name],Data[ISIC Group],"",0)</f>
        <v/>
      </c>
      <c r="J329" s="14"/>
      <c r="K329" t="str">
        <f>IFERROR(VLOOKUP(VALUE(J329),'Combined ISIC Code '!G331:H749,2,FALSE),"")</f>
        <v/>
      </c>
      <c r="L329" t="str" cm="1">
        <f t="array" ref="L329">_xlfn.UNIQUE(_xlfn.XLOOKUP(M329,Data[Economic Activity],Data[[ Activity Code]],"",0))</f>
        <v/>
      </c>
    </row>
    <row r="330" spans="4:12" x14ac:dyDescent="0.3">
      <c r="D330" t="str">
        <f>_xlfn.XLOOKUP(E330,Data[Sector Name],Data[ISIC Section],"",0)</f>
        <v/>
      </c>
      <c r="F330" s="12" t="str">
        <f>IFERROR(_xlfn.XLOOKUP(G330,Data[DivisionName],Data[ISIC Division],"",0),"")</f>
        <v/>
      </c>
      <c r="H330" s="13" t="str">
        <f>_xlfn.XLOOKUP(I330,Data[ISIC Group Name],Data[ISIC Group],"",0)</f>
        <v/>
      </c>
      <c r="J330" s="14"/>
      <c r="K330" t="str">
        <f>IFERROR(VLOOKUP(VALUE(J330),'Combined ISIC Code '!G332:H750,2,FALSE),"")</f>
        <v/>
      </c>
      <c r="L330" t="str" cm="1">
        <f t="array" ref="L330">_xlfn.UNIQUE(_xlfn.XLOOKUP(M330,Data[Economic Activity],Data[[ Activity Code]],"",0))</f>
        <v/>
      </c>
    </row>
    <row r="331" spans="4:12" x14ac:dyDescent="0.3">
      <c r="D331" t="str">
        <f>_xlfn.XLOOKUP(E331,Data[Sector Name],Data[ISIC Section],"",0)</f>
        <v/>
      </c>
      <c r="F331" s="12" t="str">
        <f>IFERROR(_xlfn.XLOOKUP(G331,Data[DivisionName],Data[ISIC Division],"",0),"")</f>
        <v/>
      </c>
      <c r="H331" s="13" t="str">
        <f>_xlfn.XLOOKUP(I331,Data[ISIC Group Name],Data[ISIC Group],"",0)</f>
        <v/>
      </c>
      <c r="J331" s="14"/>
      <c r="K331" t="str">
        <f>IFERROR(VLOOKUP(VALUE(J331),'Combined ISIC Code '!G333:H751,2,FALSE),"")</f>
        <v/>
      </c>
      <c r="L331" t="str" cm="1">
        <f t="array" ref="L331">_xlfn.UNIQUE(_xlfn.XLOOKUP(M331,Data[Economic Activity],Data[[ Activity Code]],"",0))</f>
        <v/>
      </c>
    </row>
    <row r="332" spans="4:12" x14ac:dyDescent="0.3">
      <c r="D332" t="str">
        <f>_xlfn.XLOOKUP(E332,Data[Sector Name],Data[ISIC Section],"",0)</f>
        <v/>
      </c>
      <c r="F332" s="12" t="str">
        <f>IFERROR(_xlfn.XLOOKUP(G332,Data[DivisionName],Data[ISIC Division],"",0),"")</f>
        <v/>
      </c>
      <c r="H332" s="13" t="str">
        <f>_xlfn.XLOOKUP(I332,Data[ISIC Group Name],Data[ISIC Group],"",0)</f>
        <v/>
      </c>
      <c r="J332" s="14"/>
      <c r="K332" t="str">
        <f>IFERROR(VLOOKUP(VALUE(J332),'Combined ISIC Code '!G334:H752,2,FALSE),"")</f>
        <v/>
      </c>
      <c r="L332" t="str" cm="1">
        <f t="array" ref="L332">_xlfn.UNIQUE(_xlfn.XLOOKUP(M332,Data[Economic Activity],Data[[ Activity Code]],"",0))</f>
        <v/>
      </c>
    </row>
    <row r="333" spans="4:12" x14ac:dyDescent="0.3">
      <c r="D333" t="str">
        <f>_xlfn.XLOOKUP(E333,Data[Sector Name],Data[ISIC Section],"",0)</f>
        <v/>
      </c>
      <c r="F333" s="12" t="str">
        <f>IFERROR(_xlfn.XLOOKUP(G333,Data[DivisionName],Data[ISIC Division],"",0),"")</f>
        <v/>
      </c>
      <c r="H333" s="13" t="str">
        <f>_xlfn.XLOOKUP(I333,Data[ISIC Group Name],Data[ISIC Group],"",0)</f>
        <v/>
      </c>
      <c r="J333" s="14"/>
      <c r="K333" t="str">
        <f>IFERROR(VLOOKUP(VALUE(J333),'Combined ISIC Code '!G335:H753,2,FALSE),"")</f>
        <v/>
      </c>
      <c r="L333" t="str" cm="1">
        <f t="array" ref="L333">_xlfn.UNIQUE(_xlfn.XLOOKUP(M333,Data[Economic Activity],Data[[ Activity Code]],"",0))</f>
        <v/>
      </c>
    </row>
    <row r="334" spans="4:12" x14ac:dyDescent="0.3">
      <c r="D334" t="str">
        <f>_xlfn.XLOOKUP(E334,Data[Sector Name],Data[ISIC Section],"",0)</f>
        <v/>
      </c>
      <c r="F334" s="12" t="str">
        <f>IFERROR(_xlfn.XLOOKUP(G334,Data[DivisionName],Data[ISIC Division],"",0),"")</f>
        <v/>
      </c>
      <c r="H334" s="13" t="str">
        <f>_xlfn.XLOOKUP(I334,Data[ISIC Group Name],Data[ISIC Group],"",0)</f>
        <v/>
      </c>
      <c r="J334" s="14"/>
      <c r="K334" t="str">
        <f>IFERROR(VLOOKUP(VALUE(J334),'Combined ISIC Code '!G336:H754,2,FALSE),"")</f>
        <v/>
      </c>
      <c r="L334" t="str" cm="1">
        <f t="array" ref="L334">_xlfn.UNIQUE(_xlfn.XLOOKUP(M334,Data[Economic Activity],Data[[ Activity Code]],"",0))</f>
        <v/>
      </c>
    </row>
    <row r="335" spans="4:12" x14ac:dyDescent="0.3">
      <c r="D335" t="str">
        <f>_xlfn.XLOOKUP(E335,Data[Sector Name],Data[ISIC Section],"",0)</f>
        <v/>
      </c>
      <c r="F335" s="12" t="str">
        <f>IFERROR(_xlfn.XLOOKUP(G335,Data[DivisionName],Data[ISIC Division],"",0),"")</f>
        <v/>
      </c>
      <c r="H335" s="13" t="str">
        <f>_xlfn.XLOOKUP(I335,Data[ISIC Group Name],Data[ISIC Group],"",0)</f>
        <v/>
      </c>
      <c r="J335" s="14"/>
      <c r="K335" t="str">
        <f>IFERROR(VLOOKUP(VALUE(J335),'Combined ISIC Code '!G337:H755,2,FALSE),"")</f>
        <v/>
      </c>
      <c r="L335" t="str" cm="1">
        <f t="array" ref="L335">_xlfn.UNIQUE(_xlfn.XLOOKUP(M335,Data[Economic Activity],Data[[ Activity Code]],"",0))</f>
        <v/>
      </c>
    </row>
    <row r="336" spans="4:12" x14ac:dyDescent="0.3">
      <c r="D336" t="str">
        <f>_xlfn.XLOOKUP(E336,Data[Sector Name],Data[ISIC Section],"",0)</f>
        <v/>
      </c>
      <c r="F336" s="12" t="str">
        <f>IFERROR(_xlfn.XLOOKUP(G336,Data[DivisionName],Data[ISIC Division],"",0),"")</f>
        <v/>
      </c>
      <c r="H336" s="13" t="str">
        <f>_xlfn.XLOOKUP(I336,Data[ISIC Group Name],Data[ISIC Group],"",0)</f>
        <v/>
      </c>
      <c r="J336" s="14"/>
      <c r="K336" t="str">
        <f>IFERROR(VLOOKUP(VALUE(J336),'Combined ISIC Code '!G338:H756,2,FALSE),"")</f>
        <v/>
      </c>
      <c r="L336" t="str" cm="1">
        <f t="array" ref="L336">_xlfn.UNIQUE(_xlfn.XLOOKUP(M336,Data[Economic Activity],Data[[ Activity Code]],"",0))</f>
        <v/>
      </c>
    </row>
    <row r="337" spans="4:12" x14ac:dyDescent="0.3">
      <c r="D337" t="str">
        <f>_xlfn.XLOOKUP(E337,Data[Sector Name],Data[ISIC Section],"",0)</f>
        <v/>
      </c>
      <c r="F337" s="12" t="str">
        <f>IFERROR(_xlfn.XLOOKUP(G337,Data[DivisionName],Data[ISIC Division],"",0),"")</f>
        <v/>
      </c>
      <c r="H337" s="13" t="str">
        <f>_xlfn.XLOOKUP(I337,Data[ISIC Group Name],Data[ISIC Group],"",0)</f>
        <v/>
      </c>
      <c r="J337" s="14"/>
      <c r="K337" t="str">
        <f>IFERROR(VLOOKUP(VALUE(J337),'Combined ISIC Code '!G339:H757,2,FALSE),"")</f>
        <v/>
      </c>
      <c r="L337" t="str" cm="1">
        <f t="array" ref="L337">_xlfn.UNIQUE(_xlfn.XLOOKUP(M337,Data[Economic Activity],Data[[ Activity Code]],"",0))</f>
        <v/>
      </c>
    </row>
    <row r="338" spans="4:12" x14ac:dyDescent="0.3">
      <c r="D338" t="str">
        <f>_xlfn.XLOOKUP(E338,Data[Sector Name],Data[ISIC Section],"",0)</f>
        <v/>
      </c>
      <c r="F338" s="12" t="str">
        <f>IFERROR(_xlfn.XLOOKUP(G338,Data[DivisionName],Data[ISIC Division],"",0),"")</f>
        <v/>
      </c>
      <c r="H338" s="13" t="str">
        <f>_xlfn.XLOOKUP(I338,Data[ISIC Group Name],Data[ISIC Group],"",0)</f>
        <v/>
      </c>
      <c r="J338" s="14"/>
      <c r="K338" t="str">
        <f>IFERROR(VLOOKUP(VALUE(J338),'Combined ISIC Code '!G340:H758,2,FALSE),"")</f>
        <v/>
      </c>
      <c r="L338" t="str" cm="1">
        <f t="array" ref="L338">_xlfn.UNIQUE(_xlfn.XLOOKUP(M338,Data[Economic Activity],Data[[ Activity Code]],"",0))</f>
        <v/>
      </c>
    </row>
    <row r="339" spans="4:12" x14ac:dyDescent="0.3">
      <c r="D339" t="str">
        <f>_xlfn.XLOOKUP(E339,Data[Sector Name],Data[ISIC Section],"",0)</f>
        <v/>
      </c>
      <c r="F339" s="12" t="str">
        <f>IFERROR(_xlfn.XLOOKUP(G339,Data[DivisionName],Data[ISIC Division],"",0),"")</f>
        <v/>
      </c>
      <c r="H339" s="13" t="str">
        <f>_xlfn.XLOOKUP(I339,Data[ISIC Group Name],Data[ISIC Group],"",0)</f>
        <v/>
      </c>
      <c r="J339" s="14"/>
      <c r="K339" t="str">
        <f>IFERROR(VLOOKUP(VALUE(J339),'Combined ISIC Code '!G341:H759,2,FALSE),"")</f>
        <v/>
      </c>
      <c r="L339" t="str" cm="1">
        <f t="array" ref="L339">_xlfn.UNIQUE(_xlfn.XLOOKUP(M339,Data[Economic Activity],Data[[ Activity Code]],"",0))</f>
        <v/>
      </c>
    </row>
    <row r="340" spans="4:12" x14ac:dyDescent="0.3">
      <c r="D340" t="str">
        <f>_xlfn.XLOOKUP(E340,Data[Sector Name],Data[ISIC Section],"",0)</f>
        <v/>
      </c>
      <c r="F340" s="12" t="str">
        <f>IFERROR(_xlfn.XLOOKUP(G340,Data[DivisionName],Data[ISIC Division],"",0),"")</f>
        <v/>
      </c>
      <c r="H340" s="13" t="str">
        <f>_xlfn.XLOOKUP(I340,Data[ISIC Group Name],Data[ISIC Group],"",0)</f>
        <v/>
      </c>
      <c r="J340" s="14"/>
      <c r="K340" t="str">
        <f>IFERROR(VLOOKUP(VALUE(J340),'Combined ISIC Code '!G342:H760,2,FALSE),"")</f>
        <v/>
      </c>
      <c r="L340" t="str" cm="1">
        <f t="array" ref="L340">_xlfn.UNIQUE(_xlfn.XLOOKUP(M340,Data[Economic Activity],Data[[ Activity Code]],"",0))</f>
        <v/>
      </c>
    </row>
    <row r="341" spans="4:12" x14ac:dyDescent="0.3">
      <c r="D341" t="str">
        <f>_xlfn.XLOOKUP(E341,Data[Sector Name],Data[ISIC Section],"",0)</f>
        <v/>
      </c>
      <c r="F341" s="12" t="str">
        <f>IFERROR(_xlfn.XLOOKUP(G341,Data[DivisionName],Data[ISIC Division],"",0),"")</f>
        <v/>
      </c>
      <c r="H341" s="13" t="str">
        <f>_xlfn.XLOOKUP(I341,Data[ISIC Group Name],Data[ISIC Group],"",0)</f>
        <v/>
      </c>
      <c r="J341" s="14"/>
      <c r="K341" t="str">
        <f>IFERROR(VLOOKUP(VALUE(J341),'Combined ISIC Code '!G343:H761,2,FALSE),"")</f>
        <v/>
      </c>
      <c r="L341" t="str" cm="1">
        <f t="array" ref="L341">_xlfn.UNIQUE(_xlfn.XLOOKUP(M341,Data[Economic Activity],Data[[ Activity Code]],"",0))</f>
        <v/>
      </c>
    </row>
    <row r="342" spans="4:12" x14ac:dyDescent="0.3">
      <c r="D342" t="str">
        <f>_xlfn.XLOOKUP(E342,Data[Sector Name],Data[ISIC Section],"",0)</f>
        <v/>
      </c>
      <c r="F342" s="12" t="str">
        <f>IFERROR(_xlfn.XLOOKUP(G342,Data[DivisionName],Data[ISIC Division],"",0),"")</f>
        <v/>
      </c>
      <c r="H342" s="13" t="str">
        <f>_xlfn.XLOOKUP(I342,Data[ISIC Group Name],Data[ISIC Group],"",0)</f>
        <v/>
      </c>
      <c r="J342" s="14"/>
      <c r="K342" t="str">
        <f>IFERROR(VLOOKUP(VALUE(J342),'Combined ISIC Code '!G344:H762,2,FALSE),"")</f>
        <v/>
      </c>
      <c r="L342" t="str" cm="1">
        <f t="array" ref="L342">_xlfn.UNIQUE(_xlfn.XLOOKUP(M342,Data[Economic Activity],Data[[ Activity Code]],"",0))</f>
        <v/>
      </c>
    </row>
    <row r="343" spans="4:12" x14ac:dyDescent="0.3">
      <c r="D343" t="str">
        <f>_xlfn.XLOOKUP(E343,Data[Sector Name],Data[ISIC Section],"",0)</f>
        <v/>
      </c>
      <c r="F343" s="12" t="str">
        <f>IFERROR(_xlfn.XLOOKUP(G343,Data[DivisionName],Data[ISIC Division],"",0),"")</f>
        <v/>
      </c>
      <c r="H343" s="13" t="str">
        <f>_xlfn.XLOOKUP(I343,Data[ISIC Group Name],Data[ISIC Group],"",0)</f>
        <v/>
      </c>
      <c r="J343" s="14"/>
      <c r="K343" t="str">
        <f>IFERROR(VLOOKUP(VALUE(J343),'Combined ISIC Code '!G345:H763,2,FALSE),"")</f>
        <v/>
      </c>
      <c r="L343" t="str" cm="1">
        <f t="array" ref="L343">_xlfn.UNIQUE(_xlfn.XLOOKUP(M343,Data[Economic Activity],Data[[ Activity Code]],"",0))</f>
        <v/>
      </c>
    </row>
    <row r="344" spans="4:12" x14ac:dyDescent="0.3">
      <c r="D344" t="str">
        <f>_xlfn.XLOOKUP(E344,Data[Sector Name],Data[ISIC Section],"",0)</f>
        <v/>
      </c>
      <c r="F344" s="12" t="str">
        <f>IFERROR(_xlfn.XLOOKUP(G344,Data[DivisionName],Data[ISIC Division],"",0),"")</f>
        <v/>
      </c>
      <c r="H344" s="13" t="str">
        <f>_xlfn.XLOOKUP(I344,Data[ISIC Group Name],Data[ISIC Group],"",0)</f>
        <v/>
      </c>
      <c r="J344" s="14"/>
      <c r="K344" t="str">
        <f>IFERROR(VLOOKUP(VALUE(J344),'Combined ISIC Code '!G346:H764,2,FALSE),"")</f>
        <v/>
      </c>
      <c r="L344" t="str" cm="1">
        <f t="array" ref="L344">_xlfn.UNIQUE(_xlfn.XLOOKUP(M344,Data[Economic Activity],Data[[ Activity Code]],"",0))</f>
        <v/>
      </c>
    </row>
    <row r="345" spans="4:12" x14ac:dyDescent="0.3">
      <c r="D345" t="str">
        <f>_xlfn.XLOOKUP(E345,Data[Sector Name],Data[ISIC Section],"",0)</f>
        <v/>
      </c>
      <c r="F345" s="12" t="str">
        <f>IFERROR(_xlfn.XLOOKUP(G345,Data[DivisionName],Data[ISIC Division],"",0),"")</f>
        <v/>
      </c>
      <c r="H345" s="13" t="str">
        <f>_xlfn.XLOOKUP(I345,Data[ISIC Group Name],Data[ISIC Group],"",0)</f>
        <v/>
      </c>
      <c r="J345" s="14"/>
      <c r="K345" t="str">
        <f>IFERROR(VLOOKUP(VALUE(J345),'Combined ISIC Code '!G347:H765,2,FALSE),"")</f>
        <v/>
      </c>
      <c r="L345" t="str" cm="1">
        <f t="array" ref="L345">_xlfn.UNIQUE(_xlfn.XLOOKUP(M345,Data[Economic Activity],Data[[ Activity Code]],"",0))</f>
        <v/>
      </c>
    </row>
    <row r="346" spans="4:12" x14ac:dyDescent="0.3">
      <c r="D346" t="str">
        <f>_xlfn.XLOOKUP(E346,Data[Sector Name],Data[ISIC Section],"",0)</f>
        <v/>
      </c>
      <c r="F346" s="12" t="str">
        <f>IFERROR(_xlfn.XLOOKUP(G346,Data[DivisionName],Data[ISIC Division],"",0),"")</f>
        <v/>
      </c>
      <c r="H346" s="13" t="str">
        <f>_xlfn.XLOOKUP(I346,Data[ISIC Group Name],Data[ISIC Group],"",0)</f>
        <v/>
      </c>
      <c r="J346" s="14"/>
      <c r="K346" t="str">
        <f>IFERROR(VLOOKUP(VALUE(J346),'Combined ISIC Code '!G348:H766,2,FALSE),"")</f>
        <v/>
      </c>
      <c r="L346" t="str" cm="1">
        <f t="array" ref="L346">_xlfn.UNIQUE(_xlfn.XLOOKUP(M346,Data[Economic Activity],Data[[ Activity Code]],"",0))</f>
        <v/>
      </c>
    </row>
    <row r="347" spans="4:12" x14ac:dyDescent="0.3">
      <c r="D347" t="str">
        <f>_xlfn.XLOOKUP(E347,Data[Sector Name],Data[ISIC Section],"",0)</f>
        <v/>
      </c>
      <c r="F347" s="12" t="str">
        <f>IFERROR(_xlfn.XLOOKUP(G347,Data[DivisionName],Data[ISIC Division],"",0),"")</f>
        <v/>
      </c>
      <c r="H347" s="13" t="str">
        <f>_xlfn.XLOOKUP(I347,Data[ISIC Group Name],Data[ISIC Group],"",0)</f>
        <v/>
      </c>
      <c r="J347" s="14"/>
      <c r="K347" t="str">
        <f>IFERROR(VLOOKUP(VALUE(J347),'Combined ISIC Code '!G349:H767,2,FALSE),"")</f>
        <v/>
      </c>
      <c r="L347" t="str" cm="1">
        <f t="array" ref="L347">_xlfn.UNIQUE(_xlfn.XLOOKUP(M347,Data[Economic Activity],Data[[ Activity Code]],"",0))</f>
        <v/>
      </c>
    </row>
    <row r="348" spans="4:12" x14ac:dyDescent="0.3">
      <c r="D348" t="str">
        <f>_xlfn.XLOOKUP(E348,Data[Sector Name],Data[ISIC Section],"",0)</f>
        <v/>
      </c>
      <c r="F348" s="12" t="str">
        <f>IFERROR(_xlfn.XLOOKUP(G348,Data[DivisionName],Data[ISIC Division],"",0),"")</f>
        <v/>
      </c>
      <c r="H348" s="13" t="str">
        <f>_xlfn.XLOOKUP(I348,Data[ISIC Group Name],Data[ISIC Group],"",0)</f>
        <v/>
      </c>
      <c r="J348" s="14"/>
      <c r="K348" t="str">
        <f>IFERROR(VLOOKUP(VALUE(J348),'Combined ISIC Code '!G350:H768,2,FALSE),"")</f>
        <v/>
      </c>
      <c r="L348" t="str" cm="1">
        <f t="array" ref="L348">_xlfn.UNIQUE(_xlfn.XLOOKUP(M348,Data[Economic Activity],Data[[ Activity Code]],"",0))</f>
        <v/>
      </c>
    </row>
    <row r="349" spans="4:12" x14ac:dyDescent="0.3">
      <c r="D349" t="str">
        <f>_xlfn.XLOOKUP(E349,Data[Sector Name],Data[ISIC Section],"",0)</f>
        <v/>
      </c>
      <c r="F349" s="12" t="str">
        <f>IFERROR(_xlfn.XLOOKUP(G349,Data[DivisionName],Data[ISIC Division],"",0),"")</f>
        <v/>
      </c>
      <c r="H349" s="13" t="str">
        <f>_xlfn.XLOOKUP(I349,Data[ISIC Group Name],Data[ISIC Group],"",0)</f>
        <v/>
      </c>
      <c r="J349" s="14"/>
      <c r="K349" t="str">
        <f>IFERROR(VLOOKUP(VALUE(J349),'Combined ISIC Code '!G351:H769,2,FALSE),"")</f>
        <v/>
      </c>
      <c r="L349" t="str" cm="1">
        <f t="array" ref="L349">_xlfn.UNIQUE(_xlfn.XLOOKUP(M349,Data[Economic Activity],Data[[ Activity Code]],"",0))</f>
        <v/>
      </c>
    </row>
    <row r="350" spans="4:12" x14ac:dyDescent="0.3">
      <c r="D350" t="str">
        <f>_xlfn.XLOOKUP(E350,Data[Sector Name],Data[ISIC Section],"",0)</f>
        <v/>
      </c>
      <c r="F350" s="12" t="str">
        <f>IFERROR(_xlfn.XLOOKUP(G350,Data[DivisionName],Data[ISIC Division],"",0),"")</f>
        <v/>
      </c>
      <c r="H350" s="13" t="str">
        <f>_xlfn.XLOOKUP(I350,Data[ISIC Group Name],Data[ISIC Group],"",0)</f>
        <v/>
      </c>
      <c r="J350" s="14"/>
      <c r="K350" t="str">
        <f>IFERROR(VLOOKUP(VALUE(J350),'Combined ISIC Code '!G352:H770,2,FALSE),"")</f>
        <v/>
      </c>
      <c r="L350" t="str" cm="1">
        <f t="array" ref="L350">_xlfn.UNIQUE(_xlfn.XLOOKUP(M350,Data[Economic Activity],Data[[ Activity Code]],"",0))</f>
        <v/>
      </c>
    </row>
    <row r="351" spans="4:12" x14ac:dyDescent="0.3">
      <c r="D351" t="str">
        <f>_xlfn.XLOOKUP(E351,Data[Sector Name],Data[ISIC Section],"",0)</f>
        <v/>
      </c>
      <c r="F351" s="12" t="str">
        <f>IFERROR(_xlfn.XLOOKUP(G351,Data[DivisionName],Data[ISIC Division],"",0),"")</f>
        <v/>
      </c>
      <c r="H351" s="13" t="str">
        <f>_xlfn.XLOOKUP(I351,Data[ISIC Group Name],Data[ISIC Group],"",0)</f>
        <v/>
      </c>
      <c r="J351" s="14"/>
      <c r="K351" t="str">
        <f>IFERROR(VLOOKUP(VALUE(J351),'Combined ISIC Code '!G353:H771,2,FALSE),"")</f>
        <v/>
      </c>
      <c r="L351" t="str" cm="1">
        <f t="array" ref="L351">_xlfn.UNIQUE(_xlfn.XLOOKUP(M351,Data[Economic Activity],Data[[ Activity Code]],"",0))</f>
        <v/>
      </c>
    </row>
    <row r="352" spans="4:12" x14ac:dyDescent="0.3">
      <c r="D352" t="str">
        <f>_xlfn.XLOOKUP(E352,Data[Sector Name],Data[ISIC Section],"",0)</f>
        <v/>
      </c>
      <c r="F352" s="12" t="str">
        <f>IFERROR(_xlfn.XLOOKUP(G352,Data[DivisionName],Data[ISIC Division],"",0),"")</f>
        <v/>
      </c>
      <c r="H352" s="13" t="str">
        <f>_xlfn.XLOOKUP(I352,Data[ISIC Group Name],Data[ISIC Group],"",0)</f>
        <v/>
      </c>
      <c r="J352" s="14"/>
      <c r="K352" t="str">
        <f>IFERROR(VLOOKUP(VALUE(J352),'Combined ISIC Code '!G354:H772,2,FALSE),"")</f>
        <v/>
      </c>
      <c r="L352" t="str" cm="1">
        <f t="array" ref="L352">_xlfn.UNIQUE(_xlfn.XLOOKUP(M352,Data[Economic Activity],Data[[ Activity Code]],"",0))</f>
        <v/>
      </c>
    </row>
    <row r="353" spans="4:12" x14ac:dyDescent="0.3">
      <c r="D353" t="str">
        <f>_xlfn.XLOOKUP(E353,Data[Sector Name],Data[ISIC Section],"",0)</f>
        <v/>
      </c>
      <c r="F353" s="12" t="str">
        <f>IFERROR(_xlfn.XLOOKUP(G353,Data[DivisionName],Data[ISIC Division],"",0),"")</f>
        <v/>
      </c>
      <c r="H353" s="13" t="str">
        <f>_xlfn.XLOOKUP(I353,Data[ISIC Group Name],Data[ISIC Group],"",0)</f>
        <v/>
      </c>
      <c r="J353" s="14"/>
      <c r="K353" t="str">
        <f>IFERROR(VLOOKUP(VALUE(J353),'Combined ISIC Code '!G355:H773,2,FALSE),"")</f>
        <v/>
      </c>
      <c r="L353" t="str" cm="1">
        <f t="array" ref="L353">_xlfn.UNIQUE(_xlfn.XLOOKUP(M353,Data[Economic Activity],Data[[ Activity Code]],"",0))</f>
        <v/>
      </c>
    </row>
    <row r="354" spans="4:12" x14ac:dyDescent="0.3">
      <c r="D354" t="str">
        <f>_xlfn.XLOOKUP(E354,Data[Sector Name],Data[ISIC Section],"",0)</f>
        <v/>
      </c>
      <c r="F354" s="12" t="str">
        <f>IFERROR(_xlfn.XLOOKUP(G354,Data[DivisionName],Data[ISIC Division],"",0),"")</f>
        <v/>
      </c>
      <c r="H354" s="13" t="str">
        <f>_xlfn.XLOOKUP(I354,Data[ISIC Group Name],Data[ISIC Group],"",0)</f>
        <v/>
      </c>
      <c r="J354" s="14"/>
      <c r="K354" t="str">
        <f>IFERROR(VLOOKUP(VALUE(J354),'Combined ISIC Code '!G356:H774,2,FALSE),"")</f>
        <v/>
      </c>
      <c r="L354" t="str" cm="1">
        <f t="array" ref="L354">_xlfn.UNIQUE(_xlfn.XLOOKUP(M354,Data[Economic Activity],Data[[ Activity Code]],"",0))</f>
        <v/>
      </c>
    </row>
    <row r="355" spans="4:12" x14ac:dyDescent="0.3">
      <c r="D355" t="str">
        <f>_xlfn.XLOOKUP(E355,Data[Sector Name],Data[ISIC Section],"",0)</f>
        <v/>
      </c>
      <c r="F355" s="12" t="str">
        <f>IFERROR(_xlfn.XLOOKUP(G355,Data[DivisionName],Data[ISIC Division],"",0),"")</f>
        <v/>
      </c>
      <c r="H355" s="13" t="str">
        <f>_xlfn.XLOOKUP(I355,Data[ISIC Group Name],Data[ISIC Group],"",0)</f>
        <v/>
      </c>
      <c r="J355" s="14"/>
      <c r="K355" t="str">
        <f>IFERROR(VLOOKUP(VALUE(J355),'Combined ISIC Code '!G357:H775,2,FALSE),"")</f>
        <v/>
      </c>
      <c r="L355" t="str" cm="1">
        <f t="array" ref="L355">_xlfn.UNIQUE(_xlfn.XLOOKUP(M355,Data[Economic Activity],Data[[ Activity Code]],"",0))</f>
        <v/>
      </c>
    </row>
    <row r="356" spans="4:12" x14ac:dyDescent="0.3">
      <c r="D356" t="str">
        <f>_xlfn.XLOOKUP(E356,Data[Sector Name],Data[ISIC Section],"",0)</f>
        <v/>
      </c>
      <c r="F356" s="12" t="str">
        <f>IFERROR(_xlfn.XLOOKUP(G356,Data[DivisionName],Data[ISIC Division],"",0),"")</f>
        <v/>
      </c>
      <c r="H356" s="13" t="str">
        <f>_xlfn.XLOOKUP(I356,Data[ISIC Group Name],Data[ISIC Group],"",0)</f>
        <v/>
      </c>
      <c r="J356" s="14"/>
      <c r="K356" t="str">
        <f>IFERROR(VLOOKUP(VALUE(J356),'Combined ISIC Code '!G358:H776,2,FALSE),"")</f>
        <v/>
      </c>
      <c r="L356" t="str" cm="1">
        <f t="array" ref="L356">_xlfn.UNIQUE(_xlfn.XLOOKUP(M356,Data[Economic Activity],Data[[ Activity Code]],"",0))</f>
        <v/>
      </c>
    </row>
    <row r="357" spans="4:12" x14ac:dyDescent="0.3">
      <c r="D357" t="str">
        <f>_xlfn.XLOOKUP(E357,Data[Sector Name],Data[ISIC Section],"",0)</f>
        <v/>
      </c>
      <c r="F357" s="12" t="str">
        <f>IFERROR(_xlfn.XLOOKUP(G357,Data[DivisionName],Data[ISIC Division],"",0),"")</f>
        <v/>
      </c>
      <c r="H357" s="13" t="str">
        <f>_xlfn.XLOOKUP(I357,Data[ISIC Group Name],Data[ISIC Group],"",0)</f>
        <v/>
      </c>
      <c r="J357" s="14"/>
      <c r="K357" t="str">
        <f>IFERROR(VLOOKUP(VALUE(J357),'Combined ISIC Code '!G359:H777,2,FALSE),"")</f>
        <v/>
      </c>
      <c r="L357" t="str" cm="1">
        <f t="array" ref="L357">_xlfn.UNIQUE(_xlfn.XLOOKUP(M357,Data[Economic Activity],Data[[ Activity Code]],"",0))</f>
        <v/>
      </c>
    </row>
    <row r="358" spans="4:12" x14ac:dyDescent="0.3">
      <c r="D358" t="str">
        <f>_xlfn.XLOOKUP(E358,Data[Sector Name],Data[ISIC Section],"",0)</f>
        <v/>
      </c>
      <c r="F358" s="12" t="str">
        <f>IFERROR(_xlfn.XLOOKUP(G358,Data[DivisionName],Data[ISIC Division],"",0),"")</f>
        <v/>
      </c>
      <c r="H358" s="13" t="str">
        <f>_xlfn.XLOOKUP(I358,Data[ISIC Group Name],Data[ISIC Group],"",0)</f>
        <v/>
      </c>
      <c r="J358" s="14"/>
      <c r="K358" t="str">
        <f>IFERROR(VLOOKUP(VALUE(J358),'Combined ISIC Code '!G360:H778,2,FALSE),"")</f>
        <v/>
      </c>
      <c r="L358" t="str" cm="1">
        <f t="array" ref="L358">_xlfn.UNIQUE(_xlfn.XLOOKUP(M358,Data[Economic Activity],Data[[ Activity Code]],"",0))</f>
        <v/>
      </c>
    </row>
    <row r="359" spans="4:12" x14ac:dyDescent="0.3">
      <c r="D359" t="str">
        <f>_xlfn.XLOOKUP(E359,Data[Sector Name],Data[ISIC Section],"",0)</f>
        <v/>
      </c>
      <c r="F359" s="12" t="str">
        <f>IFERROR(_xlfn.XLOOKUP(G359,Data[DivisionName],Data[ISIC Division],"",0),"")</f>
        <v/>
      </c>
      <c r="H359" s="13" t="str">
        <f>_xlfn.XLOOKUP(I359,Data[ISIC Group Name],Data[ISIC Group],"",0)</f>
        <v/>
      </c>
      <c r="J359" s="14"/>
      <c r="K359" t="str">
        <f>IFERROR(VLOOKUP(VALUE(J359),'Combined ISIC Code '!G361:H779,2,FALSE),"")</f>
        <v/>
      </c>
      <c r="L359" t="str" cm="1">
        <f t="array" ref="L359">_xlfn.UNIQUE(_xlfn.XLOOKUP(M359,Data[Economic Activity],Data[[ Activity Code]],"",0))</f>
        <v/>
      </c>
    </row>
    <row r="360" spans="4:12" x14ac:dyDescent="0.3">
      <c r="D360" t="str">
        <f>_xlfn.XLOOKUP(E360,Data[Sector Name],Data[ISIC Section],"",0)</f>
        <v/>
      </c>
      <c r="F360" s="12" t="str">
        <f>IFERROR(_xlfn.XLOOKUP(G360,Data[DivisionName],Data[ISIC Division],"",0),"")</f>
        <v/>
      </c>
      <c r="H360" s="13" t="str">
        <f>_xlfn.XLOOKUP(I360,Data[ISIC Group Name],Data[ISIC Group],"",0)</f>
        <v/>
      </c>
      <c r="J360" s="14"/>
      <c r="K360" t="str">
        <f>IFERROR(VLOOKUP(VALUE(J360),'Combined ISIC Code '!G362:H780,2,FALSE),"")</f>
        <v/>
      </c>
      <c r="L360" t="str" cm="1">
        <f t="array" ref="L360">_xlfn.UNIQUE(_xlfn.XLOOKUP(M360,Data[Economic Activity],Data[[ Activity Code]],"",0))</f>
        <v/>
      </c>
    </row>
    <row r="361" spans="4:12" x14ac:dyDescent="0.3">
      <c r="D361" t="str">
        <f>_xlfn.XLOOKUP(E361,Data[Sector Name],Data[ISIC Section],"",0)</f>
        <v/>
      </c>
      <c r="F361" s="12" t="str">
        <f>IFERROR(_xlfn.XLOOKUP(G361,Data[DivisionName],Data[ISIC Division],"",0),"")</f>
        <v/>
      </c>
      <c r="H361" s="13" t="str">
        <f>_xlfn.XLOOKUP(I361,Data[ISIC Group Name],Data[ISIC Group],"",0)</f>
        <v/>
      </c>
      <c r="J361" s="14"/>
      <c r="K361" t="str">
        <f>IFERROR(VLOOKUP(VALUE(J361),'Combined ISIC Code '!G363:H781,2,FALSE),"")</f>
        <v/>
      </c>
      <c r="L361" t="str" cm="1">
        <f t="array" ref="L361">_xlfn.UNIQUE(_xlfn.XLOOKUP(M361,Data[Economic Activity],Data[[ Activity Code]],"",0))</f>
        <v/>
      </c>
    </row>
    <row r="362" spans="4:12" x14ac:dyDescent="0.3">
      <c r="D362" t="str">
        <f>_xlfn.XLOOKUP(E362,Data[Sector Name],Data[ISIC Section],"",0)</f>
        <v/>
      </c>
      <c r="F362" s="12" t="str">
        <f>IFERROR(_xlfn.XLOOKUP(G362,Data[DivisionName],Data[ISIC Division],"",0),"")</f>
        <v/>
      </c>
      <c r="H362" s="13" t="str">
        <f>_xlfn.XLOOKUP(I362,Data[ISIC Group Name],Data[ISIC Group],"",0)</f>
        <v/>
      </c>
      <c r="J362" s="14"/>
      <c r="K362" t="str">
        <f>IFERROR(VLOOKUP(VALUE(J362),'Combined ISIC Code '!G364:H782,2,FALSE),"")</f>
        <v/>
      </c>
      <c r="L362" t="str" cm="1">
        <f t="array" ref="L362">_xlfn.UNIQUE(_xlfn.XLOOKUP(M362,Data[Economic Activity],Data[[ Activity Code]],"",0))</f>
        <v/>
      </c>
    </row>
    <row r="363" spans="4:12" x14ac:dyDescent="0.3">
      <c r="D363" t="str">
        <f>_xlfn.XLOOKUP(E363,Data[Sector Name],Data[ISIC Section],"",0)</f>
        <v/>
      </c>
      <c r="F363" s="12" t="str">
        <f>IFERROR(_xlfn.XLOOKUP(G363,Data[DivisionName],Data[ISIC Division],"",0),"")</f>
        <v/>
      </c>
      <c r="H363" s="13" t="str">
        <f>_xlfn.XLOOKUP(I363,Data[ISIC Group Name],Data[ISIC Group],"",0)</f>
        <v/>
      </c>
      <c r="J363" s="14"/>
      <c r="K363" t="str">
        <f>IFERROR(VLOOKUP(VALUE(J363),'Combined ISIC Code '!G365:H783,2,FALSE),"")</f>
        <v/>
      </c>
      <c r="L363" t="str" cm="1">
        <f t="array" ref="L363">_xlfn.UNIQUE(_xlfn.XLOOKUP(M363,Data[Economic Activity],Data[[ Activity Code]],"",0))</f>
        <v/>
      </c>
    </row>
    <row r="364" spans="4:12" x14ac:dyDescent="0.3">
      <c r="D364" t="str">
        <f>_xlfn.XLOOKUP(E364,Data[Sector Name],Data[ISIC Section],"",0)</f>
        <v/>
      </c>
      <c r="F364" s="12" t="str">
        <f>IFERROR(_xlfn.XLOOKUP(G364,Data[DivisionName],Data[ISIC Division],"",0),"")</f>
        <v/>
      </c>
      <c r="H364" s="13" t="str">
        <f>_xlfn.XLOOKUP(I364,Data[ISIC Group Name],Data[ISIC Group],"",0)</f>
        <v/>
      </c>
      <c r="J364" s="14"/>
      <c r="K364" t="str">
        <f>IFERROR(VLOOKUP(VALUE(J364),'Combined ISIC Code '!G366:H784,2,FALSE),"")</f>
        <v/>
      </c>
      <c r="L364" t="str" cm="1">
        <f t="array" ref="L364">_xlfn.UNIQUE(_xlfn.XLOOKUP(M364,Data[Economic Activity],Data[[ Activity Code]],"",0))</f>
        <v/>
      </c>
    </row>
    <row r="365" spans="4:12" x14ac:dyDescent="0.3">
      <c r="D365" t="str">
        <f>_xlfn.XLOOKUP(E365,Data[Sector Name],Data[ISIC Section],"",0)</f>
        <v/>
      </c>
      <c r="F365" s="12" t="str">
        <f>IFERROR(_xlfn.XLOOKUP(G365,Data[DivisionName],Data[ISIC Division],"",0),"")</f>
        <v/>
      </c>
      <c r="H365" s="13" t="str">
        <f>_xlfn.XLOOKUP(I365,Data[ISIC Group Name],Data[ISIC Group],"",0)</f>
        <v/>
      </c>
      <c r="J365" s="14"/>
      <c r="K365" t="str">
        <f>IFERROR(VLOOKUP(VALUE(J365),'Combined ISIC Code '!G367:H785,2,FALSE),"")</f>
        <v/>
      </c>
      <c r="L365" t="str" cm="1">
        <f t="array" ref="L365">_xlfn.UNIQUE(_xlfn.XLOOKUP(M365,Data[Economic Activity],Data[[ Activity Code]],"",0))</f>
        <v/>
      </c>
    </row>
    <row r="366" spans="4:12" x14ac:dyDescent="0.3">
      <c r="D366" t="str">
        <f>_xlfn.XLOOKUP(E366,Data[Sector Name],Data[ISIC Section],"",0)</f>
        <v/>
      </c>
      <c r="F366" s="12" t="str">
        <f>IFERROR(_xlfn.XLOOKUP(G366,Data[DivisionName],Data[ISIC Division],"",0),"")</f>
        <v/>
      </c>
      <c r="H366" s="13" t="str">
        <f>_xlfn.XLOOKUP(I366,Data[ISIC Group Name],Data[ISIC Group],"",0)</f>
        <v/>
      </c>
      <c r="J366" s="14"/>
      <c r="K366" t="str">
        <f>IFERROR(VLOOKUP(VALUE(J366),'Combined ISIC Code '!G368:H786,2,FALSE),"")</f>
        <v/>
      </c>
      <c r="L366" t="str" cm="1">
        <f t="array" ref="L366">_xlfn.UNIQUE(_xlfn.XLOOKUP(M366,Data[Economic Activity],Data[[ Activity Code]],"",0))</f>
        <v/>
      </c>
    </row>
    <row r="367" spans="4:12" x14ac:dyDescent="0.3">
      <c r="D367" t="str">
        <f>_xlfn.XLOOKUP(E367,Data[Sector Name],Data[ISIC Section],"",0)</f>
        <v/>
      </c>
      <c r="F367" s="12" t="str">
        <f>IFERROR(_xlfn.XLOOKUP(G367,Data[DivisionName],Data[ISIC Division],"",0),"")</f>
        <v/>
      </c>
      <c r="H367" s="13" t="str">
        <f>_xlfn.XLOOKUP(I367,Data[ISIC Group Name],Data[ISIC Group],"",0)</f>
        <v/>
      </c>
      <c r="J367" s="14"/>
      <c r="K367" t="str">
        <f>IFERROR(VLOOKUP(VALUE(J367),'Combined ISIC Code '!G369:H787,2,FALSE),"")</f>
        <v/>
      </c>
      <c r="L367" t="str" cm="1">
        <f t="array" ref="L367">_xlfn.UNIQUE(_xlfn.XLOOKUP(M367,Data[Economic Activity],Data[[ Activity Code]],"",0))</f>
        <v/>
      </c>
    </row>
    <row r="368" spans="4:12" x14ac:dyDescent="0.3">
      <c r="D368" t="str">
        <f>_xlfn.XLOOKUP(E368,Data[Sector Name],Data[ISIC Section],"",0)</f>
        <v/>
      </c>
      <c r="F368" s="12" t="str">
        <f>IFERROR(_xlfn.XLOOKUP(G368,Data[DivisionName],Data[ISIC Division],"",0),"")</f>
        <v/>
      </c>
      <c r="H368" s="13" t="str">
        <f>_xlfn.XLOOKUP(I368,Data[ISIC Group Name],Data[ISIC Group],"",0)</f>
        <v/>
      </c>
      <c r="J368" s="14"/>
      <c r="K368" t="str">
        <f>IFERROR(VLOOKUP(VALUE(J368),'Combined ISIC Code '!G370:H788,2,FALSE),"")</f>
        <v/>
      </c>
      <c r="L368" t="str" cm="1">
        <f t="array" ref="L368">_xlfn.UNIQUE(_xlfn.XLOOKUP(M368,Data[Economic Activity],Data[[ Activity Code]],"",0))</f>
        <v/>
      </c>
    </row>
    <row r="369" spans="4:12" x14ac:dyDescent="0.3">
      <c r="D369" t="str">
        <f>_xlfn.XLOOKUP(E369,Data[Sector Name],Data[ISIC Section],"",0)</f>
        <v/>
      </c>
      <c r="F369" s="12" t="str">
        <f>IFERROR(_xlfn.XLOOKUP(G369,Data[DivisionName],Data[ISIC Division],"",0),"")</f>
        <v/>
      </c>
      <c r="H369" s="13" t="str">
        <f>_xlfn.XLOOKUP(I369,Data[ISIC Group Name],Data[ISIC Group],"",0)</f>
        <v/>
      </c>
      <c r="J369" s="14"/>
      <c r="K369" t="str">
        <f>IFERROR(VLOOKUP(VALUE(J369),'Combined ISIC Code '!G371:H789,2,FALSE),"")</f>
        <v/>
      </c>
      <c r="L369" t="str" cm="1">
        <f t="array" ref="L369">_xlfn.UNIQUE(_xlfn.XLOOKUP(M369,Data[Economic Activity],Data[[ Activity Code]],"",0))</f>
        <v/>
      </c>
    </row>
    <row r="370" spans="4:12" x14ac:dyDescent="0.3">
      <c r="D370" t="str">
        <f>_xlfn.XLOOKUP(E370,Data[Sector Name],Data[ISIC Section],"",0)</f>
        <v/>
      </c>
      <c r="F370" s="12" t="str">
        <f>IFERROR(_xlfn.XLOOKUP(G370,Data[DivisionName],Data[ISIC Division],"",0),"")</f>
        <v/>
      </c>
      <c r="H370" s="13" t="str">
        <f>_xlfn.XLOOKUP(I370,Data[ISIC Group Name],Data[ISIC Group],"",0)</f>
        <v/>
      </c>
      <c r="J370" s="14"/>
      <c r="K370" t="str">
        <f>IFERROR(VLOOKUP(VALUE(J370),'Combined ISIC Code '!G372:H790,2,FALSE),"")</f>
        <v/>
      </c>
      <c r="L370" t="str" cm="1">
        <f t="array" ref="L370">_xlfn.UNIQUE(_xlfn.XLOOKUP(M370,Data[Economic Activity],Data[[ Activity Code]],"",0))</f>
        <v/>
      </c>
    </row>
    <row r="371" spans="4:12" x14ac:dyDescent="0.3">
      <c r="D371" t="str">
        <f>_xlfn.XLOOKUP(E371,Data[Sector Name],Data[ISIC Section],"",0)</f>
        <v/>
      </c>
      <c r="F371" s="12" t="str">
        <f>IFERROR(_xlfn.XLOOKUP(G371,Data[DivisionName],Data[ISIC Division],"",0),"")</f>
        <v/>
      </c>
      <c r="H371" s="13" t="str">
        <f>_xlfn.XLOOKUP(I371,Data[ISIC Group Name],Data[ISIC Group],"",0)</f>
        <v/>
      </c>
      <c r="J371" s="14"/>
      <c r="K371" t="str">
        <f>IFERROR(VLOOKUP(VALUE(J371),'Combined ISIC Code '!G373:H791,2,FALSE),"")</f>
        <v/>
      </c>
      <c r="L371" t="str" cm="1">
        <f t="array" ref="L371">_xlfn.UNIQUE(_xlfn.XLOOKUP(M371,Data[Economic Activity],Data[[ Activity Code]],"",0))</f>
        <v/>
      </c>
    </row>
    <row r="372" spans="4:12" x14ac:dyDescent="0.3">
      <c r="D372" t="str">
        <f>_xlfn.XLOOKUP(E372,Data[Sector Name],Data[ISIC Section],"",0)</f>
        <v/>
      </c>
      <c r="F372" s="12" t="str">
        <f>IFERROR(_xlfn.XLOOKUP(G372,Data[DivisionName],Data[ISIC Division],"",0),"")</f>
        <v/>
      </c>
      <c r="H372" s="13" t="str">
        <f>_xlfn.XLOOKUP(I372,Data[ISIC Group Name],Data[ISIC Group],"",0)</f>
        <v/>
      </c>
      <c r="J372" s="14"/>
      <c r="K372" t="str">
        <f>IFERROR(VLOOKUP(VALUE(J372),'Combined ISIC Code '!G374:H792,2,FALSE),"")</f>
        <v/>
      </c>
      <c r="L372" t="str" cm="1">
        <f t="array" ref="L372">_xlfn.UNIQUE(_xlfn.XLOOKUP(M372,Data[Economic Activity],Data[[ Activity Code]],"",0))</f>
        <v/>
      </c>
    </row>
    <row r="373" spans="4:12" x14ac:dyDescent="0.3">
      <c r="D373" t="str">
        <f>_xlfn.XLOOKUP(E373,Data[Sector Name],Data[ISIC Section],"",0)</f>
        <v/>
      </c>
      <c r="F373" s="12" t="str">
        <f>IFERROR(_xlfn.XLOOKUP(G373,Data[DivisionName],Data[ISIC Division],"",0),"")</f>
        <v/>
      </c>
      <c r="H373" s="13" t="str">
        <f>_xlfn.XLOOKUP(I373,Data[ISIC Group Name],Data[ISIC Group],"",0)</f>
        <v/>
      </c>
      <c r="J373" s="14"/>
      <c r="K373" t="str">
        <f>IFERROR(VLOOKUP(VALUE(J373),'Combined ISIC Code '!G375:H793,2,FALSE),"")</f>
        <v/>
      </c>
      <c r="L373" t="str" cm="1">
        <f t="array" ref="L373">_xlfn.UNIQUE(_xlfn.XLOOKUP(M373,Data[Economic Activity],Data[[ Activity Code]],"",0))</f>
        <v/>
      </c>
    </row>
    <row r="374" spans="4:12" x14ac:dyDescent="0.3">
      <c r="D374" t="str">
        <f>_xlfn.XLOOKUP(E374,Data[Sector Name],Data[ISIC Section],"",0)</f>
        <v/>
      </c>
      <c r="F374" s="12" t="str">
        <f>IFERROR(_xlfn.XLOOKUP(G374,Data[DivisionName],Data[ISIC Division],"",0),"")</f>
        <v/>
      </c>
      <c r="H374" s="13" t="str">
        <f>_xlfn.XLOOKUP(I374,Data[ISIC Group Name],Data[ISIC Group],"",0)</f>
        <v/>
      </c>
      <c r="J374" s="14"/>
      <c r="K374" t="str">
        <f>IFERROR(VLOOKUP(VALUE(J374),'Combined ISIC Code '!G376:H794,2,FALSE),"")</f>
        <v/>
      </c>
      <c r="L374" t="str" cm="1">
        <f t="array" ref="L374">_xlfn.UNIQUE(_xlfn.XLOOKUP(M374,Data[Economic Activity],Data[[ Activity Code]],"",0))</f>
        <v/>
      </c>
    </row>
    <row r="375" spans="4:12" x14ac:dyDescent="0.3">
      <c r="D375" t="str">
        <f>_xlfn.XLOOKUP(E375,Data[Sector Name],Data[ISIC Section],"",0)</f>
        <v/>
      </c>
      <c r="F375" s="12" t="str">
        <f>IFERROR(_xlfn.XLOOKUP(G375,Data[DivisionName],Data[ISIC Division],"",0),"")</f>
        <v/>
      </c>
      <c r="H375" s="13" t="str">
        <f>_xlfn.XLOOKUP(I375,Data[ISIC Group Name],Data[ISIC Group],"",0)</f>
        <v/>
      </c>
      <c r="J375" s="14"/>
      <c r="K375" t="str">
        <f>IFERROR(VLOOKUP(VALUE(J375),'Combined ISIC Code '!G377:H795,2,FALSE),"")</f>
        <v/>
      </c>
      <c r="L375" t="str" cm="1">
        <f t="array" ref="L375">_xlfn.UNIQUE(_xlfn.XLOOKUP(M375,Data[Economic Activity],Data[[ Activity Code]],"",0))</f>
        <v/>
      </c>
    </row>
    <row r="376" spans="4:12" x14ac:dyDescent="0.3">
      <c r="D376" t="str">
        <f>_xlfn.XLOOKUP(E376,Data[Sector Name],Data[ISIC Section],"",0)</f>
        <v/>
      </c>
      <c r="F376" s="12" t="str">
        <f>IFERROR(_xlfn.XLOOKUP(G376,Data[DivisionName],Data[ISIC Division],"",0),"")</f>
        <v/>
      </c>
      <c r="H376" s="13" t="str">
        <f>_xlfn.XLOOKUP(I376,Data[ISIC Group Name],Data[ISIC Group],"",0)</f>
        <v/>
      </c>
      <c r="J376" s="14"/>
      <c r="K376" t="str">
        <f>IFERROR(VLOOKUP(VALUE(J376),'Combined ISIC Code '!G378:H796,2,FALSE),"")</f>
        <v/>
      </c>
      <c r="L376" t="str" cm="1">
        <f t="array" ref="L376">_xlfn.UNIQUE(_xlfn.XLOOKUP(M376,Data[Economic Activity],Data[[ Activity Code]],"",0))</f>
        <v/>
      </c>
    </row>
    <row r="377" spans="4:12" x14ac:dyDescent="0.3">
      <c r="D377" t="str">
        <f>_xlfn.XLOOKUP(E377,Data[Sector Name],Data[ISIC Section],"",0)</f>
        <v/>
      </c>
      <c r="F377" s="12" t="str">
        <f>IFERROR(_xlfn.XLOOKUP(G377,Data[DivisionName],Data[ISIC Division],"",0),"")</f>
        <v/>
      </c>
      <c r="H377" s="13" t="str">
        <f>_xlfn.XLOOKUP(I377,Data[ISIC Group Name],Data[ISIC Group],"",0)</f>
        <v/>
      </c>
      <c r="J377" s="14"/>
      <c r="K377" t="str">
        <f>IFERROR(VLOOKUP(VALUE(J377),'Combined ISIC Code '!G379:H797,2,FALSE),"")</f>
        <v/>
      </c>
      <c r="L377" t="str" cm="1">
        <f t="array" ref="L377">_xlfn.UNIQUE(_xlfn.XLOOKUP(M377,Data[Economic Activity],Data[[ Activity Code]],"",0))</f>
        <v/>
      </c>
    </row>
    <row r="378" spans="4:12" x14ac:dyDescent="0.3">
      <c r="D378" t="str">
        <f>_xlfn.XLOOKUP(E378,Data[Sector Name],Data[ISIC Section],"",0)</f>
        <v/>
      </c>
      <c r="F378" s="12" t="str">
        <f>IFERROR(_xlfn.XLOOKUP(G378,Data[DivisionName],Data[ISIC Division],"",0),"")</f>
        <v/>
      </c>
      <c r="H378" s="13" t="str">
        <f>_xlfn.XLOOKUP(I378,Data[ISIC Group Name],Data[ISIC Group],"",0)</f>
        <v/>
      </c>
      <c r="J378" s="14"/>
      <c r="K378" t="str">
        <f>IFERROR(VLOOKUP(VALUE(J378),'Combined ISIC Code '!G380:H798,2,FALSE),"")</f>
        <v/>
      </c>
      <c r="L378" t="str" cm="1">
        <f t="array" ref="L378">_xlfn.UNIQUE(_xlfn.XLOOKUP(M378,Data[Economic Activity],Data[[ Activity Code]],"",0))</f>
        <v/>
      </c>
    </row>
    <row r="379" spans="4:12" x14ac:dyDescent="0.3">
      <c r="D379" t="str">
        <f>_xlfn.XLOOKUP(E379,Data[Sector Name],Data[ISIC Section],"",0)</f>
        <v/>
      </c>
      <c r="F379" s="12" t="str">
        <f>IFERROR(_xlfn.XLOOKUP(G379,Data[DivisionName],Data[ISIC Division],"",0),"")</f>
        <v/>
      </c>
      <c r="H379" s="13" t="str">
        <f>_xlfn.XLOOKUP(I379,Data[ISIC Group Name],Data[ISIC Group],"",0)</f>
        <v/>
      </c>
      <c r="J379" s="14"/>
      <c r="K379" t="str">
        <f>IFERROR(VLOOKUP(VALUE(J379),'Combined ISIC Code '!G381:H799,2,FALSE),"")</f>
        <v/>
      </c>
      <c r="L379" t="str" cm="1">
        <f t="array" ref="L379">_xlfn.UNIQUE(_xlfn.XLOOKUP(M379,Data[Economic Activity],Data[[ Activity Code]],"",0))</f>
        <v/>
      </c>
    </row>
    <row r="380" spans="4:12" x14ac:dyDescent="0.3">
      <c r="D380" t="str">
        <f>_xlfn.XLOOKUP(E380,Data[Sector Name],Data[ISIC Section],"",0)</f>
        <v/>
      </c>
      <c r="F380" s="12" t="str">
        <f>IFERROR(_xlfn.XLOOKUP(G380,Data[DivisionName],Data[ISIC Division],"",0),"")</f>
        <v/>
      </c>
      <c r="H380" s="13" t="str">
        <f>_xlfn.XLOOKUP(I380,Data[ISIC Group Name],Data[ISIC Group],"",0)</f>
        <v/>
      </c>
      <c r="J380" s="14"/>
      <c r="K380" t="str">
        <f>IFERROR(VLOOKUP(VALUE(J380),'Combined ISIC Code '!G382:H800,2,FALSE),"")</f>
        <v/>
      </c>
      <c r="L380" t="str" cm="1">
        <f t="array" ref="L380">_xlfn.UNIQUE(_xlfn.XLOOKUP(M380,Data[Economic Activity],Data[[ Activity Code]],"",0))</f>
        <v/>
      </c>
    </row>
    <row r="381" spans="4:12" x14ac:dyDescent="0.3">
      <c r="D381" t="str">
        <f>_xlfn.XLOOKUP(E381,Data[Sector Name],Data[ISIC Section],"",0)</f>
        <v/>
      </c>
      <c r="F381" s="12" t="str">
        <f>IFERROR(_xlfn.XLOOKUP(G381,Data[DivisionName],Data[ISIC Division],"",0),"")</f>
        <v/>
      </c>
      <c r="H381" s="13" t="str">
        <f>_xlfn.XLOOKUP(I381,Data[ISIC Group Name],Data[ISIC Group],"",0)</f>
        <v/>
      </c>
      <c r="J381" s="14"/>
      <c r="K381" t="str">
        <f>IFERROR(VLOOKUP(VALUE(J381),'Combined ISIC Code '!G383:H801,2,FALSE),"")</f>
        <v/>
      </c>
      <c r="L381" t="str" cm="1">
        <f t="array" ref="L381">_xlfn.UNIQUE(_xlfn.XLOOKUP(M381,Data[Economic Activity],Data[[ Activity Code]],"",0))</f>
        <v/>
      </c>
    </row>
    <row r="382" spans="4:12" x14ac:dyDescent="0.3">
      <c r="D382" t="str">
        <f>_xlfn.XLOOKUP(E382,Data[Sector Name],Data[ISIC Section],"",0)</f>
        <v/>
      </c>
      <c r="F382" s="12" t="str">
        <f>IFERROR(_xlfn.XLOOKUP(G382,Data[DivisionName],Data[ISIC Division],"",0),"")</f>
        <v/>
      </c>
      <c r="H382" s="13" t="str">
        <f>_xlfn.XLOOKUP(I382,Data[ISIC Group Name],Data[ISIC Group],"",0)</f>
        <v/>
      </c>
      <c r="J382" s="14"/>
      <c r="K382" t="str">
        <f>IFERROR(VLOOKUP(VALUE(J382),'Combined ISIC Code '!G384:H802,2,FALSE),"")</f>
        <v/>
      </c>
      <c r="L382" t="str" cm="1">
        <f t="array" ref="L382">_xlfn.UNIQUE(_xlfn.XLOOKUP(M382,Data[Economic Activity],Data[[ Activity Code]],"",0))</f>
        <v/>
      </c>
    </row>
    <row r="383" spans="4:12" x14ac:dyDescent="0.3">
      <c r="D383" t="str">
        <f>_xlfn.XLOOKUP(E383,Data[Sector Name],Data[ISIC Section],"",0)</f>
        <v/>
      </c>
      <c r="F383" s="12" t="str">
        <f>IFERROR(_xlfn.XLOOKUP(G383,Data[DivisionName],Data[ISIC Division],"",0),"")</f>
        <v/>
      </c>
      <c r="H383" s="13" t="str">
        <f>_xlfn.XLOOKUP(I383,Data[ISIC Group Name],Data[ISIC Group],"",0)</f>
        <v/>
      </c>
      <c r="J383" s="14"/>
      <c r="K383" t="str">
        <f>IFERROR(VLOOKUP(VALUE(J383),'Combined ISIC Code '!G385:H803,2,FALSE),"")</f>
        <v/>
      </c>
      <c r="L383" t="str" cm="1">
        <f t="array" ref="L383">_xlfn.UNIQUE(_xlfn.XLOOKUP(M383,Data[Economic Activity],Data[[ Activity Code]],"",0))</f>
        <v/>
      </c>
    </row>
    <row r="384" spans="4:12" x14ac:dyDescent="0.3">
      <c r="D384" t="str">
        <f>_xlfn.XLOOKUP(E384,Data[Sector Name],Data[ISIC Section],"",0)</f>
        <v/>
      </c>
      <c r="F384" s="12" t="str">
        <f>IFERROR(_xlfn.XLOOKUP(G384,Data[DivisionName],Data[ISIC Division],"",0),"")</f>
        <v/>
      </c>
      <c r="H384" s="13" t="str">
        <f>_xlfn.XLOOKUP(I384,Data[ISIC Group Name],Data[ISIC Group],"",0)</f>
        <v/>
      </c>
      <c r="J384" s="14"/>
      <c r="K384" t="str">
        <f>IFERROR(VLOOKUP(VALUE(J384),'Combined ISIC Code '!G386:H804,2,FALSE),"")</f>
        <v/>
      </c>
      <c r="L384" t="str" cm="1">
        <f t="array" ref="L384">_xlfn.UNIQUE(_xlfn.XLOOKUP(M384,Data[Economic Activity],Data[[ Activity Code]],"",0))</f>
        <v/>
      </c>
    </row>
    <row r="385" spans="4:12" x14ac:dyDescent="0.3">
      <c r="D385" t="str">
        <f>_xlfn.XLOOKUP(E385,Data[Sector Name],Data[ISIC Section],"",0)</f>
        <v/>
      </c>
      <c r="F385" s="12" t="str">
        <f>IFERROR(_xlfn.XLOOKUP(G385,Data[DivisionName],Data[ISIC Division],"",0),"")</f>
        <v/>
      </c>
      <c r="H385" s="13" t="str">
        <f>_xlfn.XLOOKUP(I385,Data[ISIC Group Name],Data[ISIC Group],"",0)</f>
        <v/>
      </c>
      <c r="J385" s="14"/>
      <c r="K385" t="str">
        <f>IFERROR(VLOOKUP(VALUE(J385),'Combined ISIC Code '!G387:H805,2,FALSE),"")</f>
        <v/>
      </c>
      <c r="L385" t="str" cm="1">
        <f t="array" ref="L385">_xlfn.UNIQUE(_xlfn.XLOOKUP(M385,Data[Economic Activity],Data[[ Activity Code]],"",0))</f>
        <v/>
      </c>
    </row>
    <row r="386" spans="4:12" x14ac:dyDescent="0.3">
      <c r="D386" t="str">
        <f>_xlfn.XLOOKUP(E386,Data[Sector Name],Data[ISIC Section],"",0)</f>
        <v/>
      </c>
      <c r="F386" s="12" t="str">
        <f>IFERROR(_xlfn.XLOOKUP(G386,Data[DivisionName],Data[ISIC Division],"",0),"")</f>
        <v/>
      </c>
      <c r="H386" s="13" t="str">
        <f>_xlfn.XLOOKUP(I386,Data[ISIC Group Name],Data[ISIC Group],"",0)</f>
        <v/>
      </c>
      <c r="J386" s="14"/>
      <c r="K386" t="str">
        <f>IFERROR(VLOOKUP(VALUE(J386),'Combined ISIC Code '!G388:H806,2,FALSE),"")</f>
        <v/>
      </c>
      <c r="L386" t="str" cm="1">
        <f t="array" ref="L386">_xlfn.UNIQUE(_xlfn.XLOOKUP(M386,Data[Economic Activity],Data[[ Activity Code]],"",0))</f>
        <v/>
      </c>
    </row>
    <row r="387" spans="4:12" x14ac:dyDescent="0.3">
      <c r="D387" t="str">
        <f>_xlfn.XLOOKUP(E387,Data[Sector Name],Data[ISIC Section],"",0)</f>
        <v/>
      </c>
      <c r="F387" s="12" t="str">
        <f>IFERROR(_xlfn.XLOOKUP(G387,Data[DivisionName],Data[ISIC Division],"",0),"")</f>
        <v/>
      </c>
      <c r="H387" s="13" t="str">
        <f>_xlfn.XLOOKUP(I387,Data[ISIC Group Name],Data[ISIC Group],"",0)</f>
        <v/>
      </c>
      <c r="J387" s="14"/>
      <c r="K387" t="str">
        <f>IFERROR(VLOOKUP(VALUE(J387),'Combined ISIC Code '!G389:H807,2,FALSE),"")</f>
        <v/>
      </c>
      <c r="L387" t="str" cm="1">
        <f t="array" ref="L387">_xlfn.UNIQUE(_xlfn.XLOOKUP(M387,Data[Economic Activity],Data[[ Activity Code]],"",0))</f>
        <v/>
      </c>
    </row>
    <row r="388" spans="4:12" x14ac:dyDescent="0.3">
      <c r="D388" t="str">
        <f>_xlfn.XLOOKUP(E388,Data[Sector Name],Data[ISIC Section],"",0)</f>
        <v/>
      </c>
      <c r="F388" s="12" t="str">
        <f>IFERROR(_xlfn.XLOOKUP(G388,Data[DivisionName],Data[ISIC Division],"",0),"")</f>
        <v/>
      </c>
      <c r="H388" s="13" t="str">
        <f>_xlfn.XLOOKUP(I388,Data[ISIC Group Name],Data[ISIC Group],"",0)</f>
        <v/>
      </c>
      <c r="J388" s="14"/>
      <c r="K388" t="str">
        <f>IFERROR(VLOOKUP(VALUE(J388),'Combined ISIC Code '!G390:H808,2,FALSE),"")</f>
        <v/>
      </c>
      <c r="L388" t="str" cm="1">
        <f t="array" ref="L388">_xlfn.UNIQUE(_xlfn.XLOOKUP(M388,Data[Economic Activity],Data[[ Activity Code]],"",0))</f>
        <v/>
      </c>
    </row>
    <row r="389" spans="4:12" x14ac:dyDescent="0.3">
      <c r="D389" t="str">
        <f>_xlfn.XLOOKUP(E389,Data[Sector Name],Data[ISIC Section],"",0)</f>
        <v/>
      </c>
      <c r="F389" s="12" t="str">
        <f>IFERROR(_xlfn.XLOOKUP(G389,Data[DivisionName],Data[ISIC Division],"",0),"")</f>
        <v/>
      </c>
      <c r="H389" s="13" t="str">
        <f>_xlfn.XLOOKUP(I389,Data[ISIC Group Name],Data[ISIC Group],"",0)</f>
        <v/>
      </c>
      <c r="J389" s="14"/>
      <c r="K389" t="str">
        <f>IFERROR(VLOOKUP(VALUE(J389),'Combined ISIC Code '!G391:H809,2,FALSE),"")</f>
        <v/>
      </c>
      <c r="L389" t="str" cm="1">
        <f t="array" ref="L389">_xlfn.UNIQUE(_xlfn.XLOOKUP(M389,Data[Economic Activity],Data[[ Activity Code]],"",0))</f>
        <v/>
      </c>
    </row>
    <row r="390" spans="4:12" x14ac:dyDescent="0.3">
      <c r="D390" t="str">
        <f>_xlfn.XLOOKUP(E390,Data[Sector Name],Data[ISIC Section],"",0)</f>
        <v/>
      </c>
      <c r="F390" s="12" t="str">
        <f>IFERROR(_xlfn.XLOOKUP(G390,Data[DivisionName],Data[ISIC Division],"",0),"")</f>
        <v/>
      </c>
      <c r="H390" s="13" t="str">
        <f>_xlfn.XLOOKUP(I390,Data[ISIC Group Name],Data[ISIC Group],"",0)</f>
        <v/>
      </c>
      <c r="J390" s="14"/>
      <c r="K390" t="str">
        <f>IFERROR(VLOOKUP(VALUE(J390),'Combined ISIC Code '!G392:H810,2,FALSE),"")</f>
        <v/>
      </c>
      <c r="L390" t="str" cm="1">
        <f t="array" ref="L390">_xlfn.UNIQUE(_xlfn.XLOOKUP(M390,Data[Economic Activity],Data[[ Activity Code]],"",0))</f>
        <v/>
      </c>
    </row>
    <row r="391" spans="4:12" x14ac:dyDescent="0.3">
      <c r="D391" t="str">
        <f>_xlfn.XLOOKUP(E391,Data[Sector Name],Data[ISIC Section],"",0)</f>
        <v/>
      </c>
      <c r="F391" s="12" t="str">
        <f>IFERROR(_xlfn.XLOOKUP(G391,Data[DivisionName],Data[ISIC Division],"",0),"")</f>
        <v/>
      </c>
      <c r="H391" s="13" t="str">
        <f>_xlfn.XLOOKUP(I391,Data[ISIC Group Name],Data[ISIC Group],"",0)</f>
        <v/>
      </c>
      <c r="J391" s="14"/>
      <c r="K391" t="str">
        <f>IFERROR(VLOOKUP(VALUE(J391),'Combined ISIC Code '!G393:H811,2,FALSE),"")</f>
        <v/>
      </c>
      <c r="L391" t="str" cm="1">
        <f t="array" ref="L391">_xlfn.UNIQUE(_xlfn.XLOOKUP(M391,Data[Economic Activity],Data[[ Activity Code]],"",0))</f>
        <v/>
      </c>
    </row>
    <row r="392" spans="4:12" x14ac:dyDescent="0.3">
      <c r="D392" t="str">
        <f>_xlfn.XLOOKUP(E392,Data[Sector Name],Data[ISIC Section],"",0)</f>
        <v/>
      </c>
      <c r="F392" s="12" t="str">
        <f>IFERROR(_xlfn.XLOOKUP(G392,Data[DivisionName],Data[ISIC Division],"",0),"")</f>
        <v/>
      </c>
      <c r="H392" s="13" t="str">
        <f>_xlfn.XLOOKUP(I392,Data[ISIC Group Name],Data[ISIC Group],"",0)</f>
        <v/>
      </c>
      <c r="J392" s="14"/>
      <c r="K392" t="str">
        <f>IFERROR(VLOOKUP(VALUE(J392),'Combined ISIC Code '!G394:H812,2,FALSE),"")</f>
        <v/>
      </c>
      <c r="L392" t="str" cm="1">
        <f t="array" ref="L392">_xlfn.UNIQUE(_xlfn.XLOOKUP(M392,Data[Economic Activity],Data[[ Activity Code]],"",0))</f>
        <v/>
      </c>
    </row>
    <row r="393" spans="4:12" x14ac:dyDescent="0.3">
      <c r="D393" t="str">
        <f>_xlfn.XLOOKUP(E393,Data[Sector Name],Data[ISIC Section],"",0)</f>
        <v/>
      </c>
      <c r="F393" s="12" t="str">
        <f>IFERROR(_xlfn.XLOOKUP(G393,Data[DivisionName],Data[ISIC Division],"",0),"")</f>
        <v/>
      </c>
      <c r="H393" s="13" t="str">
        <f>_xlfn.XLOOKUP(I393,Data[ISIC Group Name],Data[ISIC Group],"",0)</f>
        <v/>
      </c>
      <c r="J393" s="14"/>
      <c r="K393" t="str">
        <f>IFERROR(VLOOKUP(VALUE(J393),'Combined ISIC Code '!G395:H813,2,FALSE),"")</f>
        <v/>
      </c>
      <c r="L393" t="str" cm="1">
        <f t="array" ref="L393">_xlfn.UNIQUE(_xlfn.XLOOKUP(M393,Data[Economic Activity],Data[[ Activity Code]],"",0))</f>
        <v/>
      </c>
    </row>
    <row r="394" spans="4:12" x14ac:dyDescent="0.3">
      <c r="D394" t="str">
        <f>_xlfn.XLOOKUP(E394,Data[Sector Name],Data[ISIC Section],"",0)</f>
        <v/>
      </c>
      <c r="F394" s="12" t="str">
        <f>IFERROR(_xlfn.XLOOKUP(G394,Data[DivisionName],Data[ISIC Division],"",0),"")</f>
        <v/>
      </c>
      <c r="H394" s="13" t="str">
        <f>_xlfn.XLOOKUP(I394,Data[ISIC Group Name],Data[ISIC Group],"",0)</f>
        <v/>
      </c>
      <c r="J394" s="14"/>
      <c r="K394" t="str">
        <f>IFERROR(VLOOKUP(VALUE(J394),'Combined ISIC Code '!G396:H814,2,FALSE),"")</f>
        <v/>
      </c>
      <c r="L394" t="str" cm="1">
        <f t="array" ref="L394">_xlfn.UNIQUE(_xlfn.XLOOKUP(M394,Data[Economic Activity],Data[[ Activity Code]],"",0))</f>
        <v/>
      </c>
    </row>
    <row r="395" spans="4:12" x14ac:dyDescent="0.3">
      <c r="D395" t="str">
        <f>_xlfn.XLOOKUP(E395,Data[Sector Name],Data[ISIC Section],"",0)</f>
        <v/>
      </c>
      <c r="F395" s="12" t="str">
        <f>IFERROR(_xlfn.XLOOKUP(G395,Data[DivisionName],Data[ISIC Division],"",0),"")</f>
        <v/>
      </c>
      <c r="H395" s="13" t="str">
        <f>_xlfn.XLOOKUP(I395,Data[ISIC Group Name],Data[ISIC Group],"",0)</f>
        <v/>
      </c>
      <c r="J395" s="14"/>
      <c r="K395" t="str">
        <f>IFERROR(VLOOKUP(VALUE(J395),'Combined ISIC Code '!G397:H815,2,FALSE),"")</f>
        <v/>
      </c>
      <c r="L395" t="str" cm="1">
        <f t="array" ref="L395">_xlfn.UNIQUE(_xlfn.XLOOKUP(M395,Data[Economic Activity],Data[[ Activity Code]],"",0))</f>
        <v/>
      </c>
    </row>
    <row r="396" spans="4:12" x14ac:dyDescent="0.3">
      <c r="D396" t="str">
        <f>_xlfn.XLOOKUP(E396,Data[Sector Name],Data[ISIC Section],"",0)</f>
        <v/>
      </c>
      <c r="F396" s="12" t="str">
        <f>IFERROR(_xlfn.XLOOKUP(G396,Data[DivisionName],Data[ISIC Division],"",0),"")</f>
        <v/>
      </c>
      <c r="H396" s="13" t="str">
        <f>_xlfn.XLOOKUP(I396,Data[ISIC Group Name],Data[ISIC Group],"",0)</f>
        <v/>
      </c>
      <c r="J396" s="14"/>
      <c r="K396" t="str">
        <f>IFERROR(VLOOKUP(VALUE(J396),'Combined ISIC Code '!G398:H816,2,FALSE),"")</f>
        <v/>
      </c>
      <c r="L396" t="str" cm="1">
        <f t="array" ref="L396">_xlfn.UNIQUE(_xlfn.XLOOKUP(M396,Data[Economic Activity],Data[[ Activity Code]],"",0))</f>
        <v/>
      </c>
    </row>
    <row r="397" spans="4:12" x14ac:dyDescent="0.3">
      <c r="D397" t="str">
        <f>_xlfn.XLOOKUP(E397,Data[Sector Name],Data[ISIC Section],"",0)</f>
        <v/>
      </c>
      <c r="F397" s="12" t="str">
        <f>IFERROR(_xlfn.XLOOKUP(G397,Data[DivisionName],Data[ISIC Division],"",0),"")</f>
        <v/>
      </c>
      <c r="H397" s="13" t="str">
        <f>_xlfn.XLOOKUP(I397,Data[ISIC Group Name],Data[ISIC Group],"",0)</f>
        <v/>
      </c>
      <c r="J397" s="14"/>
      <c r="K397" t="str">
        <f>IFERROR(VLOOKUP(VALUE(J397),'Combined ISIC Code '!G399:H817,2,FALSE),"")</f>
        <v/>
      </c>
      <c r="L397" t="str" cm="1">
        <f t="array" ref="L397">_xlfn.UNIQUE(_xlfn.XLOOKUP(M397,Data[Economic Activity],Data[[ Activity Code]],"",0))</f>
        <v/>
      </c>
    </row>
    <row r="398" spans="4:12" x14ac:dyDescent="0.3">
      <c r="D398" t="str">
        <f>_xlfn.XLOOKUP(E398,Data[Sector Name],Data[ISIC Section],"",0)</f>
        <v/>
      </c>
      <c r="F398" s="12" t="str">
        <f>IFERROR(_xlfn.XLOOKUP(G398,Data[DivisionName],Data[ISIC Division],"",0),"")</f>
        <v/>
      </c>
      <c r="H398" s="13" t="str">
        <f>_xlfn.XLOOKUP(I398,Data[ISIC Group Name],Data[ISIC Group],"",0)</f>
        <v/>
      </c>
      <c r="J398" s="14"/>
      <c r="K398" t="str">
        <f>IFERROR(VLOOKUP(VALUE(J398),'Combined ISIC Code '!G400:H818,2,FALSE),"")</f>
        <v/>
      </c>
      <c r="L398" t="str" cm="1">
        <f t="array" ref="L398">_xlfn.UNIQUE(_xlfn.XLOOKUP(M398,Data[Economic Activity],Data[[ Activity Code]],"",0))</f>
        <v/>
      </c>
    </row>
    <row r="399" spans="4:12" x14ac:dyDescent="0.3">
      <c r="D399" t="str">
        <f>_xlfn.XLOOKUP(E399,Data[Sector Name],Data[ISIC Section],"",0)</f>
        <v/>
      </c>
      <c r="F399" s="12" t="str">
        <f>IFERROR(_xlfn.XLOOKUP(G399,Data[DivisionName],Data[ISIC Division],"",0),"")</f>
        <v/>
      </c>
      <c r="H399" s="13" t="str">
        <f>_xlfn.XLOOKUP(I399,Data[ISIC Group Name],Data[ISIC Group],"",0)</f>
        <v/>
      </c>
      <c r="J399" s="14"/>
      <c r="K399" t="str">
        <f>IFERROR(VLOOKUP(VALUE(J399),'Combined ISIC Code '!G401:H819,2,FALSE),"")</f>
        <v/>
      </c>
      <c r="L399" t="str" cm="1">
        <f t="array" ref="L399">_xlfn.UNIQUE(_xlfn.XLOOKUP(M399,Data[Economic Activity],Data[[ Activity Code]],"",0))</f>
        <v/>
      </c>
    </row>
    <row r="400" spans="4:12" x14ac:dyDescent="0.3">
      <c r="D400" t="str">
        <f>_xlfn.XLOOKUP(E400,Data[Sector Name],Data[ISIC Section],"",0)</f>
        <v/>
      </c>
      <c r="F400" s="12" t="str">
        <f>IFERROR(_xlfn.XLOOKUP(G400,Data[DivisionName],Data[ISIC Division],"",0),"")</f>
        <v/>
      </c>
      <c r="H400" s="13" t="str">
        <f>_xlfn.XLOOKUP(I400,Data[ISIC Group Name],Data[ISIC Group],"",0)</f>
        <v/>
      </c>
      <c r="J400" s="14"/>
      <c r="K400" t="str">
        <f>IFERROR(VLOOKUP(VALUE(J400),'Combined ISIC Code '!G402:H820,2,FALSE),"")</f>
        <v/>
      </c>
      <c r="L400" t="str" cm="1">
        <f t="array" ref="L400">_xlfn.UNIQUE(_xlfn.XLOOKUP(M400,Data[Economic Activity],Data[[ Activity Code]],"",0))</f>
        <v/>
      </c>
    </row>
    <row r="401" spans="4:12" x14ac:dyDescent="0.3">
      <c r="D401" t="str">
        <f>_xlfn.XLOOKUP(E401,Data[Sector Name],Data[ISIC Section],"",0)</f>
        <v/>
      </c>
      <c r="F401" s="12" t="str">
        <f>IFERROR(_xlfn.XLOOKUP(G401,Data[DivisionName],Data[ISIC Division],"",0),"")</f>
        <v/>
      </c>
      <c r="H401" s="13" t="str">
        <f>_xlfn.XLOOKUP(I401,Data[ISIC Group Name],Data[ISIC Group],"",0)</f>
        <v/>
      </c>
      <c r="J401" s="14"/>
      <c r="K401" t="str">
        <f>IFERROR(VLOOKUP(VALUE(J401),'Combined ISIC Code '!G403:H821,2,FALSE),"")</f>
        <v/>
      </c>
      <c r="L401" t="str" cm="1">
        <f t="array" ref="L401">_xlfn.UNIQUE(_xlfn.XLOOKUP(M401,Data[Economic Activity],Data[[ Activity Code]],"",0))</f>
        <v/>
      </c>
    </row>
    <row r="402" spans="4:12" x14ac:dyDescent="0.3">
      <c r="D402" t="str">
        <f>_xlfn.XLOOKUP(E402,Data[Sector Name],Data[ISIC Section],"",0)</f>
        <v/>
      </c>
      <c r="F402" s="12" t="str">
        <f>IFERROR(_xlfn.XLOOKUP(G402,Data[DivisionName],Data[ISIC Division],"",0),"")</f>
        <v/>
      </c>
      <c r="H402" s="13" t="str">
        <f>_xlfn.XLOOKUP(I402,Data[ISIC Group Name],Data[ISIC Group],"",0)</f>
        <v/>
      </c>
      <c r="J402" s="14"/>
      <c r="K402" t="str">
        <f>IFERROR(VLOOKUP(VALUE(J402),'Combined ISIC Code '!G404:H822,2,FALSE),"")</f>
        <v/>
      </c>
      <c r="L402" t="str" cm="1">
        <f t="array" ref="L402">_xlfn.UNIQUE(_xlfn.XLOOKUP(M402,Data[Economic Activity],Data[[ Activity Code]],"",0))</f>
        <v/>
      </c>
    </row>
    <row r="403" spans="4:12" x14ac:dyDescent="0.3">
      <c r="D403" t="str">
        <f>_xlfn.XLOOKUP(E403,Data[Sector Name],Data[ISIC Section],"",0)</f>
        <v/>
      </c>
      <c r="F403" s="12" t="str">
        <f>IFERROR(_xlfn.XLOOKUP(G403,Data[DivisionName],Data[ISIC Division],"",0),"")</f>
        <v/>
      </c>
      <c r="H403" s="13" t="str">
        <f>_xlfn.XLOOKUP(I403,Data[ISIC Group Name],Data[ISIC Group],"",0)</f>
        <v/>
      </c>
      <c r="J403" s="14"/>
      <c r="K403" t="str">
        <f>IFERROR(VLOOKUP(VALUE(J403),'Combined ISIC Code '!G405:H823,2,FALSE),"")</f>
        <v/>
      </c>
      <c r="L403" t="str" cm="1">
        <f t="array" ref="L403">_xlfn.UNIQUE(_xlfn.XLOOKUP(M403,Data[Economic Activity],Data[[ Activity Code]],"",0))</f>
        <v/>
      </c>
    </row>
    <row r="404" spans="4:12" x14ac:dyDescent="0.3">
      <c r="D404" t="str">
        <f>_xlfn.XLOOKUP(E404,Data[Sector Name],Data[ISIC Section],"",0)</f>
        <v/>
      </c>
      <c r="F404" s="12" t="str">
        <f>IFERROR(_xlfn.XLOOKUP(G404,Data[DivisionName],Data[ISIC Division],"",0),"")</f>
        <v/>
      </c>
      <c r="H404" s="13" t="str">
        <f>_xlfn.XLOOKUP(I404,Data[ISIC Group Name],Data[ISIC Group],"",0)</f>
        <v/>
      </c>
      <c r="J404" s="14"/>
      <c r="K404" t="str">
        <f>IFERROR(VLOOKUP(VALUE(J404),'Combined ISIC Code '!G406:H824,2,FALSE),"")</f>
        <v/>
      </c>
      <c r="L404" t="str" cm="1">
        <f t="array" ref="L404">_xlfn.UNIQUE(_xlfn.XLOOKUP(M404,Data[Economic Activity],Data[[ Activity Code]],"",0))</f>
        <v/>
      </c>
    </row>
    <row r="405" spans="4:12" x14ac:dyDescent="0.3">
      <c r="D405" t="str">
        <f>_xlfn.XLOOKUP(E405,Data[Sector Name],Data[ISIC Section],"",0)</f>
        <v/>
      </c>
      <c r="F405" s="12" t="str">
        <f>IFERROR(_xlfn.XLOOKUP(G405,Data[DivisionName],Data[ISIC Division],"",0),"")</f>
        <v/>
      </c>
      <c r="H405" s="13" t="str">
        <f>_xlfn.XLOOKUP(I405,Data[ISIC Group Name],Data[ISIC Group],"",0)</f>
        <v/>
      </c>
      <c r="J405" s="14"/>
      <c r="K405" t="str">
        <f>IFERROR(VLOOKUP(VALUE(J405),'Combined ISIC Code '!G407:H825,2,FALSE),"")</f>
        <v/>
      </c>
      <c r="L405" t="str" cm="1">
        <f t="array" ref="L405">_xlfn.UNIQUE(_xlfn.XLOOKUP(M405,Data[Economic Activity],Data[[ Activity Code]],"",0))</f>
        <v/>
      </c>
    </row>
    <row r="406" spans="4:12" x14ac:dyDescent="0.3">
      <c r="D406" t="str">
        <f>_xlfn.XLOOKUP(E406,Data[Sector Name],Data[ISIC Section],"",0)</f>
        <v/>
      </c>
      <c r="F406" s="12" t="str">
        <f>IFERROR(_xlfn.XLOOKUP(G406,Data[DivisionName],Data[ISIC Division],"",0),"")</f>
        <v/>
      </c>
      <c r="H406" s="13" t="str">
        <f>_xlfn.XLOOKUP(I406,Data[ISIC Group Name],Data[ISIC Group],"",0)</f>
        <v/>
      </c>
      <c r="J406" s="14"/>
      <c r="K406" t="str">
        <f>IFERROR(VLOOKUP(VALUE(J406),'Combined ISIC Code '!G408:H826,2,FALSE),"")</f>
        <v/>
      </c>
      <c r="L406" t="str" cm="1">
        <f t="array" ref="L406">_xlfn.UNIQUE(_xlfn.XLOOKUP(M406,Data[Economic Activity],Data[[ Activity Code]],"",0))</f>
        <v/>
      </c>
    </row>
    <row r="407" spans="4:12" x14ac:dyDescent="0.3">
      <c r="D407" t="str">
        <f>_xlfn.XLOOKUP(E407,Data[Sector Name],Data[ISIC Section],"",0)</f>
        <v/>
      </c>
      <c r="F407" s="12" t="str">
        <f>IFERROR(_xlfn.XLOOKUP(G407,Data[DivisionName],Data[ISIC Division],"",0),"")</f>
        <v/>
      </c>
      <c r="H407" s="13" t="str">
        <f>_xlfn.XLOOKUP(I407,Data[ISIC Group Name],Data[ISIC Group],"",0)</f>
        <v/>
      </c>
      <c r="J407" s="14"/>
      <c r="K407" t="str">
        <f>IFERROR(VLOOKUP(VALUE(J407),'Combined ISIC Code '!G409:H827,2,FALSE),"")</f>
        <v/>
      </c>
      <c r="L407" t="str" cm="1">
        <f t="array" ref="L407">_xlfn.UNIQUE(_xlfn.XLOOKUP(M407,Data[Economic Activity],Data[[ Activity Code]],"",0))</f>
        <v/>
      </c>
    </row>
    <row r="408" spans="4:12" x14ac:dyDescent="0.3">
      <c r="D408" t="str">
        <f>_xlfn.XLOOKUP(E408,Data[Sector Name],Data[ISIC Section],"",0)</f>
        <v/>
      </c>
      <c r="F408" s="12" t="str">
        <f>IFERROR(_xlfn.XLOOKUP(G408,Data[DivisionName],Data[ISIC Division],"",0),"")</f>
        <v/>
      </c>
      <c r="H408" s="13" t="str">
        <f>_xlfn.XLOOKUP(I408,Data[ISIC Group Name],Data[ISIC Group],"",0)</f>
        <v/>
      </c>
      <c r="J408" s="14"/>
      <c r="K408" t="str">
        <f>IFERROR(VLOOKUP(VALUE(J408),'Combined ISIC Code '!G410:H828,2,FALSE),"")</f>
        <v/>
      </c>
      <c r="L408" t="str" cm="1">
        <f t="array" ref="L408">_xlfn.UNIQUE(_xlfn.XLOOKUP(M408,Data[Economic Activity],Data[[ Activity Code]],"",0))</f>
        <v/>
      </c>
    </row>
    <row r="409" spans="4:12" x14ac:dyDescent="0.3">
      <c r="D409" t="str">
        <f>_xlfn.XLOOKUP(E409,Data[Sector Name],Data[ISIC Section],"",0)</f>
        <v/>
      </c>
      <c r="F409" s="12" t="str">
        <f>IFERROR(_xlfn.XLOOKUP(G409,Data[DivisionName],Data[ISIC Division],"",0),"")</f>
        <v/>
      </c>
      <c r="H409" s="13" t="str">
        <f>_xlfn.XLOOKUP(I409,Data[ISIC Group Name],Data[ISIC Group],"",0)</f>
        <v/>
      </c>
      <c r="J409" s="14"/>
      <c r="K409" t="str">
        <f>IFERROR(VLOOKUP(VALUE(J409),'Combined ISIC Code '!G411:H829,2,FALSE),"")</f>
        <v/>
      </c>
      <c r="L409" t="str" cm="1">
        <f t="array" ref="L409">_xlfn.UNIQUE(_xlfn.XLOOKUP(M409,Data[Economic Activity],Data[[ Activity Code]],"",0))</f>
        <v/>
      </c>
    </row>
    <row r="410" spans="4:12" x14ac:dyDescent="0.3">
      <c r="D410" t="str">
        <f>_xlfn.XLOOKUP(E410,Data[Sector Name],Data[ISIC Section],"",0)</f>
        <v/>
      </c>
      <c r="F410" s="12" t="str">
        <f>IFERROR(_xlfn.XLOOKUP(G410,Data[DivisionName],Data[ISIC Division],"",0),"")</f>
        <v/>
      </c>
      <c r="H410" s="13" t="str">
        <f>_xlfn.XLOOKUP(I410,Data[ISIC Group Name],Data[ISIC Group],"",0)</f>
        <v/>
      </c>
      <c r="J410" s="14"/>
      <c r="K410" t="str">
        <f>IFERROR(VLOOKUP(VALUE(J410),'Combined ISIC Code '!G412:H830,2,FALSE),"")</f>
        <v/>
      </c>
      <c r="L410" t="str" cm="1">
        <f t="array" ref="L410">_xlfn.UNIQUE(_xlfn.XLOOKUP(M410,Data[Economic Activity],Data[[ Activity Code]],"",0))</f>
        <v/>
      </c>
    </row>
    <row r="411" spans="4:12" x14ac:dyDescent="0.3">
      <c r="D411" t="str">
        <f>_xlfn.XLOOKUP(E411,Data[Sector Name],Data[ISIC Section],"",0)</f>
        <v/>
      </c>
      <c r="F411" s="12" t="str">
        <f>IFERROR(_xlfn.XLOOKUP(G411,Data[DivisionName],Data[ISIC Division],"",0),"")</f>
        <v/>
      </c>
      <c r="H411" s="13" t="str">
        <f>_xlfn.XLOOKUP(I411,Data[ISIC Group Name],Data[ISIC Group],"",0)</f>
        <v/>
      </c>
      <c r="J411" s="14"/>
      <c r="K411" t="str">
        <f>IFERROR(VLOOKUP(VALUE(J411),'Combined ISIC Code '!G413:H831,2,FALSE),"")</f>
        <v/>
      </c>
      <c r="L411" t="str" cm="1">
        <f t="array" ref="L411">_xlfn.UNIQUE(_xlfn.XLOOKUP(M411,Data[Economic Activity],Data[[ Activity Code]],"",0))</f>
        <v/>
      </c>
    </row>
    <row r="412" spans="4:12" x14ac:dyDescent="0.3">
      <c r="D412" t="str">
        <f>_xlfn.XLOOKUP(E412,Data[Sector Name],Data[ISIC Section],"",0)</f>
        <v/>
      </c>
      <c r="F412" s="12" t="str">
        <f>IFERROR(_xlfn.XLOOKUP(G412,Data[DivisionName],Data[ISIC Division],"",0),"")</f>
        <v/>
      </c>
      <c r="H412" s="13" t="str">
        <f>_xlfn.XLOOKUP(I412,Data[ISIC Group Name],Data[ISIC Group],"",0)</f>
        <v/>
      </c>
      <c r="J412" s="14"/>
      <c r="K412" t="str">
        <f>IFERROR(VLOOKUP(VALUE(J412),'Combined ISIC Code '!G414:H832,2,FALSE),"")</f>
        <v/>
      </c>
      <c r="L412" t="str" cm="1">
        <f t="array" ref="L412">_xlfn.UNIQUE(_xlfn.XLOOKUP(M412,Data[Economic Activity],Data[[ Activity Code]],"",0))</f>
        <v/>
      </c>
    </row>
    <row r="413" spans="4:12" x14ac:dyDescent="0.3">
      <c r="D413" t="str">
        <f>_xlfn.XLOOKUP(E413,Data[Sector Name],Data[ISIC Section],"",0)</f>
        <v/>
      </c>
      <c r="F413" s="12" t="str">
        <f>IFERROR(_xlfn.XLOOKUP(G413,Data[DivisionName],Data[ISIC Division],"",0),"")</f>
        <v/>
      </c>
      <c r="H413" s="13" t="str">
        <f>_xlfn.XLOOKUP(I413,Data[ISIC Group Name],Data[ISIC Group],"",0)</f>
        <v/>
      </c>
      <c r="J413" s="14"/>
      <c r="K413" t="str">
        <f>IFERROR(VLOOKUP(VALUE(J413),'Combined ISIC Code '!G415:H833,2,FALSE),"")</f>
        <v/>
      </c>
      <c r="L413" t="str" cm="1">
        <f t="array" ref="L413">_xlfn.UNIQUE(_xlfn.XLOOKUP(M413,Data[Economic Activity],Data[[ Activity Code]],"",0))</f>
        <v/>
      </c>
    </row>
    <row r="414" spans="4:12" x14ac:dyDescent="0.3">
      <c r="D414" t="str">
        <f>_xlfn.XLOOKUP(E414,Data[Sector Name],Data[ISIC Section],"",0)</f>
        <v/>
      </c>
      <c r="F414" s="12" t="str">
        <f>IFERROR(_xlfn.XLOOKUP(G414,Data[DivisionName],Data[ISIC Division],"",0),"")</f>
        <v/>
      </c>
      <c r="H414" s="13" t="str">
        <f>_xlfn.XLOOKUP(I414,Data[ISIC Group Name],Data[ISIC Group],"",0)</f>
        <v/>
      </c>
      <c r="J414" s="14"/>
      <c r="K414" t="str">
        <f>IFERROR(VLOOKUP(VALUE(J414),'Combined ISIC Code '!G416:H834,2,FALSE),"")</f>
        <v/>
      </c>
      <c r="L414" t="str" cm="1">
        <f t="array" ref="L414">_xlfn.UNIQUE(_xlfn.XLOOKUP(M414,Data[Economic Activity],Data[[ Activity Code]],"",0))</f>
        <v/>
      </c>
    </row>
    <row r="415" spans="4:12" x14ac:dyDescent="0.3">
      <c r="D415" t="str">
        <f>_xlfn.XLOOKUP(E415,Data[Sector Name],Data[ISIC Section],"",0)</f>
        <v/>
      </c>
      <c r="F415" s="12" t="str">
        <f>IFERROR(_xlfn.XLOOKUP(G415,Data[DivisionName],Data[ISIC Division],"",0),"")</f>
        <v/>
      </c>
      <c r="H415" s="13" t="str">
        <f>_xlfn.XLOOKUP(I415,Data[ISIC Group Name],Data[ISIC Group],"",0)</f>
        <v/>
      </c>
      <c r="J415" s="14"/>
      <c r="K415" t="str">
        <f>IFERROR(VLOOKUP(VALUE(J415),'Combined ISIC Code '!G417:H835,2,FALSE),"")</f>
        <v/>
      </c>
      <c r="L415" t="str" cm="1">
        <f t="array" ref="L415">_xlfn.UNIQUE(_xlfn.XLOOKUP(M415,Data[Economic Activity],Data[[ Activity Code]],"",0))</f>
        <v/>
      </c>
    </row>
    <row r="416" spans="4:12" x14ac:dyDescent="0.3">
      <c r="D416" t="str">
        <f>_xlfn.XLOOKUP(E416,Data[Sector Name],Data[ISIC Section],"",0)</f>
        <v/>
      </c>
      <c r="F416" s="12" t="str">
        <f>IFERROR(_xlfn.XLOOKUP(G416,Data[DivisionName],Data[ISIC Division],"",0),"")</f>
        <v/>
      </c>
      <c r="H416" s="13" t="str">
        <f>_xlfn.XLOOKUP(I416,Data[ISIC Group Name],Data[ISIC Group],"",0)</f>
        <v/>
      </c>
      <c r="J416" s="14"/>
      <c r="K416" t="str">
        <f>IFERROR(VLOOKUP(VALUE(J416),'Combined ISIC Code '!G418:H836,2,FALSE),"")</f>
        <v/>
      </c>
      <c r="L416" t="str" cm="1">
        <f t="array" ref="L416">_xlfn.UNIQUE(_xlfn.XLOOKUP(M416,Data[Economic Activity],Data[[ Activity Code]],"",0))</f>
        <v/>
      </c>
    </row>
    <row r="417" spans="4:12" x14ac:dyDescent="0.3">
      <c r="D417" t="str">
        <f>_xlfn.XLOOKUP(E417,Data[Sector Name],Data[ISIC Section],"",0)</f>
        <v/>
      </c>
      <c r="F417" s="12" t="str">
        <f>IFERROR(_xlfn.XLOOKUP(G417,Data[DivisionName],Data[ISIC Division],"",0),"")</f>
        <v/>
      </c>
      <c r="H417" s="13" t="str">
        <f>_xlfn.XLOOKUP(I417,Data[ISIC Group Name],Data[ISIC Group],"",0)</f>
        <v/>
      </c>
      <c r="J417" s="14"/>
      <c r="K417" t="str">
        <f>IFERROR(VLOOKUP(VALUE(J417),'Combined ISIC Code '!G419:H837,2,FALSE),"")</f>
        <v/>
      </c>
      <c r="L417" t="str" cm="1">
        <f t="array" ref="L417">_xlfn.UNIQUE(_xlfn.XLOOKUP(M417,Data[Economic Activity],Data[[ Activity Code]],"",0))</f>
        <v/>
      </c>
    </row>
    <row r="418" spans="4:12" x14ac:dyDescent="0.3">
      <c r="D418" t="str">
        <f>_xlfn.XLOOKUP(E418,Data[Sector Name],Data[ISIC Section],"",0)</f>
        <v/>
      </c>
      <c r="F418" s="12" t="str">
        <f>IFERROR(_xlfn.XLOOKUP(G418,Data[DivisionName],Data[ISIC Division],"",0),"")</f>
        <v/>
      </c>
      <c r="H418" s="13" t="str">
        <f>_xlfn.XLOOKUP(I418,Data[ISIC Group Name],Data[ISIC Group],"",0)</f>
        <v/>
      </c>
      <c r="J418" s="14"/>
      <c r="K418" t="str">
        <f>IFERROR(VLOOKUP(VALUE(J418),'Combined ISIC Code '!G420:H838,2,FALSE),"")</f>
        <v/>
      </c>
      <c r="L418" t="str" cm="1">
        <f t="array" ref="L418">_xlfn.UNIQUE(_xlfn.XLOOKUP(M418,Data[Economic Activity],Data[[ Activity Code]],"",0))</f>
        <v/>
      </c>
    </row>
    <row r="419" spans="4:12" x14ac:dyDescent="0.3">
      <c r="D419" t="str">
        <f>_xlfn.XLOOKUP(E419,Data[Sector Name],Data[ISIC Section],"",0)</f>
        <v/>
      </c>
      <c r="F419" s="12" t="str">
        <f>IFERROR(_xlfn.XLOOKUP(G419,Data[DivisionName],Data[ISIC Division],"",0),"")</f>
        <v/>
      </c>
      <c r="H419" s="13" t="str">
        <f>_xlfn.XLOOKUP(I419,Data[ISIC Group Name],Data[ISIC Group],"",0)</f>
        <v/>
      </c>
      <c r="J419" s="14"/>
      <c r="K419" t="str">
        <f>IFERROR(VLOOKUP(VALUE(J419),'Combined ISIC Code '!G421:H839,2,FALSE),"")</f>
        <v/>
      </c>
      <c r="L419" t="str" cm="1">
        <f t="array" ref="L419">_xlfn.UNIQUE(_xlfn.XLOOKUP(M419,Data[Economic Activity],Data[[ Activity Code]],"",0))</f>
        <v/>
      </c>
    </row>
    <row r="420" spans="4:12" x14ac:dyDescent="0.3">
      <c r="D420" t="str">
        <f>_xlfn.XLOOKUP(E420,Data[Sector Name],Data[ISIC Section],"",0)</f>
        <v/>
      </c>
      <c r="F420" s="12" t="str">
        <f>IFERROR(_xlfn.XLOOKUP(G420,Data[DivisionName],Data[ISIC Division],"",0),"")</f>
        <v/>
      </c>
      <c r="H420" s="13" t="str">
        <f>_xlfn.XLOOKUP(I420,Data[ISIC Group Name],Data[ISIC Group],"",0)</f>
        <v/>
      </c>
      <c r="J420" s="14"/>
      <c r="K420" t="str">
        <f>IFERROR(VLOOKUP(VALUE(J420),'Combined ISIC Code '!G422:H840,2,FALSE),"")</f>
        <v/>
      </c>
      <c r="L420" t="str" cm="1">
        <f t="array" ref="L420">_xlfn.UNIQUE(_xlfn.XLOOKUP(M420,Data[Economic Activity],Data[[ Activity Code]],"",0))</f>
        <v/>
      </c>
    </row>
  </sheetData>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66D01-B0A0-4B4D-BEAC-01DEDDE8D98D}">
  <sheetPr>
    <tabColor rgb="FFFF0000"/>
  </sheetPr>
  <dimension ref="A1:H289"/>
  <sheetViews>
    <sheetView workbookViewId="0">
      <selection activeCell="M2" sqref="M2"/>
    </sheetView>
  </sheetViews>
  <sheetFormatPr defaultRowHeight="14.4" x14ac:dyDescent="0.3"/>
  <cols>
    <col min="1" max="1" width="19.88671875" bestFit="1" customWidth="1"/>
    <col min="2" max="2" width="9" bestFit="1" customWidth="1"/>
    <col min="3" max="3" width="31.5546875" bestFit="1" customWidth="1"/>
    <col min="4" max="4" width="13.109375" bestFit="1" customWidth="1"/>
    <col min="5" max="5" width="19" bestFit="1" customWidth="1"/>
    <col min="6" max="6" width="45.6640625" bestFit="1" customWidth="1"/>
    <col min="7" max="7" width="47" customWidth="1"/>
    <col min="8" max="8" width="43.33203125" bestFit="1" customWidth="1"/>
  </cols>
  <sheetData>
    <row r="1" spans="1:8" x14ac:dyDescent="0.3">
      <c r="A1" s="19" t="s">
        <v>3</v>
      </c>
      <c r="B1" s="81" t="s">
        <v>2492</v>
      </c>
      <c r="C1" s="81" t="s">
        <v>2459</v>
      </c>
      <c r="D1" s="81" t="s">
        <v>2497</v>
      </c>
      <c r="E1" s="81" t="s">
        <v>2455</v>
      </c>
      <c r="F1" s="81" t="s">
        <v>2496</v>
      </c>
      <c r="G1" s="81" t="s">
        <v>2495</v>
      </c>
      <c r="H1" s="81" t="s">
        <v>2494</v>
      </c>
    </row>
    <row r="2" spans="1:8" x14ac:dyDescent="0.3">
      <c r="A2" t="str" cm="1">
        <f t="array" ref="A2:A5">_xlfn.UNIQUE(DataInput[Taxonomy])</f>
        <v>South Africa</v>
      </c>
      <c r="B2" cm="1">
        <f t="array" ref="B2">IFERROR(_xlfn.UNIQUE(_xlfn.XLOOKUP(C2,DataInput[Section name],DataInput[Section No])),"")</f>
        <v>7.1</v>
      </c>
      <c r="C2" s="1" t="str" cm="1">
        <f t="array" ref="C2:C8">_xlfn.UNIQUE(DataInput[Section name])</f>
        <v>Agriculture, Forestry and Fisheries</v>
      </c>
      <c r="D2" s="1" cm="1">
        <f t="array" ref="D2">_xlfn.UNIQUE(_xlfn._xlws.FILTER(DataInput[Section No],DataInput[Section name]='DNSH Tool'!$D$8))</f>
        <v>7.3</v>
      </c>
      <c r="E2" t="str">
        <f>IFERROR(_xlfn.XLOOKUP(D2,DataInput[South Africa Activity No],DataInput[Activity SIC Code]),"")</f>
        <v/>
      </c>
      <c r="F2" s="1" t="str" cm="1">
        <f t="array" ref="F2">_xlfn.UNIQUE(_xlfn._xlws.FILTER(DataInput[Macro-sector],DataInput[Section name]='DNSH Tool'!$D$8))</f>
        <v>Electricity, gas, steam and air conditioning supply</v>
      </c>
      <c r="G2" t="str" cm="1">
        <f t="array" ref="G2:G13">_xlfn.UNIQUE(_xlfn._xlws.FILTER(DataInput[Economic activity], (DataInput[Macro-sector]='DNSH Tool'!$D$9) * ( DataInput[Taxonomy]="South Africa"),""))</f>
        <v>Production of electricity, heating and cooling from Solar PV, Concentrated Solar Power, Wind 
Power and Ocean Energy</v>
      </c>
      <c r="H2" t="str" cm="1">
        <f t="array" ref="H2:H7">_xlfn.UNIQUE(DataInput[Environmental Objectives])</f>
        <v>Climate change mitigation</v>
      </c>
    </row>
    <row r="3" spans="1:8" x14ac:dyDescent="0.3">
      <c r="A3" t="str">
        <v>EU</v>
      </c>
      <c r="B3" cm="1">
        <f t="array" ref="B3">IFERROR(_xlfn.UNIQUE(_xlfn.XLOOKUP(C3,DataInput[Section name],DataInput[Section No])),"")</f>
        <v>7.2</v>
      </c>
      <c r="C3" s="1" t="str">
        <v>Industry</v>
      </c>
      <c r="E3" t="str">
        <f>IFERROR(_xlfn.XLOOKUP(D3,DataInput[South Africa Activity No],DataInput[Activity SIC Code]),"")</f>
        <v/>
      </c>
      <c r="F3" s="1"/>
      <c r="G3" t="str">
        <v>Production of electricity, heating and cooling from Hydropower</v>
      </c>
      <c r="H3" t="str">
        <v>Climate change adaptation</v>
      </c>
    </row>
    <row r="4" spans="1:8" x14ac:dyDescent="0.3">
      <c r="A4" t="str">
        <v>Rwanda</v>
      </c>
      <c r="B4" cm="1">
        <f t="array" ref="B4">IFERROR(_xlfn.UNIQUE(_xlfn.XLOOKUP(C4,DataInput[Section name],DataInput[Section No])),"")</f>
        <v>7.3</v>
      </c>
      <c r="C4" s="1" t="str">
        <v>Energy</v>
      </c>
      <c r="E4" t="str">
        <f>IFERROR(_xlfn.XLOOKUP(D4,DataInput[South Africa Activity No],DataInput[Activity SIC Code]),"")</f>
        <v/>
      </c>
      <c r="F4" s="1"/>
      <c r="G4" t="str">
        <v>Production of electricity, heating and cooling from Geothermal</v>
      </c>
      <c r="H4" t="str">
        <v>Sustainable use of water and marine resources</v>
      </c>
    </row>
    <row r="5" spans="1:8" x14ac:dyDescent="0.3">
      <c r="A5" t="str">
        <v>Singapore</v>
      </c>
      <c r="B5" cm="1">
        <f t="array" ref="B5">IFERROR(_xlfn.UNIQUE(_xlfn.XLOOKUP(C5,DataInput[Section name],DataInput[Section No])),"")</f>
        <v>7.4</v>
      </c>
      <c r="C5" s="1" t="str">
        <v>Water and Waste</v>
      </c>
      <c r="E5" t="str">
        <f>IFERROR(_xlfn.XLOOKUP(D5,DataInput[South Africa Activity No],DataInput[Activity SIC Code]),"")</f>
        <v/>
      </c>
      <c r="F5" s="1"/>
      <c r="G5" t="str">
        <v>Production of electricity, heating and cooling from Bioenergy</v>
      </c>
      <c r="H5" t="str">
        <v>Ecosystem protection and 
restoration</v>
      </c>
    </row>
    <row r="6" spans="1:8" x14ac:dyDescent="0.3">
      <c r="B6" cm="1">
        <f t="array" ref="B6">IFERROR(_xlfn.UNIQUE(_xlfn.XLOOKUP(C6,DataInput[Section name],DataInput[Section No])),"")</f>
        <v>7.5</v>
      </c>
      <c r="C6" s="1" t="str">
        <v>Transportation</v>
      </c>
      <c r="E6" t="str">
        <f>IFERROR(_xlfn.XLOOKUP(D6,DataInput[South Africa Activity No],DataInput[Activity SIC Code]),"")</f>
        <v/>
      </c>
      <c r="F6" s="1"/>
      <c r="G6" t="str">
        <v>Transmission and distribution of Electricity</v>
      </c>
      <c r="H6" t="str">
        <v>Pollution prevention</v>
      </c>
    </row>
    <row r="7" spans="1:8" x14ac:dyDescent="0.3">
      <c r="B7" cm="1">
        <f t="array" ref="B7">IFERROR(_xlfn.UNIQUE(_xlfn.XLOOKUP(C7,DataInput[Section name],DataInput[Section No])),"")</f>
        <v>7.6</v>
      </c>
      <c r="C7" s="1" t="str">
        <v>ICT</v>
      </c>
      <c r="E7" t="str">
        <f>IFERROR(_xlfn.XLOOKUP(D7,DataInput[South Africa Activity No],DataInput[Activity SIC Code]),"")</f>
        <v/>
      </c>
      <c r="F7" s="1"/>
      <c r="G7" t="str">
        <v>Storage of Electricity</v>
      </c>
      <c r="H7" t="str">
        <v>Sustainable resource use and circularity</v>
      </c>
    </row>
    <row r="8" spans="1:8" x14ac:dyDescent="0.3">
      <c r="B8" cm="1">
        <f t="array" ref="B8">IFERROR(_xlfn.UNIQUE(_xlfn.XLOOKUP(C8,DataInput[Section name],DataInput[Section No])),"")</f>
        <v>7.7</v>
      </c>
      <c r="C8" s="1" t="str">
        <v>Construction</v>
      </c>
      <c r="E8" t="str">
        <f>IFERROR(_xlfn.XLOOKUP(D8,DataInput[South Africa Activity No],DataInput[Activity SIC Code]),"")</f>
        <v/>
      </c>
      <c r="F8" s="1"/>
      <c r="G8" t="str">
        <v>Storage of Thermal Energy</v>
      </c>
    </row>
    <row r="9" spans="1:8" x14ac:dyDescent="0.3">
      <c r="B9" t="str" cm="1">
        <f t="array" ref="B9">IFERROR(_xlfn.UNIQUE(_xlfn.XLOOKUP(C9,DataInput[Section name],DataInput[Section No])),"")</f>
        <v/>
      </c>
      <c r="C9" s="1"/>
      <c r="E9" t="str">
        <f>IFERROR(_xlfn.XLOOKUP(D9,DataInput[South Africa Activity No],DataInput[Activity SIC Code]),"")</f>
        <v/>
      </c>
      <c r="F9" s="1"/>
      <c r="G9" t="str">
        <v>Storage of Hydrogen</v>
      </c>
    </row>
    <row r="10" spans="1:8" x14ac:dyDescent="0.3">
      <c r="B10" t="str" cm="1">
        <f t="array" ref="B10">IFERROR(_xlfn.UNIQUE(_xlfn.XLOOKUP(C10,DataInput[Section name],DataInput[Section No])),"")</f>
        <v/>
      </c>
      <c r="C10" s="1"/>
      <c r="E10" t="str">
        <f>IFERROR(_xlfn.XLOOKUP(D10,DataInput[South Africa Activity No],DataInput[Activity SIC Code]),"")</f>
        <v/>
      </c>
      <c r="F10" s="1"/>
      <c r="G10" t="str">
        <v>Transmission and distribution networks for renewable and low-carbon gases</v>
      </c>
    </row>
    <row r="11" spans="1:8" x14ac:dyDescent="0.3">
      <c r="B11" t="str" cm="1">
        <f t="array" ref="B11">IFERROR(_xlfn.UNIQUE(_xlfn.XLOOKUP(C11,DataInput[Section name],DataInput[Section No])),"")</f>
        <v/>
      </c>
      <c r="C11" s="1"/>
      <c r="E11" t="str">
        <f>IFERROR(_xlfn.XLOOKUP(D11,DataInput[South Africa Activity No],DataInput[Activity SIC Code]),"")</f>
        <v/>
      </c>
      <c r="F11" s="1"/>
      <c r="G11" t="str">
        <v>District Heating/Cooling Distribution</v>
      </c>
    </row>
    <row r="12" spans="1:8" x14ac:dyDescent="0.3">
      <c r="B12" t="str" cm="1">
        <f t="array" ref="B12">IFERROR(_xlfn.UNIQUE(_xlfn.XLOOKUP(C12,DataInput[Section name],DataInput[Section No])),"")</f>
        <v/>
      </c>
      <c r="C12" s="1"/>
      <c r="E12" t="str">
        <f>IFERROR(_xlfn.XLOOKUP(D12,DataInput[South Africa Activity No],DataInput[Activity SIC Code]),"")</f>
        <v/>
      </c>
      <c r="F12" s="1"/>
      <c r="G12" t="str">
        <v>Installation and operation of Electric Heat Pumps</v>
      </c>
    </row>
    <row r="13" spans="1:8" x14ac:dyDescent="0.3">
      <c r="B13" t="str" cm="1">
        <f t="array" ref="B13">IFERROR(_xlfn.UNIQUE(_xlfn.XLOOKUP(C13,DataInput[Section name],DataInput[Section No])),"")</f>
        <v/>
      </c>
      <c r="C13" s="1"/>
      <c r="E13" t="str">
        <f>IFERROR(_xlfn.XLOOKUP(D13,DataInput[South Africa Activity No],DataInput[Activity SIC Code]),"")</f>
        <v/>
      </c>
      <c r="F13" s="1"/>
      <c r="G13" t="str">
        <v>Production of Heating/Cooling using Waste Heat</v>
      </c>
    </row>
    <row r="14" spans="1:8" x14ac:dyDescent="0.3">
      <c r="B14" t="str" cm="1">
        <f t="array" ref="B14">IFERROR(_xlfn.UNIQUE(_xlfn.XLOOKUP(C14,DataInput[Section name],DataInput[Section No])),"")</f>
        <v/>
      </c>
      <c r="C14" s="1"/>
      <c r="E14" t="str">
        <f>IFERROR(_xlfn.XLOOKUP(D14,DataInput[South Africa Activity No],DataInput[Activity SIC Code]),"")</f>
        <v/>
      </c>
      <c r="F14" s="1"/>
    </row>
    <row r="15" spans="1:8" x14ac:dyDescent="0.3">
      <c r="B15" t="str" cm="1">
        <f t="array" ref="B15">IFERROR(_xlfn.UNIQUE(_xlfn.XLOOKUP(C15,DataInput[Section name],DataInput[Section No])),"")</f>
        <v/>
      </c>
      <c r="C15" s="1"/>
      <c r="E15" t="str">
        <f>IFERROR(_xlfn.XLOOKUP(D15,DataInput[South Africa Activity No],DataInput[Activity SIC Code]),"")</f>
        <v/>
      </c>
      <c r="F15" s="1"/>
    </row>
    <row r="16" spans="1:8" x14ac:dyDescent="0.3">
      <c r="B16" t="str" cm="1">
        <f t="array" ref="B16">IFERROR(_xlfn.UNIQUE(_xlfn.XLOOKUP(C16,DataInput[Section name],DataInput[Section No])),"")</f>
        <v/>
      </c>
      <c r="C16" s="1"/>
      <c r="E16" t="str">
        <f>IFERROR(_xlfn.XLOOKUP(D16,DataInput[South Africa Activity No],DataInput[Activity SIC Code]),"")</f>
        <v/>
      </c>
      <c r="F16" s="1"/>
    </row>
    <row r="17" spans="2:6" x14ac:dyDescent="0.3">
      <c r="B17" t="str" cm="1">
        <f t="array" ref="B17">IFERROR(_xlfn.UNIQUE(_xlfn.XLOOKUP(C17,DataInput[Section name],DataInput[Section No])),"")</f>
        <v/>
      </c>
      <c r="C17" s="1"/>
      <c r="E17" t="str">
        <f>IFERROR(_xlfn.XLOOKUP(D17,DataInput[South Africa Activity No],DataInput[Activity SIC Code]),"")</f>
        <v/>
      </c>
      <c r="F17" s="1"/>
    </row>
    <row r="18" spans="2:6" x14ac:dyDescent="0.3">
      <c r="B18" t="str" cm="1">
        <f t="array" ref="B18">IFERROR(_xlfn.UNIQUE(_xlfn.XLOOKUP(C18,DataInput[Section name],DataInput[Section No])),"")</f>
        <v/>
      </c>
      <c r="C18" s="1"/>
      <c r="E18" t="str">
        <f>IFERROR(_xlfn.XLOOKUP(D18,DataInput[South Africa Activity No],DataInput[Activity SIC Code]),"")</f>
        <v/>
      </c>
      <c r="F18" s="1"/>
    </row>
    <row r="19" spans="2:6" x14ac:dyDescent="0.3">
      <c r="B19" t="str" cm="1">
        <f t="array" ref="B19">IFERROR(_xlfn.UNIQUE(_xlfn.XLOOKUP(C19,DataInput[Section name],DataInput[Section No])),"")</f>
        <v/>
      </c>
      <c r="C19" s="1"/>
      <c r="E19" t="str">
        <f>IFERROR(_xlfn.XLOOKUP(D19,DataInput[South Africa Activity No],DataInput[Activity SIC Code]),"")</f>
        <v/>
      </c>
      <c r="F19" s="1"/>
    </row>
    <row r="20" spans="2:6" x14ac:dyDescent="0.3">
      <c r="B20" t="str" cm="1">
        <f t="array" ref="B20">IFERROR(_xlfn.UNIQUE(_xlfn.XLOOKUP(C20,DataInput[Section name],DataInput[Section No])),"")</f>
        <v/>
      </c>
      <c r="C20" s="1"/>
      <c r="E20" t="str">
        <f>IFERROR(_xlfn.XLOOKUP(D20,DataInput[South Africa Activity No],DataInput[Activity SIC Code]),"")</f>
        <v/>
      </c>
      <c r="F20" s="1"/>
    </row>
    <row r="21" spans="2:6" x14ac:dyDescent="0.3">
      <c r="B21" t="str" cm="1">
        <f t="array" ref="B21">IFERROR(_xlfn.UNIQUE(_xlfn.XLOOKUP(C21,DataInput[Section name],DataInput[Section No])),"")</f>
        <v/>
      </c>
      <c r="C21" s="1"/>
      <c r="E21" t="str">
        <f>IFERROR(_xlfn.XLOOKUP(D21,DataInput[South Africa Activity No],DataInput[Activity SIC Code]),"")</f>
        <v/>
      </c>
      <c r="F21" s="1"/>
    </row>
    <row r="22" spans="2:6" x14ac:dyDescent="0.3">
      <c r="B22" t="str" cm="1">
        <f t="array" ref="B22">IFERROR(_xlfn.UNIQUE(_xlfn.XLOOKUP(C22,DataInput[Section name],DataInput[Section No])),"")</f>
        <v/>
      </c>
      <c r="C22" s="1"/>
      <c r="E22" t="str">
        <f>IFERROR(_xlfn.XLOOKUP(D22,DataInput[South Africa Activity No],DataInput[Activity SIC Code]),"")</f>
        <v/>
      </c>
      <c r="F22" s="1"/>
    </row>
    <row r="23" spans="2:6" x14ac:dyDescent="0.3">
      <c r="B23" t="str" cm="1">
        <f t="array" ref="B23">IFERROR(_xlfn.UNIQUE(_xlfn.XLOOKUP(C23,DataInput[Section name],DataInput[Section No])),"")</f>
        <v/>
      </c>
      <c r="C23" s="1"/>
      <c r="E23" t="str">
        <f>IFERROR(_xlfn.XLOOKUP(D23,DataInput[South Africa Activity No],DataInput[Activity SIC Code]),"")</f>
        <v/>
      </c>
      <c r="F23" s="1"/>
    </row>
    <row r="24" spans="2:6" x14ac:dyDescent="0.3">
      <c r="B24" t="str" cm="1">
        <f t="array" ref="B24">IFERROR(_xlfn.UNIQUE(_xlfn.XLOOKUP(C24,DataInput[Section name],DataInput[Section No])),"")</f>
        <v/>
      </c>
      <c r="C24" s="1"/>
      <c r="E24" t="str">
        <f>IFERROR(_xlfn.XLOOKUP(D24,DataInput[South Africa Activity No],DataInput[Activity SIC Code]),"")</f>
        <v/>
      </c>
      <c r="F24" s="1"/>
    </row>
    <row r="25" spans="2:6" x14ac:dyDescent="0.3">
      <c r="B25" t="str" cm="1">
        <f t="array" ref="B25">IFERROR(_xlfn.UNIQUE(_xlfn.XLOOKUP(C25,DataInput[Section name],DataInput[Section No])),"")</f>
        <v/>
      </c>
      <c r="C25" s="1"/>
      <c r="E25" t="str">
        <f>IFERROR(_xlfn.XLOOKUP(D25,DataInput[South Africa Activity No],DataInput[Activity SIC Code]),"")</f>
        <v/>
      </c>
      <c r="F25" s="1"/>
    </row>
    <row r="26" spans="2:6" x14ac:dyDescent="0.3">
      <c r="B26" t="str" cm="1">
        <f t="array" ref="B26">IFERROR(_xlfn.UNIQUE(_xlfn.XLOOKUP(C26,DataInput[Section name],DataInput[Section No])),"")</f>
        <v/>
      </c>
      <c r="C26" s="1"/>
      <c r="E26" t="str">
        <f>IFERROR(_xlfn.XLOOKUP(D26,DataInput[South Africa Activity No],DataInput[Activity SIC Code]),"")</f>
        <v/>
      </c>
      <c r="F26" s="1"/>
    </row>
    <row r="27" spans="2:6" x14ac:dyDescent="0.3">
      <c r="B27" t="str" cm="1">
        <f t="array" ref="B27">IFERROR(_xlfn.UNIQUE(_xlfn.XLOOKUP(C27,DataInput[Section name],DataInput[Section No])),"")</f>
        <v/>
      </c>
      <c r="C27" s="1"/>
      <c r="E27" t="str">
        <f>IFERROR(_xlfn.XLOOKUP(D27,DataInput[South Africa Activity No],DataInput[Activity SIC Code]),"")</f>
        <v/>
      </c>
      <c r="F27" s="1"/>
    </row>
    <row r="28" spans="2:6" x14ac:dyDescent="0.3">
      <c r="B28" t="str" cm="1">
        <f t="array" ref="B28">IFERROR(_xlfn.UNIQUE(_xlfn.XLOOKUP(C28,DataInput[Section name],DataInput[Section No])),"")</f>
        <v/>
      </c>
      <c r="C28" s="1"/>
      <c r="E28" t="str">
        <f>IFERROR(_xlfn.XLOOKUP(D28,DataInput[South Africa Activity No],DataInput[Activity SIC Code]),"")</f>
        <v/>
      </c>
      <c r="F28" s="1"/>
    </row>
    <row r="29" spans="2:6" x14ac:dyDescent="0.3">
      <c r="B29" t="str" cm="1">
        <f t="array" ref="B29">IFERROR(_xlfn.UNIQUE(_xlfn.XLOOKUP(C29,DataInput[Section name],DataInput[Section No])),"")</f>
        <v/>
      </c>
      <c r="C29" s="1"/>
      <c r="E29" t="str">
        <f>IFERROR(_xlfn.XLOOKUP(D29,DataInput[South Africa Activity No],DataInput[Activity SIC Code]),"")</f>
        <v/>
      </c>
      <c r="F29" s="1"/>
    </row>
    <row r="30" spans="2:6" x14ac:dyDescent="0.3">
      <c r="B30" t="str" cm="1">
        <f t="array" ref="B30">IFERROR(_xlfn.UNIQUE(_xlfn.XLOOKUP(C30,DataInput[Section name],DataInput[Section No])),"")</f>
        <v/>
      </c>
      <c r="C30" s="1"/>
      <c r="E30" t="str">
        <f>IFERROR(_xlfn.XLOOKUP(D30,DataInput[South Africa Activity No],DataInput[Activity SIC Code]),"")</f>
        <v/>
      </c>
      <c r="F30" s="1"/>
    </row>
    <row r="31" spans="2:6" x14ac:dyDescent="0.3">
      <c r="B31" t="str" cm="1">
        <f t="array" ref="B31">IFERROR(_xlfn.UNIQUE(_xlfn.XLOOKUP(C31,DataInput[Section name],DataInput[Section No])),"")</f>
        <v/>
      </c>
      <c r="C31" s="1"/>
      <c r="E31" t="str">
        <f>IFERROR(_xlfn.XLOOKUP(D31,DataInput[South Africa Activity No],DataInput[Activity SIC Code]),"")</f>
        <v/>
      </c>
      <c r="F31" s="1"/>
    </row>
    <row r="32" spans="2:6" x14ac:dyDescent="0.3">
      <c r="B32" t="str" cm="1">
        <f t="array" ref="B32">IFERROR(_xlfn.UNIQUE(_xlfn.XLOOKUP(C32,DataInput[Section name],DataInput[Section No])),"")</f>
        <v/>
      </c>
      <c r="C32" s="1"/>
      <c r="E32" t="str">
        <f>IFERROR(_xlfn.XLOOKUP(D32,DataInput[South Africa Activity No],DataInput[Activity SIC Code]),"")</f>
        <v/>
      </c>
      <c r="F32" s="1"/>
    </row>
    <row r="33" spans="2:6" x14ac:dyDescent="0.3">
      <c r="B33" t="str" cm="1">
        <f t="array" ref="B33">IFERROR(_xlfn.UNIQUE(_xlfn.XLOOKUP(C33,DataInput[Section name],DataInput[Section No])),"")</f>
        <v/>
      </c>
      <c r="C33" s="1"/>
      <c r="E33" t="str">
        <f>IFERROR(_xlfn.XLOOKUP(D33,DataInput[South Africa Activity No],DataInput[Activity SIC Code]),"")</f>
        <v/>
      </c>
      <c r="F33" s="1"/>
    </row>
    <row r="34" spans="2:6" x14ac:dyDescent="0.3">
      <c r="B34" t="str" cm="1">
        <f t="array" ref="B34">IFERROR(_xlfn.UNIQUE(_xlfn.XLOOKUP(C34,DataInput[Section name],DataInput[Section No])),"")</f>
        <v/>
      </c>
      <c r="C34" s="1"/>
      <c r="E34" t="str">
        <f>IFERROR(_xlfn.XLOOKUP(D34,DataInput[South Africa Activity No],DataInput[Activity SIC Code]),"")</f>
        <v/>
      </c>
      <c r="F34" s="1"/>
    </row>
    <row r="35" spans="2:6" x14ac:dyDescent="0.3">
      <c r="B35" t="str" cm="1">
        <f t="array" ref="B35">IFERROR(_xlfn.UNIQUE(_xlfn.XLOOKUP(C35,DataInput[Section name],DataInput[Section No])),"")</f>
        <v/>
      </c>
      <c r="C35" s="1"/>
      <c r="E35" t="str">
        <f>IFERROR(_xlfn.XLOOKUP(D35,DataInput[South Africa Activity No],DataInput[Activity SIC Code]),"")</f>
        <v/>
      </c>
      <c r="F35" s="1"/>
    </row>
    <row r="36" spans="2:6" x14ac:dyDescent="0.3">
      <c r="B36" t="str" cm="1">
        <f t="array" ref="B36">IFERROR(_xlfn.UNIQUE(_xlfn.XLOOKUP(C36,DataInput[Section name],DataInput[Section No])),"")</f>
        <v/>
      </c>
      <c r="C36" s="1"/>
      <c r="E36" t="str">
        <f>IFERROR(_xlfn.XLOOKUP(D36,DataInput[South Africa Activity No],DataInput[Activity SIC Code]),"")</f>
        <v/>
      </c>
      <c r="F36" s="1"/>
    </row>
    <row r="37" spans="2:6" x14ac:dyDescent="0.3">
      <c r="B37" t="str" cm="1">
        <f t="array" ref="B37">IFERROR(_xlfn.UNIQUE(_xlfn.XLOOKUP(C37,DataInput[Section name],DataInput[Section No])),"")</f>
        <v/>
      </c>
      <c r="C37" s="1"/>
      <c r="E37" t="str">
        <f>IFERROR(_xlfn.XLOOKUP(D37,DataInput[South Africa Activity No],DataInput[Activity SIC Code]),"")</f>
        <v/>
      </c>
      <c r="F37" s="1"/>
    </row>
    <row r="38" spans="2:6" x14ac:dyDescent="0.3">
      <c r="B38" t="str" cm="1">
        <f t="array" ref="B38">IFERROR(_xlfn.UNIQUE(_xlfn.XLOOKUP(C38,DataInput[Section name],DataInput[Section No])),"")</f>
        <v/>
      </c>
      <c r="C38" s="1"/>
      <c r="E38" t="str">
        <f>IFERROR(_xlfn.XLOOKUP(D38,DataInput[South Africa Activity No],DataInput[Activity SIC Code]),"")</f>
        <v/>
      </c>
      <c r="F38" s="1"/>
    </row>
    <row r="39" spans="2:6" x14ac:dyDescent="0.3">
      <c r="B39" t="str" cm="1">
        <f t="array" ref="B39">IFERROR(_xlfn.UNIQUE(_xlfn.XLOOKUP(C39,DataInput[Section name],DataInput[Section No])),"")</f>
        <v/>
      </c>
      <c r="C39" s="1"/>
      <c r="E39" t="str">
        <f>IFERROR(_xlfn.XLOOKUP(D39,DataInput[South Africa Activity No],DataInput[Activity SIC Code]),"")</f>
        <v/>
      </c>
      <c r="F39" s="1"/>
    </row>
    <row r="40" spans="2:6" x14ac:dyDescent="0.3">
      <c r="B40" t="str" cm="1">
        <f t="array" ref="B40">IFERROR(_xlfn.UNIQUE(_xlfn.XLOOKUP(C40,DataInput[Section name],DataInput[Section No])),"")</f>
        <v/>
      </c>
      <c r="C40" s="1"/>
      <c r="E40" t="str">
        <f>IFERROR(_xlfn.XLOOKUP(D40,DataInput[South Africa Activity No],DataInput[Activity SIC Code]),"")</f>
        <v/>
      </c>
      <c r="F40" s="1"/>
    </row>
    <row r="41" spans="2:6" x14ac:dyDescent="0.3">
      <c r="B41" t="str" cm="1">
        <f t="array" ref="B41">IFERROR(_xlfn.UNIQUE(_xlfn.XLOOKUP(C41,DataInput[Section name],DataInput[Section No])),"")</f>
        <v/>
      </c>
      <c r="C41" s="1"/>
      <c r="E41" t="str">
        <f>IFERROR(_xlfn.XLOOKUP(D41,DataInput[South Africa Activity No],DataInput[Activity SIC Code]),"")</f>
        <v/>
      </c>
      <c r="F41" s="1"/>
    </row>
    <row r="42" spans="2:6" x14ac:dyDescent="0.3">
      <c r="B42" t="str" cm="1">
        <f t="array" ref="B42">IFERROR(_xlfn.UNIQUE(_xlfn.XLOOKUP(C42,DataInput[Section name],DataInput[Section No])),"")</f>
        <v/>
      </c>
      <c r="C42" s="1"/>
      <c r="E42" t="str">
        <f>IFERROR(_xlfn.XLOOKUP(D42,DataInput[South Africa Activity No],DataInput[Activity SIC Code]),"")</f>
        <v/>
      </c>
      <c r="F42" s="1"/>
    </row>
    <row r="43" spans="2:6" x14ac:dyDescent="0.3">
      <c r="B43" t="str" cm="1">
        <f t="array" ref="B43">IFERROR(_xlfn.UNIQUE(_xlfn.XLOOKUP(C43,DataInput[Section name],DataInput[Section No])),"")</f>
        <v/>
      </c>
      <c r="C43" s="1"/>
      <c r="E43" t="str">
        <f>IFERROR(_xlfn.XLOOKUP(D43,DataInput[South Africa Activity No],DataInput[Activity SIC Code]),"")</f>
        <v/>
      </c>
      <c r="F43" s="1"/>
    </row>
    <row r="44" spans="2:6" x14ac:dyDescent="0.3">
      <c r="B44" t="str" cm="1">
        <f t="array" ref="B44">IFERROR(_xlfn.UNIQUE(_xlfn.XLOOKUP(C44,DataInput[Section name],DataInput[Section No])),"")</f>
        <v/>
      </c>
      <c r="C44" s="1"/>
      <c r="E44" t="str">
        <f>IFERROR(_xlfn.XLOOKUP(D44,DataInput[South Africa Activity No],DataInput[Activity SIC Code]),"")</f>
        <v/>
      </c>
      <c r="F44" s="1"/>
    </row>
    <row r="45" spans="2:6" x14ac:dyDescent="0.3">
      <c r="B45" t="str" cm="1">
        <f t="array" ref="B45">IFERROR(_xlfn.UNIQUE(_xlfn.XLOOKUP(C45,DataInput[Section name],DataInput[Section No])),"")</f>
        <v/>
      </c>
      <c r="C45" s="1"/>
      <c r="E45" t="str">
        <f>IFERROR(_xlfn.XLOOKUP(D45,DataInput[South Africa Activity No],DataInput[Activity SIC Code]),"")</f>
        <v/>
      </c>
      <c r="F45" s="1"/>
    </row>
    <row r="46" spans="2:6" x14ac:dyDescent="0.3">
      <c r="B46" t="str" cm="1">
        <f t="array" ref="B46">IFERROR(_xlfn.UNIQUE(_xlfn.XLOOKUP(C46,DataInput[Section name],DataInput[Section No])),"")</f>
        <v/>
      </c>
      <c r="C46" s="1"/>
      <c r="E46" t="str">
        <f>IFERROR(_xlfn.XLOOKUP(D46,DataInput[South Africa Activity No],DataInput[Activity SIC Code]),"")</f>
        <v/>
      </c>
      <c r="F46" s="1"/>
    </row>
    <row r="47" spans="2:6" x14ac:dyDescent="0.3">
      <c r="B47" t="str" cm="1">
        <f t="array" ref="B47">IFERROR(_xlfn.UNIQUE(_xlfn.XLOOKUP(C47,DataInput[Section name],DataInput[Section No])),"")</f>
        <v/>
      </c>
      <c r="C47" s="1"/>
      <c r="E47" t="str">
        <f>IFERROR(_xlfn.XLOOKUP(D47,DataInput[South Africa Activity No],DataInput[Activity SIC Code]),"")</f>
        <v/>
      </c>
      <c r="F47" s="1"/>
    </row>
    <row r="48" spans="2:6" x14ac:dyDescent="0.3">
      <c r="B48" t="str" cm="1">
        <f t="array" ref="B48">IFERROR(_xlfn.UNIQUE(_xlfn.XLOOKUP(C48,DataInput[Section name],DataInput[Section No])),"")</f>
        <v/>
      </c>
      <c r="C48" s="1"/>
      <c r="E48" t="str">
        <f>IFERROR(_xlfn.XLOOKUP(D48,DataInput[South Africa Activity No],DataInput[Activity SIC Code]),"")</f>
        <v/>
      </c>
      <c r="F48" s="1"/>
    </row>
    <row r="49" spans="2:6" x14ac:dyDescent="0.3">
      <c r="B49" t="str" cm="1">
        <f t="array" ref="B49">IFERROR(_xlfn.UNIQUE(_xlfn.XLOOKUP(C49,DataInput[Section name],DataInput[Section No])),"")</f>
        <v/>
      </c>
      <c r="C49" s="1"/>
      <c r="E49" t="str">
        <f>IFERROR(_xlfn.XLOOKUP(D49,DataInput[South Africa Activity No],DataInput[Activity SIC Code]),"")</f>
        <v/>
      </c>
      <c r="F49" s="1"/>
    </row>
    <row r="50" spans="2:6" x14ac:dyDescent="0.3">
      <c r="B50" t="str" cm="1">
        <f t="array" ref="B50">IFERROR(_xlfn.UNIQUE(_xlfn.XLOOKUP(C50,DataInput[Section name],DataInput[Section No])),"")</f>
        <v/>
      </c>
      <c r="C50" s="1"/>
      <c r="E50" t="str">
        <f>IFERROR(_xlfn.XLOOKUP(D50,DataInput[South Africa Activity No],DataInput[Activity SIC Code]),"")</f>
        <v/>
      </c>
      <c r="F50" s="1"/>
    </row>
    <row r="51" spans="2:6" x14ac:dyDescent="0.3">
      <c r="B51" t="str" cm="1">
        <f t="array" ref="B51">IFERROR(_xlfn.UNIQUE(_xlfn.XLOOKUP(C51,DataInput[Section name],DataInput[Section No])),"")</f>
        <v/>
      </c>
      <c r="C51" s="1"/>
      <c r="E51" t="str">
        <f>IFERROR(_xlfn.XLOOKUP(D51,DataInput[South Africa Activity No],DataInput[Activity SIC Code]),"")</f>
        <v/>
      </c>
      <c r="F51" s="1"/>
    </row>
    <row r="52" spans="2:6" x14ac:dyDescent="0.3">
      <c r="B52" t="str" cm="1">
        <f t="array" ref="B52">IFERROR(_xlfn.UNIQUE(_xlfn.XLOOKUP(C52,DataInput[Section name],DataInput[Section No])),"")</f>
        <v/>
      </c>
      <c r="C52" s="1"/>
      <c r="E52" t="str">
        <f>IFERROR(_xlfn.XLOOKUP(D52,DataInput[South Africa Activity No],DataInput[Activity SIC Code]),"")</f>
        <v/>
      </c>
      <c r="F52" s="1"/>
    </row>
    <row r="53" spans="2:6" x14ac:dyDescent="0.3">
      <c r="B53" t="str" cm="1">
        <f t="array" ref="B53">IFERROR(_xlfn.UNIQUE(_xlfn.XLOOKUP(C53,DataInput[Section name],DataInput[Section No])),"")</f>
        <v/>
      </c>
      <c r="C53" s="1"/>
      <c r="E53" t="str">
        <f>IFERROR(_xlfn.XLOOKUP(D53,DataInput[South Africa Activity No],DataInput[Activity SIC Code]),"")</f>
        <v/>
      </c>
      <c r="F53" s="1"/>
    </row>
    <row r="54" spans="2:6" x14ac:dyDescent="0.3">
      <c r="B54" t="str" cm="1">
        <f t="array" ref="B54">IFERROR(_xlfn.UNIQUE(_xlfn.XLOOKUP(C54,DataInput[Section name],DataInput[Section No])),"")</f>
        <v/>
      </c>
      <c r="C54" s="1"/>
      <c r="E54" t="str">
        <f>IFERROR(_xlfn.XLOOKUP(D54,DataInput[South Africa Activity No],DataInput[Activity SIC Code]),"")</f>
        <v/>
      </c>
      <c r="F54" s="1"/>
    </row>
    <row r="55" spans="2:6" x14ac:dyDescent="0.3">
      <c r="B55" t="str" cm="1">
        <f t="array" ref="B55">IFERROR(_xlfn.UNIQUE(_xlfn.XLOOKUP(C55,DataInput[Section name],DataInput[Section No])),"")</f>
        <v/>
      </c>
      <c r="C55" s="1"/>
      <c r="E55" t="str">
        <f>IFERROR(_xlfn.XLOOKUP(D55,DataInput[South Africa Activity No],DataInput[Activity SIC Code]),"")</f>
        <v/>
      </c>
      <c r="F55" s="1"/>
    </row>
    <row r="56" spans="2:6" x14ac:dyDescent="0.3">
      <c r="B56" t="str" cm="1">
        <f t="array" ref="B56">IFERROR(_xlfn.UNIQUE(_xlfn.XLOOKUP(C56,DataInput[Section name],DataInput[Section No])),"")</f>
        <v/>
      </c>
      <c r="C56" s="1"/>
      <c r="E56" t="str">
        <f>IFERROR(_xlfn.XLOOKUP(D56,DataInput[South Africa Activity No],DataInput[Activity SIC Code]),"")</f>
        <v/>
      </c>
      <c r="F56" s="1"/>
    </row>
    <row r="57" spans="2:6" x14ac:dyDescent="0.3">
      <c r="B57" t="str" cm="1">
        <f t="array" ref="B57">IFERROR(_xlfn.UNIQUE(_xlfn.XLOOKUP(C57,DataInput[Section name],DataInput[Section No])),"")</f>
        <v/>
      </c>
      <c r="C57" s="1"/>
      <c r="E57" t="str">
        <f>IFERROR(_xlfn.XLOOKUP(D57,DataInput[South Africa Activity No],DataInput[Activity SIC Code]),"")</f>
        <v/>
      </c>
      <c r="F57" s="1"/>
    </row>
    <row r="58" spans="2:6" x14ac:dyDescent="0.3">
      <c r="B58" t="str" cm="1">
        <f t="array" ref="B58">IFERROR(_xlfn.UNIQUE(_xlfn.XLOOKUP(C58,DataInput[Section name],DataInput[Section No])),"")</f>
        <v/>
      </c>
      <c r="C58" s="1"/>
      <c r="E58" t="str">
        <f>IFERROR(_xlfn.XLOOKUP(D58,DataInput[South Africa Activity No],DataInput[Activity SIC Code]),"")</f>
        <v/>
      </c>
      <c r="F58" s="1"/>
    </row>
    <row r="59" spans="2:6" x14ac:dyDescent="0.3">
      <c r="B59" t="str" cm="1">
        <f t="array" ref="B59">IFERROR(_xlfn.UNIQUE(_xlfn.XLOOKUP(C59,DataInput[Section name],DataInput[Section No])),"")</f>
        <v/>
      </c>
      <c r="C59" s="1"/>
      <c r="E59" t="str">
        <f>IFERROR(_xlfn.XLOOKUP(D59,DataInput[South Africa Activity No],DataInput[Activity SIC Code]),"")</f>
        <v/>
      </c>
      <c r="F59" s="1"/>
    </row>
    <row r="60" spans="2:6" x14ac:dyDescent="0.3">
      <c r="B60" t="str" cm="1">
        <f t="array" ref="B60">IFERROR(_xlfn.UNIQUE(_xlfn.XLOOKUP(C60,DataInput[Section name],DataInput[Section No])),"")</f>
        <v/>
      </c>
      <c r="C60" s="1"/>
      <c r="E60" t="str">
        <f>IFERROR(_xlfn.XLOOKUP(D60,DataInput[South Africa Activity No],DataInput[Activity SIC Code]),"")</f>
        <v/>
      </c>
      <c r="F60" s="1"/>
    </row>
    <row r="61" spans="2:6" x14ac:dyDescent="0.3">
      <c r="B61" t="str" cm="1">
        <f t="array" ref="B61">IFERROR(_xlfn.UNIQUE(_xlfn.XLOOKUP(C61,DataInput[Section name],DataInput[Section No])),"")</f>
        <v/>
      </c>
      <c r="C61" s="1"/>
      <c r="E61" t="str">
        <f>IFERROR(_xlfn.XLOOKUP(D61,DataInput[South Africa Activity No],DataInput[Activity SIC Code]),"")</f>
        <v/>
      </c>
      <c r="F61" s="1"/>
    </row>
    <row r="62" spans="2:6" x14ac:dyDescent="0.3">
      <c r="B62" t="str" cm="1">
        <f t="array" ref="B62">IFERROR(_xlfn.UNIQUE(_xlfn.XLOOKUP(C62,DataInput[Section name],DataInput[Section No])),"")</f>
        <v/>
      </c>
      <c r="C62" s="1"/>
      <c r="E62" t="str">
        <f>IFERROR(_xlfn.XLOOKUP(D62,DataInput[South Africa Activity No],DataInput[Activity SIC Code]),"")</f>
        <v/>
      </c>
      <c r="F62" s="1"/>
    </row>
    <row r="63" spans="2:6" x14ac:dyDescent="0.3">
      <c r="B63" t="str" cm="1">
        <f t="array" ref="B63">IFERROR(_xlfn.UNIQUE(_xlfn.XLOOKUP(C63,DataInput[Section name],DataInput[Section No])),"")</f>
        <v/>
      </c>
      <c r="C63" s="1"/>
      <c r="E63" t="str">
        <f>IFERROR(_xlfn.XLOOKUP(D63,DataInput[South Africa Activity No],DataInput[Activity SIC Code]),"")</f>
        <v/>
      </c>
      <c r="F63" s="1"/>
    </row>
    <row r="64" spans="2:6" x14ac:dyDescent="0.3">
      <c r="B64" t="str" cm="1">
        <f t="array" ref="B64">IFERROR(_xlfn.UNIQUE(_xlfn.XLOOKUP(C64,DataInput[Section name],DataInput[Section No])),"")</f>
        <v/>
      </c>
      <c r="C64" s="1"/>
      <c r="E64" t="str">
        <f>IFERROR(_xlfn.XLOOKUP(D64,DataInput[South Africa Activity No],DataInput[Activity SIC Code]),"")</f>
        <v/>
      </c>
      <c r="F64" s="1"/>
    </row>
    <row r="65" spans="2:6" x14ac:dyDescent="0.3">
      <c r="B65" t="str" cm="1">
        <f t="array" ref="B65">IFERROR(_xlfn.UNIQUE(_xlfn.XLOOKUP(C65,DataInput[Section name],DataInput[Section No])),"")</f>
        <v/>
      </c>
      <c r="C65" s="1"/>
      <c r="E65" t="str">
        <f>IFERROR(_xlfn.XLOOKUP(D65,DataInput[South Africa Activity No],DataInput[Activity SIC Code]),"")</f>
        <v/>
      </c>
      <c r="F65" s="1"/>
    </row>
    <row r="66" spans="2:6" x14ac:dyDescent="0.3">
      <c r="B66" t="str" cm="1">
        <f t="array" ref="B66">IFERROR(_xlfn.UNIQUE(_xlfn.XLOOKUP(C66,DataInput[Section name],DataInput[Section No])),"")</f>
        <v/>
      </c>
      <c r="C66" s="1"/>
      <c r="E66" t="str">
        <f>IFERROR(_xlfn.XLOOKUP(D66,DataInput[South Africa Activity No],DataInput[Activity SIC Code]),"")</f>
        <v/>
      </c>
      <c r="F66" s="1"/>
    </row>
    <row r="67" spans="2:6" x14ac:dyDescent="0.3">
      <c r="B67" t="str" cm="1">
        <f t="array" ref="B67">IFERROR(_xlfn.UNIQUE(_xlfn.XLOOKUP(C67,DataInput[Section name],DataInput[Section No])),"")</f>
        <v/>
      </c>
      <c r="C67" s="1"/>
      <c r="E67" t="str">
        <f>IFERROR(_xlfn.XLOOKUP(D67,DataInput[South Africa Activity No],DataInput[Activity SIC Code]),"")</f>
        <v/>
      </c>
      <c r="F67" s="1"/>
    </row>
    <row r="68" spans="2:6" x14ac:dyDescent="0.3">
      <c r="B68" t="str" cm="1">
        <f t="array" ref="B68">IFERROR(_xlfn.UNIQUE(_xlfn.XLOOKUP(C68,DataInput[Section name],DataInput[Section No])),"")</f>
        <v/>
      </c>
      <c r="C68" s="1"/>
      <c r="E68" t="str">
        <f>IFERROR(_xlfn.XLOOKUP(D68,DataInput[South Africa Activity No],DataInput[Activity SIC Code]),"")</f>
        <v/>
      </c>
      <c r="F68" s="1"/>
    </row>
    <row r="69" spans="2:6" x14ac:dyDescent="0.3">
      <c r="B69" t="str" cm="1">
        <f t="array" ref="B69">IFERROR(_xlfn.UNIQUE(_xlfn.XLOOKUP(C69,DataInput[Section name],DataInput[Section No])),"")</f>
        <v/>
      </c>
      <c r="C69" s="1"/>
      <c r="E69" t="str">
        <f>IFERROR(_xlfn.XLOOKUP(D69,DataInput[South Africa Activity No],DataInput[Activity SIC Code]),"")</f>
        <v/>
      </c>
      <c r="F69" s="1"/>
    </row>
    <row r="70" spans="2:6" x14ac:dyDescent="0.3">
      <c r="B70" t="str" cm="1">
        <f t="array" ref="B70">IFERROR(_xlfn.UNIQUE(_xlfn.XLOOKUP(C70,DataInput[Section name],DataInput[Section No])),"")</f>
        <v/>
      </c>
      <c r="C70" s="1"/>
      <c r="E70" t="str">
        <f>IFERROR(_xlfn.XLOOKUP(D70,DataInput[South Africa Activity No],DataInput[Activity SIC Code]),"")</f>
        <v/>
      </c>
      <c r="F70" s="1"/>
    </row>
    <row r="71" spans="2:6" x14ac:dyDescent="0.3">
      <c r="B71" t="str" cm="1">
        <f t="array" ref="B71">IFERROR(_xlfn.UNIQUE(_xlfn.XLOOKUP(C71,DataInput[Section name],DataInput[Section No])),"")</f>
        <v/>
      </c>
      <c r="C71" s="1"/>
      <c r="E71" t="str">
        <f>IFERROR(_xlfn.XLOOKUP(D71,DataInput[South Africa Activity No],DataInput[Activity SIC Code]),"")</f>
        <v/>
      </c>
      <c r="F71" s="1"/>
    </row>
    <row r="72" spans="2:6" x14ac:dyDescent="0.3">
      <c r="B72" t="str" cm="1">
        <f t="array" ref="B72">IFERROR(_xlfn.UNIQUE(_xlfn.XLOOKUP(C72,DataInput[Section name],DataInput[Section No])),"")</f>
        <v/>
      </c>
      <c r="C72" s="1"/>
      <c r="E72" t="str">
        <f>IFERROR(_xlfn.XLOOKUP(D72,DataInput[South Africa Activity No],DataInput[Activity SIC Code]),"")</f>
        <v/>
      </c>
      <c r="F72" s="1"/>
    </row>
    <row r="73" spans="2:6" x14ac:dyDescent="0.3">
      <c r="B73" t="str" cm="1">
        <f t="array" ref="B73">IFERROR(_xlfn.UNIQUE(_xlfn.XLOOKUP(C73,DataInput[Section name],DataInput[Section No])),"")</f>
        <v/>
      </c>
      <c r="C73" s="1"/>
      <c r="E73" t="str">
        <f>IFERROR(_xlfn.XLOOKUP(D73,DataInput[South Africa Activity No],DataInput[Activity SIC Code]),"")</f>
        <v/>
      </c>
      <c r="F73" s="1"/>
    </row>
    <row r="74" spans="2:6" x14ac:dyDescent="0.3">
      <c r="B74" t="str" cm="1">
        <f t="array" ref="B74">IFERROR(_xlfn.UNIQUE(_xlfn.XLOOKUP(C74,DataInput[Section name],DataInput[Section No])),"")</f>
        <v/>
      </c>
      <c r="C74" s="1"/>
      <c r="E74" t="str">
        <f>IFERROR(_xlfn.XLOOKUP(D74,DataInput[South Africa Activity No],DataInput[Activity SIC Code]),"")</f>
        <v/>
      </c>
      <c r="F74" s="1"/>
    </row>
    <row r="75" spans="2:6" x14ac:dyDescent="0.3">
      <c r="B75" t="str" cm="1">
        <f t="array" ref="B75">IFERROR(_xlfn.UNIQUE(_xlfn.XLOOKUP(C75,DataInput[Section name],DataInput[Section No])),"")</f>
        <v/>
      </c>
      <c r="C75" s="1"/>
      <c r="E75" t="str">
        <f>IFERROR(_xlfn.XLOOKUP(D75,DataInput[South Africa Activity No],DataInput[Activity SIC Code]),"")</f>
        <v/>
      </c>
      <c r="F75" s="1"/>
    </row>
    <row r="76" spans="2:6" x14ac:dyDescent="0.3">
      <c r="B76" t="str" cm="1">
        <f t="array" ref="B76">IFERROR(_xlfn.UNIQUE(_xlfn.XLOOKUP(C76,DataInput[Section name],DataInput[Section No])),"")</f>
        <v/>
      </c>
      <c r="C76" s="1"/>
      <c r="E76" t="str">
        <f>IFERROR(_xlfn.XLOOKUP(D76,DataInput[South Africa Activity No],DataInput[Activity SIC Code]),"")</f>
        <v/>
      </c>
      <c r="F76" s="1"/>
    </row>
    <row r="77" spans="2:6" x14ac:dyDescent="0.3">
      <c r="B77" t="str" cm="1">
        <f t="array" ref="B77">IFERROR(_xlfn.UNIQUE(_xlfn.XLOOKUP(C77,DataInput[Section name],DataInput[Section No])),"")</f>
        <v/>
      </c>
      <c r="C77" s="1"/>
      <c r="E77" t="str">
        <f>IFERROR(_xlfn.XLOOKUP(D77,DataInput[South Africa Activity No],DataInput[Activity SIC Code]),"")</f>
        <v/>
      </c>
      <c r="F77" s="1"/>
    </row>
    <row r="78" spans="2:6" x14ac:dyDescent="0.3">
      <c r="B78" t="str" cm="1">
        <f t="array" ref="B78">IFERROR(_xlfn.UNIQUE(_xlfn.XLOOKUP(C78,DataInput[Section name],DataInput[Section No])),"")</f>
        <v/>
      </c>
      <c r="C78" s="1"/>
      <c r="E78" t="str">
        <f>IFERROR(_xlfn.XLOOKUP(D78,DataInput[South Africa Activity No],DataInput[Activity SIC Code]),"")</f>
        <v/>
      </c>
      <c r="F78" s="1"/>
    </row>
    <row r="79" spans="2:6" x14ac:dyDescent="0.3">
      <c r="B79" t="str" cm="1">
        <f t="array" ref="B79">IFERROR(_xlfn.UNIQUE(_xlfn.XLOOKUP(C79,DataInput[Section name],DataInput[Section No])),"")</f>
        <v/>
      </c>
      <c r="C79" s="1"/>
      <c r="E79" t="str">
        <f>IFERROR(_xlfn.XLOOKUP(D79,DataInput[South Africa Activity No],DataInput[Activity SIC Code]),"")</f>
        <v/>
      </c>
      <c r="F79" s="1"/>
    </row>
    <row r="80" spans="2:6" x14ac:dyDescent="0.3">
      <c r="B80" t="str" cm="1">
        <f t="array" ref="B80">IFERROR(_xlfn.UNIQUE(_xlfn.XLOOKUP(C80,DataInput[Section name],DataInput[Section No])),"")</f>
        <v/>
      </c>
      <c r="C80" s="1"/>
      <c r="E80" t="str">
        <f>IFERROR(_xlfn.XLOOKUP(D80,DataInput[South Africa Activity No],DataInput[Activity SIC Code]),"")</f>
        <v/>
      </c>
      <c r="F80" s="1"/>
    </row>
    <row r="81" spans="2:6" x14ac:dyDescent="0.3">
      <c r="B81" t="str" cm="1">
        <f t="array" ref="B81">IFERROR(_xlfn.UNIQUE(_xlfn.XLOOKUP(C81,DataInput[Section name],DataInput[Section No])),"")</f>
        <v/>
      </c>
      <c r="C81" s="1"/>
      <c r="E81" t="str">
        <f>IFERROR(_xlfn.XLOOKUP(D81,DataInput[South Africa Activity No],DataInput[Activity SIC Code]),"")</f>
        <v/>
      </c>
      <c r="F81" s="1"/>
    </row>
    <row r="82" spans="2:6" x14ac:dyDescent="0.3">
      <c r="B82" t="str" cm="1">
        <f t="array" ref="B82">IFERROR(_xlfn.UNIQUE(_xlfn.XLOOKUP(C82,DataInput[Section name],DataInput[Section No])),"")</f>
        <v/>
      </c>
      <c r="C82" s="1"/>
      <c r="E82" t="str">
        <f>IFERROR(_xlfn.XLOOKUP(D82,DataInput[South Africa Activity No],DataInput[Activity SIC Code]),"")</f>
        <v/>
      </c>
      <c r="F82" s="1"/>
    </row>
    <row r="83" spans="2:6" x14ac:dyDescent="0.3">
      <c r="B83" t="str" cm="1">
        <f t="array" ref="B83">IFERROR(_xlfn.UNIQUE(_xlfn.XLOOKUP(C83,DataInput[Section name],DataInput[Section No])),"")</f>
        <v/>
      </c>
      <c r="C83" s="1"/>
      <c r="E83" t="str">
        <f>IFERROR(_xlfn.XLOOKUP(D83,DataInput[South Africa Activity No],DataInput[Activity SIC Code]),"")</f>
        <v/>
      </c>
      <c r="F83" s="1"/>
    </row>
    <row r="84" spans="2:6" x14ac:dyDescent="0.3">
      <c r="B84" t="str" cm="1">
        <f t="array" ref="B84">IFERROR(_xlfn.UNIQUE(_xlfn.XLOOKUP(C84,DataInput[Section name],DataInput[Section No])),"")</f>
        <v/>
      </c>
      <c r="C84" s="1"/>
      <c r="E84" t="str">
        <f>IFERROR(_xlfn.XLOOKUP(D84,DataInput[South Africa Activity No],DataInput[Activity SIC Code]),"")</f>
        <v/>
      </c>
      <c r="F84" s="1"/>
    </row>
    <row r="85" spans="2:6" x14ac:dyDescent="0.3">
      <c r="B85" t="str" cm="1">
        <f t="array" ref="B85">IFERROR(_xlfn.UNIQUE(_xlfn.XLOOKUP(C85,DataInput[Section name],DataInput[Section No])),"")</f>
        <v/>
      </c>
      <c r="C85" s="1"/>
      <c r="E85" t="str">
        <f>IFERROR(_xlfn.XLOOKUP(D85,DataInput[South Africa Activity No],DataInput[Activity SIC Code]),"")</f>
        <v/>
      </c>
      <c r="F85" s="1"/>
    </row>
    <row r="86" spans="2:6" x14ac:dyDescent="0.3">
      <c r="B86" t="str" cm="1">
        <f t="array" ref="B86">IFERROR(_xlfn.UNIQUE(_xlfn.XLOOKUP(C86,DataInput[Section name],DataInput[Section No])),"")</f>
        <v/>
      </c>
      <c r="C86" s="1"/>
      <c r="E86" t="str">
        <f>IFERROR(_xlfn.XLOOKUP(D86,DataInput[South Africa Activity No],DataInput[Activity SIC Code]),"")</f>
        <v/>
      </c>
      <c r="F86" s="1"/>
    </row>
    <row r="87" spans="2:6" x14ac:dyDescent="0.3">
      <c r="B87" t="str" cm="1">
        <f t="array" ref="B87">IFERROR(_xlfn.UNIQUE(_xlfn.XLOOKUP(C87,DataInput[Section name],DataInput[Section No])),"")</f>
        <v/>
      </c>
      <c r="C87" s="1"/>
      <c r="E87" t="str">
        <f>IFERROR(_xlfn.XLOOKUP(D87,DataInput[South Africa Activity No],DataInput[Activity SIC Code]),"")</f>
        <v/>
      </c>
      <c r="F87" s="1"/>
    </row>
    <row r="88" spans="2:6" x14ac:dyDescent="0.3">
      <c r="B88" t="str" cm="1">
        <f t="array" ref="B88">IFERROR(_xlfn.UNIQUE(_xlfn.XLOOKUP(C88,DataInput[Section name],DataInput[Section No])),"")</f>
        <v/>
      </c>
      <c r="C88" s="1"/>
      <c r="E88" t="str">
        <f>IFERROR(_xlfn.XLOOKUP(D88,DataInput[South Africa Activity No],DataInput[Activity SIC Code]),"")</f>
        <v/>
      </c>
      <c r="F88" s="1"/>
    </row>
    <row r="89" spans="2:6" x14ac:dyDescent="0.3">
      <c r="B89" t="str" cm="1">
        <f t="array" ref="B89">IFERROR(_xlfn.UNIQUE(_xlfn.XLOOKUP(C89,DataInput[Section name],DataInput[Section No])),"")</f>
        <v/>
      </c>
      <c r="C89" s="1"/>
      <c r="E89" t="str">
        <f>IFERROR(_xlfn.XLOOKUP(D89,DataInput[South Africa Activity No],DataInput[Activity SIC Code]),"")</f>
        <v/>
      </c>
      <c r="F89" s="1"/>
    </row>
    <row r="90" spans="2:6" x14ac:dyDescent="0.3">
      <c r="B90" t="str" cm="1">
        <f t="array" ref="B90">IFERROR(_xlfn.UNIQUE(_xlfn.XLOOKUP(C90,DataInput[Section name],DataInput[Section No])),"")</f>
        <v/>
      </c>
      <c r="C90" s="1"/>
      <c r="E90" t="str">
        <f>IFERROR(_xlfn.XLOOKUP(D90,DataInput[South Africa Activity No],DataInput[Activity SIC Code]),"")</f>
        <v/>
      </c>
      <c r="F90" s="1"/>
    </row>
    <row r="91" spans="2:6" x14ac:dyDescent="0.3">
      <c r="B91" t="str" cm="1">
        <f t="array" ref="B91">IFERROR(_xlfn.UNIQUE(_xlfn.XLOOKUP(C91,DataInput[Section name],DataInput[Section No])),"")</f>
        <v/>
      </c>
      <c r="C91" s="1"/>
      <c r="E91" t="str">
        <f>IFERROR(_xlfn.XLOOKUP(D91,DataInput[South Africa Activity No],DataInput[Activity SIC Code]),"")</f>
        <v/>
      </c>
      <c r="F91" s="1"/>
    </row>
    <row r="92" spans="2:6" x14ac:dyDescent="0.3">
      <c r="B92" t="str" cm="1">
        <f t="array" ref="B92">IFERROR(_xlfn.UNIQUE(_xlfn.XLOOKUP(C92,DataInput[Section name],DataInput[Section No])),"")</f>
        <v/>
      </c>
      <c r="C92" s="1"/>
      <c r="E92" t="str">
        <f>IFERROR(_xlfn.XLOOKUP(D92,DataInput[South Africa Activity No],DataInput[Activity SIC Code]),"")</f>
        <v/>
      </c>
      <c r="F92" s="1"/>
    </row>
    <row r="93" spans="2:6" x14ac:dyDescent="0.3">
      <c r="B93" t="str" cm="1">
        <f t="array" ref="B93">IFERROR(_xlfn.UNIQUE(_xlfn.XLOOKUP(C93,DataInput[Section name],DataInput[Section No])),"")</f>
        <v/>
      </c>
      <c r="C93" s="1"/>
      <c r="E93" t="str">
        <f>IFERROR(_xlfn.XLOOKUP(D93,DataInput[South Africa Activity No],DataInput[Activity SIC Code]),"")</f>
        <v/>
      </c>
      <c r="F93" s="1"/>
    </row>
    <row r="94" spans="2:6" x14ac:dyDescent="0.3">
      <c r="B94" t="str" cm="1">
        <f t="array" ref="B94">IFERROR(_xlfn.UNIQUE(_xlfn.XLOOKUP(C94,DataInput[Section name],DataInput[Section No])),"")</f>
        <v/>
      </c>
      <c r="C94" s="1"/>
      <c r="E94" t="str">
        <f>IFERROR(_xlfn.XLOOKUP(D94,DataInput[South Africa Activity No],DataInput[Activity SIC Code]),"")</f>
        <v/>
      </c>
      <c r="F94" s="1"/>
    </row>
    <row r="95" spans="2:6" x14ac:dyDescent="0.3">
      <c r="B95" t="str" cm="1">
        <f t="array" ref="B95">IFERROR(_xlfn.UNIQUE(_xlfn.XLOOKUP(C95,DataInput[Section name],DataInput[Section No])),"")</f>
        <v/>
      </c>
      <c r="C95" s="1"/>
      <c r="E95" t="str">
        <f>IFERROR(_xlfn.XLOOKUP(D95,DataInput[South Africa Activity No],DataInput[Activity SIC Code]),"")</f>
        <v/>
      </c>
      <c r="F95" s="1"/>
    </row>
    <row r="96" spans="2:6" x14ac:dyDescent="0.3">
      <c r="B96" t="str" cm="1">
        <f t="array" ref="B96">IFERROR(_xlfn.UNIQUE(_xlfn.XLOOKUP(C96,DataInput[Section name],DataInput[Section No])),"")</f>
        <v/>
      </c>
      <c r="C96" s="1"/>
      <c r="E96" t="str">
        <f>IFERROR(_xlfn.XLOOKUP(D96,DataInput[South Africa Activity No],DataInput[Activity SIC Code]),"")</f>
        <v/>
      </c>
      <c r="F96" s="1"/>
    </row>
    <row r="97" spans="2:6" x14ac:dyDescent="0.3">
      <c r="B97" t="str" cm="1">
        <f t="array" ref="B97">IFERROR(_xlfn.UNIQUE(_xlfn.XLOOKUP(C97,DataInput[Section name],DataInput[Section No])),"")</f>
        <v/>
      </c>
      <c r="C97" s="1"/>
      <c r="E97" t="str">
        <f>IFERROR(_xlfn.XLOOKUP(D97,DataInput[South Africa Activity No],DataInput[Activity SIC Code]),"")</f>
        <v/>
      </c>
      <c r="F97" s="1"/>
    </row>
    <row r="98" spans="2:6" x14ac:dyDescent="0.3">
      <c r="B98" t="str" cm="1">
        <f t="array" ref="B98">IFERROR(_xlfn.UNIQUE(_xlfn.XLOOKUP(C98,DataInput[Section name],DataInput[Section No])),"")</f>
        <v/>
      </c>
      <c r="C98" s="1"/>
      <c r="E98" t="str">
        <f>IFERROR(_xlfn.XLOOKUP(D98,DataInput[South Africa Activity No],DataInput[Activity SIC Code]),"")</f>
        <v/>
      </c>
      <c r="F98" s="1"/>
    </row>
    <row r="99" spans="2:6" x14ac:dyDescent="0.3">
      <c r="B99" t="str" cm="1">
        <f t="array" ref="B99">IFERROR(_xlfn.UNIQUE(_xlfn.XLOOKUP(C99,DataInput[Section name],DataInput[Section No])),"")</f>
        <v/>
      </c>
      <c r="C99" s="1"/>
      <c r="E99" t="str">
        <f>IFERROR(_xlfn.XLOOKUP(D99,DataInput[South Africa Activity No],DataInput[Activity SIC Code]),"")</f>
        <v/>
      </c>
      <c r="F99" s="1"/>
    </row>
    <row r="100" spans="2:6" x14ac:dyDescent="0.3">
      <c r="B100" t="str" cm="1">
        <f t="array" ref="B100">IFERROR(_xlfn.UNIQUE(_xlfn.XLOOKUP(C100,DataInput[Section name],DataInput[Section No])),"")</f>
        <v/>
      </c>
      <c r="C100" s="1"/>
      <c r="E100" t="str">
        <f>IFERROR(_xlfn.XLOOKUP(D100,DataInput[South Africa Activity No],DataInput[Activity SIC Code]),"")</f>
        <v/>
      </c>
      <c r="F100" s="1"/>
    </row>
    <row r="101" spans="2:6" x14ac:dyDescent="0.3">
      <c r="B101" t="str" cm="1">
        <f t="array" ref="B101">IFERROR(_xlfn.UNIQUE(_xlfn.XLOOKUP(C101,DataInput[Section name],DataInput[Section No])),"")</f>
        <v/>
      </c>
      <c r="C101" s="1"/>
      <c r="E101" t="str">
        <f>IFERROR(_xlfn.XLOOKUP(D101,DataInput[South Africa Activity No],DataInput[Activity SIC Code]),"")</f>
        <v/>
      </c>
      <c r="F101" s="1"/>
    </row>
    <row r="102" spans="2:6" x14ac:dyDescent="0.3">
      <c r="B102" t="str" cm="1">
        <f t="array" ref="B102">IFERROR(_xlfn.UNIQUE(_xlfn.XLOOKUP(C102,DataInput[Section name],DataInput[Section No])),"")</f>
        <v/>
      </c>
      <c r="C102" s="1"/>
      <c r="E102" t="str">
        <f>IFERROR(_xlfn.XLOOKUP(D102,DataInput[South Africa Activity No],DataInput[Activity SIC Code]),"")</f>
        <v/>
      </c>
      <c r="F102" s="1"/>
    </row>
    <row r="103" spans="2:6" x14ac:dyDescent="0.3">
      <c r="B103" t="str" cm="1">
        <f t="array" ref="B103">IFERROR(_xlfn.UNIQUE(_xlfn.XLOOKUP(C103,DataInput[Section name],DataInput[Section No])),"")</f>
        <v/>
      </c>
      <c r="C103" s="1"/>
      <c r="E103" t="str">
        <f>IFERROR(_xlfn.XLOOKUP(D103,DataInput[South Africa Activity No],DataInput[Activity SIC Code]),"")</f>
        <v/>
      </c>
      <c r="F103" s="1"/>
    </row>
    <row r="104" spans="2:6" x14ac:dyDescent="0.3">
      <c r="B104" t="str" cm="1">
        <f t="array" ref="B104">IFERROR(_xlfn.UNIQUE(_xlfn.XLOOKUP(C104,DataInput[Section name],DataInput[Section No])),"")</f>
        <v/>
      </c>
      <c r="C104" s="1"/>
      <c r="E104" t="str">
        <f>IFERROR(_xlfn.XLOOKUP(D104,DataInput[South Africa Activity No],DataInput[Activity SIC Code]),"")</f>
        <v/>
      </c>
      <c r="F104" s="1"/>
    </row>
    <row r="105" spans="2:6" x14ac:dyDescent="0.3">
      <c r="B105" t="str" cm="1">
        <f t="array" ref="B105">IFERROR(_xlfn.UNIQUE(_xlfn.XLOOKUP(C105,DataInput[Section name],DataInput[Section No])),"")</f>
        <v/>
      </c>
      <c r="C105" s="1"/>
      <c r="E105" t="str">
        <f>IFERROR(_xlfn.XLOOKUP(D105,DataInput[South Africa Activity No],DataInput[Activity SIC Code]),"")</f>
        <v/>
      </c>
      <c r="F105" s="1"/>
    </row>
    <row r="106" spans="2:6" x14ac:dyDescent="0.3">
      <c r="B106" t="str" cm="1">
        <f t="array" ref="B106">IFERROR(_xlfn.UNIQUE(_xlfn.XLOOKUP(C106,DataInput[Section name],DataInput[Section No])),"")</f>
        <v/>
      </c>
      <c r="C106" s="1"/>
      <c r="E106" t="str">
        <f>IFERROR(_xlfn.XLOOKUP(D106,DataInput[South Africa Activity No],DataInput[Activity SIC Code]),"")</f>
        <v/>
      </c>
      <c r="F106" s="1"/>
    </row>
    <row r="107" spans="2:6" x14ac:dyDescent="0.3">
      <c r="B107" t="str" cm="1">
        <f t="array" ref="B107">IFERROR(_xlfn.UNIQUE(_xlfn.XLOOKUP(C107,DataInput[Section name],DataInput[Section No])),"")</f>
        <v/>
      </c>
      <c r="C107" s="1"/>
      <c r="E107" t="str">
        <f>IFERROR(_xlfn.XLOOKUP(D107,DataInput[South Africa Activity No],DataInput[Activity SIC Code]),"")</f>
        <v/>
      </c>
      <c r="F107" s="1"/>
    </row>
    <row r="108" spans="2:6" x14ac:dyDescent="0.3">
      <c r="B108" t="str" cm="1">
        <f t="array" ref="B108">IFERROR(_xlfn.UNIQUE(_xlfn.XLOOKUP(C108,DataInput[Section name],DataInput[Section No])),"")</f>
        <v/>
      </c>
      <c r="C108" s="1"/>
      <c r="E108" t="str">
        <f>IFERROR(_xlfn.XLOOKUP(D108,DataInput[South Africa Activity No],DataInput[Activity SIC Code]),"")</f>
        <v/>
      </c>
      <c r="F108" s="1"/>
    </row>
    <row r="109" spans="2:6" x14ac:dyDescent="0.3">
      <c r="B109" t="str" cm="1">
        <f t="array" ref="B109">IFERROR(_xlfn.UNIQUE(_xlfn.XLOOKUP(C109,DataInput[Section name],DataInput[Section No])),"")</f>
        <v/>
      </c>
      <c r="C109" s="1"/>
      <c r="E109" t="str">
        <f>IFERROR(_xlfn.XLOOKUP(D109,DataInput[South Africa Activity No],DataInput[Activity SIC Code]),"")</f>
        <v/>
      </c>
      <c r="F109" s="1"/>
    </row>
    <row r="110" spans="2:6" x14ac:dyDescent="0.3">
      <c r="B110" t="str" cm="1">
        <f t="array" ref="B110">IFERROR(_xlfn.UNIQUE(_xlfn.XLOOKUP(C110,DataInput[Section name],DataInput[Section No])),"")</f>
        <v/>
      </c>
      <c r="C110" s="1"/>
      <c r="E110" t="str">
        <f>IFERROR(_xlfn.XLOOKUP(D110,DataInput[South Africa Activity No],DataInput[Activity SIC Code]),"")</f>
        <v/>
      </c>
      <c r="F110" s="1"/>
    </row>
    <row r="111" spans="2:6" x14ac:dyDescent="0.3">
      <c r="B111" t="str" cm="1">
        <f t="array" ref="B111">IFERROR(_xlfn.UNIQUE(_xlfn.XLOOKUP(C111,DataInput[Section name],DataInput[Section No])),"")</f>
        <v/>
      </c>
      <c r="C111" s="1"/>
      <c r="E111" t="str">
        <f>IFERROR(_xlfn.XLOOKUP(D111,DataInput[South Africa Activity No],DataInput[Activity SIC Code]),"")</f>
        <v/>
      </c>
      <c r="F111" s="1"/>
    </row>
    <row r="112" spans="2:6" x14ac:dyDescent="0.3">
      <c r="B112" t="str" cm="1">
        <f t="array" ref="B112">IFERROR(_xlfn.UNIQUE(_xlfn.XLOOKUP(C112,DataInput[Section name],DataInput[Section No])),"")</f>
        <v/>
      </c>
      <c r="C112" s="1"/>
      <c r="E112" t="str">
        <f>IFERROR(_xlfn.XLOOKUP(D112,DataInput[South Africa Activity No],DataInput[Activity SIC Code]),"")</f>
        <v/>
      </c>
      <c r="F112" s="1"/>
    </row>
    <row r="113" spans="2:6" x14ac:dyDescent="0.3">
      <c r="B113" t="str" cm="1">
        <f t="array" ref="B113">IFERROR(_xlfn.UNIQUE(_xlfn.XLOOKUP(C113,DataInput[Section name],DataInput[Section No])),"")</f>
        <v/>
      </c>
      <c r="C113" s="1"/>
      <c r="E113" t="str">
        <f>IFERROR(_xlfn.XLOOKUP(D113,DataInput[South Africa Activity No],DataInput[Activity SIC Code]),"")</f>
        <v/>
      </c>
      <c r="F113" s="1"/>
    </row>
    <row r="114" spans="2:6" x14ac:dyDescent="0.3">
      <c r="B114" t="str" cm="1">
        <f t="array" ref="B114">IFERROR(_xlfn.UNIQUE(_xlfn.XLOOKUP(C114,DataInput[Section name],DataInput[Section No])),"")</f>
        <v/>
      </c>
      <c r="C114" s="1"/>
      <c r="E114" t="str">
        <f>IFERROR(_xlfn.XLOOKUP(D114,DataInput[South Africa Activity No],DataInput[Activity SIC Code]),"")</f>
        <v/>
      </c>
      <c r="F114" s="1"/>
    </row>
    <row r="115" spans="2:6" x14ac:dyDescent="0.3">
      <c r="B115" t="str" cm="1">
        <f t="array" ref="B115">IFERROR(_xlfn.UNIQUE(_xlfn.XLOOKUP(C115,DataInput[Section name],DataInput[Section No])),"")</f>
        <v/>
      </c>
      <c r="C115" s="1"/>
      <c r="E115" t="str">
        <f>IFERROR(_xlfn.XLOOKUP(D115,DataInput[South Africa Activity No],DataInput[Activity SIC Code]),"")</f>
        <v/>
      </c>
      <c r="F115" s="1"/>
    </row>
    <row r="116" spans="2:6" x14ac:dyDescent="0.3">
      <c r="B116" t="str" cm="1">
        <f t="array" ref="B116">IFERROR(_xlfn.UNIQUE(_xlfn.XLOOKUP(C116,DataInput[Section name],DataInput[Section No])),"")</f>
        <v/>
      </c>
      <c r="C116" s="1"/>
      <c r="E116" t="str">
        <f>IFERROR(_xlfn.XLOOKUP(D116,DataInput[South Africa Activity No],DataInput[Activity SIC Code]),"")</f>
        <v/>
      </c>
      <c r="F116" s="1"/>
    </row>
    <row r="117" spans="2:6" x14ac:dyDescent="0.3">
      <c r="B117" t="str" cm="1">
        <f t="array" ref="B117">IFERROR(_xlfn.UNIQUE(_xlfn.XLOOKUP(C117,DataInput[Section name],DataInput[Section No])),"")</f>
        <v/>
      </c>
      <c r="C117" s="1"/>
      <c r="E117" t="str">
        <f>IFERROR(_xlfn.XLOOKUP(D117,DataInput[South Africa Activity No],DataInput[Activity SIC Code]),"")</f>
        <v/>
      </c>
      <c r="F117" s="1"/>
    </row>
    <row r="118" spans="2:6" x14ac:dyDescent="0.3">
      <c r="B118" t="str" cm="1">
        <f t="array" ref="B118">IFERROR(_xlfn.UNIQUE(_xlfn.XLOOKUP(C118,DataInput[Section name],DataInput[Section No])),"")</f>
        <v/>
      </c>
      <c r="C118" s="1"/>
      <c r="E118" t="str">
        <f>IFERROR(_xlfn.XLOOKUP(D118,DataInput[South Africa Activity No],DataInput[Activity SIC Code]),"")</f>
        <v/>
      </c>
      <c r="F118" s="1"/>
    </row>
    <row r="119" spans="2:6" x14ac:dyDescent="0.3">
      <c r="B119" t="str" cm="1">
        <f t="array" ref="B119">IFERROR(_xlfn.UNIQUE(_xlfn.XLOOKUP(C119,DataInput[Section name],DataInput[Section No])),"")</f>
        <v/>
      </c>
      <c r="C119" s="1"/>
      <c r="E119" t="str">
        <f>IFERROR(_xlfn.XLOOKUP(D119,DataInput[South Africa Activity No],DataInput[Activity SIC Code]),"")</f>
        <v/>
      </c>
      <c r="F119" s="1"/>
    </row>
    <row r="120" spans="2:6" x14ac:dyDescent="0.3">
      <c r="B120" t="str" cm="1">
        <f t="array" ref="B120">IFERROR(_xlfn.UNIQUE(_xlfn.XLOOKUP(C120,DataInput[Section name],DataInput[Section No])),"")</f>
        <v/>
      </c>
      <c r="C120" s="1"/>
      <c r="E120" t="str">
        <f>IFERROR(_xlfn.XLOOKUP(D120,DataInput[South Africa Activity No],DataInput[Activity SIC Code]),"")</f>
        <v/>
      </c>
      <c r="F120" s="1"/>
    </row>
    <row r="121" spans="2:6" x14ac:dyDescent="0.3">
      <c r="B121" t="str" cm="1">
        <f t="array" ref="B121">IFERROR(_xlfn.UNIQUE(_xlfn.XLOOKUP(C121,DataInput[Section name],DataInput[Section No])),"")</f>
        <v/>
      </c>
      <c r="C121" s="1"/>
      <c r="E121" t="str">
        <f>IFERROR(_xlfn.XLOOKUP(D121,DataInput[South Africa Activity No],DataInput[Activity SIC Code]),"")</f>
        <v/>
      </c>
      <c r="F121" s="1"/>
    </row>
    <row r="122" spans="2:6" x14ac:dyDescent="0.3">
      <c r="B122" t="str" cm="1">
        <f t="array" ref="B122">IFERROR(_xlfn.UNIQUE(_xlfn.XLOOKUP(C122,DataInput[Section name],DataInput[Section No])),"")</f>
        <v/>
      </c>
      <c r="C122" s="1"/>
      <c r="E122" t="str">
        <f>IFERROR(_xlfn.XLOOKUP(D122,DataInput[South Africa Activity No],DataInput[Activity SIC Code]),"")</f>
        <v/>
      </c>
      <c r="F122" s="1"/>
    </row>
    <row r="123" spans="2:6" x14ac:dyDescent="0.3">
      <c r="B123" t="str" cm="1">
        <f t="array" ref="B123">IFERROR(_xlfn.UNIQUE(_xlfn.XLOOKUP(C123,DataInput[Section name],DataInput[Section No])),"")</f>
        <v/>
      </c>
      <c r="C123" s="1"/>
      <c r="E123" t="str">
        <f>IFERROR(_xlfn.XLOOKUP(D123,DataInput[South Africa Activity No],DataInput[Activity SIC Code]),"")</f>
        <v/>
      </c>
      <c r="F123" s="1"/>
    </row>
    <row r="124" spans="2:6" x14ac:dyDescent="0.3">
      <c r="B124" t="str" cm="1">
        <f t="array" ref="B124">IFERROR(_xlfn.UNIQUE(_xlfn.XLOOKUP(C124,DataInput[Section name],DataInput[Section No])),"")</f>
        <v/>
      </c>
      <c r="C124" s="1"/>
      <c r="E124" t="str">
        <f>IFERROR(_xlfn.XLOOKUP(D124,DataInput[South Africa Activity No],DataInput[Activity SIC Code]),"")</f>
        <v/>
      </c>
      <c r="F124" s="1"/>
    </row>
    <row r="125" spans="2:6" x14ac:dyDescent="0.3">
      <c r="B125" t="str" cm="1">
        <f t="array" ref="B125">IFERROR(_xlfn.UNIQUE(_xlfn.XLOOKUP(C125,DataInput[Section name],DataInput[Section No])),"")</f>
        <v/>
      </c>
      <c r="C125" s="1"/>
      <c r="E125" t="str">
        <f>IFERROR(_xlfn.XLOOKUP(D125,DataInput[South Africa Activity No],DataInput[Activity SIC Code]),"")</f>
        <v/>
      </c>
      <c r="F125" s="1"/>
    </row>
    <row r="126" spans="2:6" x14ac:dyDescent="0.3">
      <c r="B126" t="str" cm="1">
        <f t="array" ref="B126">IFERROR(_xlfn.UNIQUE(_xlfn.XLOOKUP(C126,DataInput[Section name],DataInput[Section No])),"")</f>
        <v/>
      </c>
      <c r="C126" s="1"/>
      <c r="E126" t="str">
        <f>IFERROR(_xlfn.XLOOKUP(D126,DataInput[South Africa Activity No],DataInput[Activity SIC Code]),"")</f>
        <v/>
      </c>
      <c r="F126" s="1"/>
    </row>
    <row r="127" spans="2:6" x14ac:dyDescent="0.3">
      <c r="B127" t="str" cm="1">
        <f t="array" ref="B127">IFERROR(_xlfn.UNIQUE(_xlfn.XLOOKUP(C127,DataInput[Section name],DataInput[Section No])),"")</f>
        <v/>
      </c>
      <c r="C127" s="1"/>
      <c r="E127" t="str">
        <f>IFERROR(_xlfn.XLOOKUP(D127,DataInput[South Africa Activity No],DataInput[Activity SIC Code]),"")</f>
        <v/>
      </c>
      <c r="F127" s="1"/>
    </row>
    <row r="128" spans="2:6" x14ac:dyDescent="0.3">
      <c r="B128" t="str" cm="1">
        <f t="array" ref="B128">IFERROR(_xlfn.UNIQUE(_xlfn.XLOOKUP(C128,DataInput[Section name],DataInput[Section No])),"")</f>
        <v/>
      </c>
      <c r="C128" s="1"/>
      <c r="E128" t="str">
        <f>IFERROR(_xlfn.XLOOKUP(D128,DataInput[South Africa Activity No],DataInput[Activity SIC Code]),"")</f>
        <v/>
      </c>
      <c r="F128" s="1"/>
    </row>
    <row r="129" spans="2:6" x14ac:dyDescent="0.3">
      <c r="B129" t="str" cm="1">
        <f t="array" ref="B129">IFERROR(_xlfn.UNIQUE(_xlfn.XLOOKUP(C129,DataInput[Section name],DataInput[Section No])),"")</f>
        <v/>
      </c>
      <c r="C129" s="1"/>
      <c r="E129" t="str">
        <f>IFERROR(_xlfn.XLOOKUP(D129,DataInput[South Africa Activity No],DataInput[Activity SIC Code]),"")</f>
        <v/>
      </c>
      <c r="F129" s="1"/>
    </row>
    <row r="130" spans="2:6" x14ac:dyDescent="0.3">
      <c r="B130" t="str" cm="1">
        <f t="array" ref="B130">IFERROR(_xlfn.UNIQUE(_xlfn.XLOOKUP(C130,DataInput[Section name],DataInput[Section No])),"")</f>
        <v/>
      </c>
      <c r="C130" s="1"/>
      <c r="E130" t="str">
        <f>IFERROR(_xlfn.XLOOKUP(D130,DataInput[South Africa Activity No],DataInput[Activity SIC Code]),"")</f>
        <v/>
      </c>
      <c r="F130" s="1"/>
    </row>
    <row r="131" spans="2:6" x14ac:dyDescent="0.3">
      <c r="B131" t="str" cm="1">
        <f t="array" ref="B131">IFERROR(_xlfn.UNIQUE(_xlfn.XLOOKUP(C131,DataInput[Section name],DataInput[Section No])),"")</f>
        <v/>
      </c>
      <c r="C131" s="1"/>
      <c r="E131" t="str">
        <f>IFERROR(_xlfn.XLOOKUP(D131,DataInput[South Africa Activity No],DataInput[Activity SIC Code]),"")</f>
        <v/>
      </c>
      <c r="F131" s="1"/>
    </row>
    <row r="132" spans="2:6" x14ac:dyDescent="0.3">
      <c r="B132" t="str" cm="1">
        <f t="array" ref="B132">IFERROR(_xlfn.UNIQUE(_xlfn.XLOOKUP(C132,DataInput[Section name],DataInput[Section No])),"")</f>
        <v/>
      </c>
      <c r="C132" s="1"/>
      <c r="E132" t="str">
        <f>IFERROR(_xlfn.XLOOKUP(D132,DataInput[South Africa Activity No],DataInput[Activity SIC Code]),"")</f>
        <v/>
      </c>
      <c r="F132" s="1"/>
    </row>
    <row r="133" spans="2:6" x14ac:dyDescent="0.3">
      <c r="B133" t="str" cm="1">
        <f t="array" ref="B133">IFERROR(_xlfn.UNIQUE(_xlfn.XLOOKUP(C133,DataInput[Section name],DataInput[Section No])),"")</f>
        <v/>
      </c>
      <c r="C133" s="1"/>
      <c r="E133" t="str">
        <f>IFERROR(_xlfn.XLOOKUP(D133,DataInput[South Africa Activity No],DataInput[Activity SIC Code]),"")</f>
        <v/>
      </c>
      <c r="F133" s="1"/>
    </row>
    <row r="134" spans="2:6" x14ac:dyDescent="0.3">
      <c r="B134" t="str" cm="1">
        <f t="array" ref="B134">IFERROR(_xlfn.UNIQUE(_xlfn.XLOOKUP(C134,DataInput[Section name],DataInput[Section No])),"")</f>
        <v/>
      </c>
      <c r="C134" s="1"/>
      <c r="E134" t="str">
        <f>IFERROR(_xlfn.XLOOKUP(D134,DataInput[South Africa Activity No],DataInput[Activity SIC Code]),"")</f>
        <v/>
      </c>
      <c r="F134" s="1"/>
    </row>
    <row r="135" spans="2:6" x14ac:dyDescent="0.3">
      <c r="B135" t="str" cm="1">
        <f t="array" ref="B135">IFERROR(_xlfn.UNIQUE(_xlfn.XLOOKUP(C135,DataInput[Section name],DataInput[Section No])),"")</f>
        <v/>
      </c>
      <c r="C135" s="1"/>
      <c r="E135" t="str">
        <f>IFERROR(_xlfn.XLOOKUP(D135,DataInput[South Africa Activity No],DataInput[Activity SIC Code]),"")</f>
        <v/>
      </c>
      <c r="F135" s="1"/>
    </row>
    <row r="136" spans="2:6" x14ac:dyDescent="0.3">
      <c r="B136" t="str" cm="1">
        <f t="array" ref="B136">IFERROR(_xlfn.UNIQUE(_xlfn.XLOOKUP(C136,DataInput[Section name],DataInput[Section No])),"")</f>
        <v/>
      </c>
      <c r="C136" s="1"/>
      <c r="E136" t="str">
        <f>IFERROR(_xlfn.XLOOKUP(D136,DataInput[South Africa Activity No],DataInput[Activity SIC Code]),"")</f>
        <v/>
      </c>
      <c r="F136" s="1"/>
    </row>
    <row r="137" spans="2:6" x14ac:dyDescent="0.3">
      <c r="B137" t="str" cm="1">
        <f t="array" ref="B137">IFERROR(_xlfn.UNIQUE(_xlfn.XLOOKUP(C137,DataInput[Section name],DataInput[Section No])),"")</f>
        <v/>
      </c>
      <c r="C137" s="1"/>
      <c r="E137" t="str">
        <f>IFERROR(_xlfn.XLOOKUP(D137,DataInput[South Africa Activity No],DataInput[Activity SIC Code]),"")</f>
        <v/>
      </c>
      <c r="F137" s="1"/>
    </row>
    <row r="138" spans="2:6" x14ac:dyDescent="0.3">
      <c r="B138" t="str" cm="1">
        <f t="array" ref="B138">IFERROR(_xlfn.UNIQUE(_xlfn.XLOOKUP(C138,DataInput[Section name],DataInput[Section No])),"")</f>
        <v/>
      </c>
      <c r="C138" s="1"/>
      <c r="E138" t="str">
        <f>IFERROR(_xlfn.XLOOKUP(D138,DataInput[South Africa Activity No],DataInput[Activity SIC Code]),"")</f>
        <v/>
      </c>
      <c r="F138" s="1"/>
    </row>
    <row r="139" spans="2:6" x14ac:dyDescent="0.3">
      <c r="B139" t="str" cm="1">
        <f t="array" ref="B139">IFERROR(_xlfn.UNIQUE(_xlfn.XLOOKUP(C139,DataInput[Section name],DataInput[Section No])),"")</f>
        <v/>
      </c>
      <c r="C139" s="1"/>
      <c r="E139" t="str">
        <f>IFERROR(_xlfn.XLOOKUP(D139,DataInput[South Africa Activity No],DataInput[Activity SIC Code]),"")</f>
        <v/>
      </c>
      <c r="F139" s="1"/>
    </row>
    <row r="140" spans="2:6" x14ac:dyDescent="0.3">
      <c r="B140" t="str" cm="1">
        <f t="array" ref="B140">IFERROR(_xlfn.UNIQUE(_xlfn.XLOOKUP(C140,DataInput[Section name],DataInput[Section No])),"")</f>
        <v/>
      </c>
      <c r="C140" s="1"/>
      <c r="E140" t="str">
        <f>IFERROR(_xlfn.XLOOKUP(D140,DataInput[South Africa Activity No],DataInput[Activity SIC Code]),"")</f>
        <v/>
      </c>
      <c r="F140" s="1"/>
    </row>
    <row r="141" spans="2:6" x14ac:dyDescent="0.3">
      <c r="B141" t="str" cm="1">
        <f t="array" ref="B141">IFERROR(_xlfn.UNIQUE(_xlfn.XLOOKUP(C141,DataInput[Section name],DataInput[Section No])),"")</f>
        <v/>
      </c>
      <c r="C141" s="1"/>
      <c r="E141" t="str">
        <f>IFERROR(_xlfn.XLOOKUP(D141,DataInput[South Africa Activity No],DataInput[Activity SIC Code]),"")</f>
        <v/>
      </c>
      <c r="F141" s="1"/>
    </row>
    <row r="142" spans="2:6" x14ac:dyDescent="0.3">
      <c r="B142" t="str" cm="1">
        <f t="array" ref="B142">IFERROR(_xlfn.UNIQUE(_xlfn.XLOOKUP(C142,DataInput[Section name],DataInput[Section No])),"")</f>
        <v/>
      </c>
      <c r="C142" s="1"/>
      <c r="E142" t="str">
        <f>IFERROR(_xlfn.XLOOKUP(D142,DataInput[South Africa Activity No],DataInput[Activity SIC Code]),"")</f>
        <v/>
      </c>
      <c r="F142" s="1"/>
    </row>
    <row r="143" spans="2:6" x14ac:dyDescent="0.3">
      <c r="B143" t="str" cm="1">
        <f t="array" ref="B143">IFERROR(_xlfn.UNIQUE(_xlfn.XLOOKUP(C143,DataInput[Section name],DataInput[Section No])),"")</f>
        <v/>
      </c>
      <c r="C143" s="1"/>
      <c r="E143" t="str">
        <f>IFERROR(_xlfn.XLOOKUP(D143,DataInput[South Africa Activity No],DataInput[Activity SIC Code]),"")</f>
        <v/>
      </c>
      <c r="F143" s="1"/>
    </row>
    <row r="144" spans="2:6" x14ac:dyDescent="0.3">
      <c r="B144" t="str" cm="1">
        <f t="array" ref="B144">IFERROR(_xlfn.UNIQUE(_xlfn.XLOOKUP(C144,DataInput[Section name],DataInput[Section No])),"")</f>
        <v/>
      </c>
      <c r="C144" s="1"/>
      <c r="E144" t="str">
        <f>IFERROR(_xlfn.XLOOKUP(D144,DataInput[South Africa Activity No],DataInput[Activity SIC Code]),"")</f>
        <v/>
      </c>
      <c r="F144" s="1"/>
    </row>
    <row r="145" spans="2:6" x14ac:dyDescent="0.3">
      <c r="B145" t="str" cm="1">
        <f t="array" ref="B145">IFERROR(_xlfn.UNIQUE(_xlfn.XLOOKUP(C145,DataInput[Section name],DataInput[Section No])),"")</f>
        <v/>
      </c>
      <c r="C145" s="1"/>
      <c r="E145" t="str">
        <f>IFERROR(_xlfn.XLOOKUP(D145,DataInput[South Africa Activity No],DataInput[Activity SIC Code]),"")</f>
        <v/>
      </c>
      <c r="F145" s="1"/>
    </row>
    <row r="146" spans="2:6" x14ac:dyDescent="0.3">
      <c r="B146" t="str" cm="1">
        <f t="array" ref="B146">IFERROR(_xlfn.UNIQUE(_xlfn.XLOOKUP(C146,DataInput[Section name],DataInput[Section No])),"")</f>
        <v/>
      </c>
      <c r="C146" s="1"/>
      <c r="E146" t="str">
        <f>IFERROR(_xlfn.XLOOKUP(D146,DataInput[South Africa Activity No],DataInput[Activity SIC Code]),"")</f>
        <v/>
      </c>
      <c r="F146" s="1"/>
    </row>
    <row r="147" spans="2:6" x14ac:dyDescent="0.3">
      <c r="B147" t="str" cm="1">
        <f t="array" ref="B147">IFERROR(_xlfn.UNIQUE(_xlfn.XLOOKUP(C147,DataInput[Section name],DataInput[Section No])),"")</f>
        <v/>
      </c>
      <c r="C147" s="1"/>
      <c r="E147" t="str">
        <f>IFERROR(_xlfn.XLOOKUP(D147,DataInput[South Africa Activity No],DataInput[Activity SIC Code]),"")</f>
        <v/>
      </c>
      <c r="F147" s="1"/>
    </row>
    <row r="148" spans="2:6" x14ac:dyDescent="0.3">
      <c r="B148" t="str" cm="1">
        <f t="array" ref="B148">IFERROR(_xlfn.UNIQUE(_xlfn.XLOOKUP(C148,DataInput[Section name],DataInput[Section No])),"")</f>
        <v/>
      </c>
      <c r="C148" s="1"/>
      <c r="E148" t="str">
        <f>IFERROR(_xlfn.XLOOKUP(D148,DataInput[South Africa Activity No],DataInput[Activity SIC Code]),"")</f>
        <v/>
      </c>
      <c r="F148" s="1"/>
    </row>
    <row r="149" spans="2:6" x14ac:dyDescent="0.3">
      <c r="B149" t="str" cm="1">
        <f t="array" ref="B149">IFERROR(_xlfn.UNIQUE(_xlfn.XLOOKUP(C149,DataInput[Section name],DataInput[Section No])),"")</f>
        <v/>
      </c>
      <c r="C149" s="1"/>
      <c r="E149" t="str">
        <f>IFERROR(_xlfn.XLOOKUP(D149,DataInput[South Africa Activity No],DataInput[Activity SIC Code]),"")</f>
        <v/>
      </c>
      <c r="F149" s="1"/>
    </row>
    <row r="150" spans="2:6" x14ac:dyDescent="0.3">
      <c r="B150" t="str" cm="1">
        <f t="array" ref="B150">IFERROR(_xlfn.UNIQUE(_xlfn.XLOOKUP(C150,DataInput[Section name],DataInput[Section No])),"")</f>
        <v/>
      </c>
      <c r="C150" s="1"/>
      <c r="E150" t="str">
        <f>IFERROR(_xlfn.XLOOKUP(D150,DataInput[South Africa Activity No],DataInput[Activity SIC Code]),"")</f>
        <v/>
      </c>
      <c r="F150" s="1"/>
    </row>
    <row r="151" spans="2:6" x14ac:dyDescent="0.3">
      <c r="B151" t="str" cm="1">
        <f t="array" ref="B151">IFERROR(_xlfn.UNIQUE(_xlfn.XLOOKUP(C151,DataInput[Section name],DataInput[Section No])),"")</f>
        <v/>
      </c>
      <c r="C151" s="1"/>
      <c r="E151" t="str">
        <f>IFERROR(_xlfn.XLOOKUP(D151,DataInput[South Africa Activity No],DataInput[Activity SIC Code]),"")</f>
        <v/>
      </c>
      <c r="F151" s="1"/>
    </row>
    <row r="152" spans="2:6" x14ac:dyDescent="0.3">
      <c r="B152" t="str" cm="1">
        <f t="array" ref="B152">IFERROR(_xlfn.UNIQUE(_xlfn.XLOOKUP(C152,DataInput[Section name],DataInput[Section No])),"")</f>
        <v/>
      </c>
      <c r="C152" s="1"/>
      <c r="E152" t="str">
        <f>IFERROR(_xlfn.XLOOKUP(D152,DataInput[South Africa Activity No],DataInput[Activity SIC Code]),"")</f>
        <v/>
      </c>
      <c r="F152" s="1"/>
    </row>
    <row r="153" spans="2:6" x14ac:dyDescent="0.3">
      <c r="B153" t="str" cm="1">
        <f t="array" ref="B153">IFERROR(_xlfn.UNIQUE(_xlfn.XLOOKUP(C153,DataInput[Section name],DataInput[Section No])),"")</f>
        <v/>
      </c>
      <c r="C153" s="1"/>
      <c r="E153" t="str">
        <f>IFERROR(_xlfn.XLOOKUP(D153,DataInput[South Africa Activity No],DataInput[Activity SIC Code]),"")</f>
        <v/>
      </c>
      <c r="F153" s="1"/>
    </row>
    <row r="154" spans="2:6" x14ac:dyDescent="0.3">
      <c r="B154" t="str" cm="1">
        <f t="array" ref="B154">IFERROR(_xlfn.UNIQUE(_xlfn.XLOOKUP(C154,DataInput[Section name],DataInput[Section No])),"")</f>
        <v/>
      </c>
      <c r="C154" s="1"/>
      <c r="E154" t="str">
        <f>IFERROR(_xlfn.XLOOKUP(D154,DataInput[South Africa Activity No],DataInput[Activity SIC Code]),"")</f>
        <v/>
      </c>
      <c r="F154" s="1"/>
    </row>
    <row r="155" spans="2:6" x14ac:dyDescent="0.3">
      <c r="B155" t="str" cm="1">
        <f t="array" ref="B155">IFERROR(_xlfn.UNIQUE(_xlfn.XLOOKUP(C155,DataInput[Section name],DataInput[Section No])),"")</f>
        <v/>
      </c>
      <c r="C155" s="1"/>
      <c r="E155" t="str">
        <f>IFERROR(_xlfn.XLOOKUP(D155,DataInput[South Africa Activity No],DataInput[Activity SIC Code]),"")</f>
        <v/>
      </c>
      <c r="F155" s="1"/>
    </row>
    <row r="156" spans="2:6" x14ac:dyDescent="0.3">
      <c r="B156" t="str" cm="1">
        <f t="array" ref="B156">IFERROR(_xlfn.UNIQUE(_xlfn.XLOOKUP(C156,DataInput[Section name],DataInput[Section No])),"")</f>
        <v/>
      </c>
      <c r="C156" s="1"/>
      <c r="E156" t="str">
        <f>IFERROR(_xlfn.XLOOKUP(D156,DataInput[South Africa Activity No],DataInput[Activity SIC Code]),"")</f>
        <v/>
      </c>
      <c r="F156" s="1"/>
    </row>
    <row r="157" spans="2:6" x14ac:dyDescent="0.3">
      <c r="B157" t="str" cm="1">
        <f t="array" ref="B157">IFERROR(_xlfn.UNIQUE(_xlfn.XLOOKUP(C157,DataInput[Section name],DataInput[Section No])),"")</f>
        <v/>
      </c>
      <c r="C157" s="1"/>
      <c r="E157" t="str">
        <f>IFERROR(_xlfn.XLOOKUP(D157,DataInput[South Africa Activity No],DataInput[Activity SIC Code]),"")</f>
        <v/>
      </c>
      <c r="F157" s="1"/>
    </row>
    <row r="158" spans="2:6" x14ac:dyDescent="0.3">
      <c r="B158" t="str" cm="1">
        <f t="array" ref="B158">IFERROR(_xlfn.UNIQUE(_xlfn.XLOOKUP(C158,DataInput[Section name],DataInput[Section No])),"")</f>
        <v/>
      </c>
      <c r="C158" s="1"/>
      <c r="E158" t="str">
        <f>IFERROR(_xlfn.XLOOKUP(D158,DataInput[South Africa Activity No],DataInput[Activity SIC Code]),"")</f>
        <v/>
      </c>
      <c r="F158" s="1"/>
    </row>
    <row r="159" spans="2:6" x14ac:dyDescent="0.3">
      <c r="B159" t="str" cm="1">
        <f t="array" ref="B159">IFERROR(_xlfn.UNIQUE(_xlfn.XLOOKUP(C159,DataInput[Section name],DataInput[Section No])),"")</f>
        <v/>
      </c>
      <c r="C159" s="1"/>
      <c r="E159" t="str">
        <f>IFERROR(_xlfn.XLOOKUP(D159,DataInput[South Africa Activity No],DataInput[Activity SIC Code]),"")</f>
        <v/>
      </c>
      <c r="F159" s="1"/>
    </row>
    <row r="160" spans="2:6" x14ac:dyDescent="0.3">
      <c r="B160" t="str" cm="1">
        <f t="array" ref="B160">IFERROR(_xlfn.UNIQUE(_xlfn.XLOOKUP(C160,DataInput[Section name],DataInput[Section No])),"")</f>
        <v/>
      </c>
      <c r="C160" s="1"/>
      <c r="E160" t="str">
        <f>IFERROR(_xlfn.XLOOKUP(D160,DataInput[South Africa Activity No],DataInput[Activity SIC Code]),"")</f>
        <v/>
      </c>
      <c r="F160" s="1"/>
    </row>
    <row r="161" spans="2:6" x14ac:dyDescent="0.3">
      <c r="B161" t="str" cm="1">
        <f t="array" ref="B161">IFERROR(_xlfn.UNIQUE(_xlfn.XLOOKUP(C161,DataInput[Section name],DataInput[Section No])),"")</f>
        <v/>
      </c>
      <c r="C161" s="1"/>
      <c r="E161" t="str">
        <f>IFERROR(_xlfn.XLOOKUP(D161,DataInput[South Africa Activity No],DataInput[Activity SIC Code]),"")</f>
        <v/>
      </c>
      <c r="F161" s="1"/>
    </row>
    <row r="162" spans="2:6" x14ac:dyDescent="0.3">
      <c r="B162" t="str" cm="1">
        <f t="array" ref="B162">IFERROR(_xlfn.UNIQUE(_xlfn.XLOOKUP(C162,DataInput[Section name],DataInput[Section No])),"")</f>
        <v/>
      </c>
      <c r="C162" s="1"/>
      <c r="E162" t="str">
        <f>IFERROR(_xlfn.XLOOKUP(D162,DataInput[South Africa Activity No],DataInput[Activity SIC Code]),"")</f>
        <v/>
      </c>
      <c r="F162" s="1"/>
    </row>
    <row r="163" spans="2:6" x14ac:dyDescent="0.3">
      <c r="B163" t="str" cm="1">
        <f t="array" ref="B163">IFERROR(_xlfn.UNIQUE(_xlfn.XLOOKUP(C163,DataInput[Section name],DataInput[Section No])),"")</f>
        <v/>
      </c>
      <c r="C163" s="1"/>
      <c r="E163" t="str">
        <f>IFERROR(_xlfn.XLOOKUP(D163,DataInput[South Africa Activity No],DataInput[Activity SIC Code]),"")</f>
        <v/>
      </c>
      <c r="F163" s="1"/>
    </row>
    <row r="164" spans="2:6" x14ac:dyDescent="0.3">
      <c r="B164" t="str" cm="1">
        <f t="array" ref="B164">IFERROR(_xlfn.UNIQUE(_xlfn.XLOOKUP(C164,DataInput[Section name],DataInput[Section No])),"")</f>
        <v/>
      </c>
      <c r="C164" s="1"/>
      <c r="E164" t="str">
        <f>IFERROR(_xlfn.XLOOKUP(D164,DataInput[South Africa Activity No],DataInput[Activity SIC Code]),"")</f>
        <v/>
      </c>
      <c r="F164" s="1"/>
    </row>
    <row r="165" spans="2:6" x14ac:dyDescent="0.3">
      <c r="B165" t="str" cm="1">
        <f t="array" ref="B165">IFERROR(_xlfn.UNIQUE(_xlfn.XLOOKUP(C165,DataInput[Section name],DataInput[Section No])),"")</f>
        <v/>
      </c>
      <c r="C165" s="1"/>
      <c r="E165" t="str">
        <f>IFERROR(_xlfn.XLOOKUP(D165,DataInput[South Africa Activity No],DataInput[Activity SIC Code]),"")</f>
        <v/>
      </c>
      <c r="F165" s="1"/>
    </row>
    <row r="166" spans="2:6" x14ac:dyDescent="0.3">
      <c r="B166" t="str" cm="1">
        <f t="array" ref="B166">IFERROR(_xlfn.UNIQUE(_xlfn.XLOOKUP(C166,DataInput[Section name],DataInput[Section No])),"")</f>
        <v/>
      </c>
      <c r="C166" s="1"/>
      <c r="E166" t="str">
        <f>IFERROR(_xlfn.XLOOKUP(D166,DataInput[South Africa Activity No],DataInput[Activity SIC Code]),"")</f>
        <v/>
      </c>
      <c r="F166" s="1"/>
    </row>
    <row r="167" spans="2:6" x14ac:dyDescent="0.3">
      <c r="B167" t="str" cm="1">
        <f t="array" ref="B167">IFERROR(_xlfn.UNIQUE(_xlfn.XLOOKUP(C167,DataInput[Section name],DataInput[Section No])),"")</f>
        <v/>
      </c>
      <c r="C167" s="1"/>
      <c r="E167" t="str">
        <f>IFERROR(_xlfn.XLOOKUP(D167,DataInput[South Africa Activity No],DataInput[Activity SIC Code]),"")</f>
        <v/>
      </c>
      <c r="F167" s="1"/>
    </row>
    <row r="168" spans="2:6" x14ac:dyDescent="0.3">
      <c r="B168" t="str" cm="1">
        <f t="array" ref="B168">IFERROR(_xlfn.UNIQUE(_xlfn.XLOOKUP(C168,DataInput[Section name],DataInput[Section No])),"")</f>
        <v/>
      </c>
      <c r="C168" s="1"/>
      <c r="E168" t="str">
        <f>IFERROR(_xlfn.XLOOKUP(D168,DataInput[South Africa Activity No],DataInput[Activity SIC Code]),"")</f>
        <v/>
      </c>
      <c r="F168" s="1"/>
    </row>
    <row r="169" spans="2:6" x14ac:dyDescent="0.3">
      <c r="B169" t="str" cm="1">
        <f t="array" ref="B169">IFERROR(_xlfn.UNIQUE(_xlfn.XLOOKUP(C169,DataInput[Section name],DataInput[Section No])),"")</f>
        <v/>
      </c>
      <c r="C169" s="1"/>
      <c r="E169" t="str">
        <f>IFERROR(_xlfn.XLOOKUP(D169,DataInput[South Africa Activity No],DataInput[Activity SIC Code]),"")</f>
        <v/>
      </c>
      <c r="F169" s="1"/>
    </row>
    <row r="170" spans="2:6" x14ac:dyDescent="0.3">
      <c r="B170" t="str" cm="1">
        <f t="array" ref="B170">IFERROR(_xlfn.UNIQUE(_xlfn.XLOOKUP(C170,DataInput[Section name],DataInput[Section No])),"")</f>
        <v/>
      </c>
      <c r="C170" s="1"/>
      <c r="E170" t="str">
        <f>IFERROR(_xlfn.XLOOKUP(D170,DataInput[South Africa Activity No],DataInput[Activity SIC Code]),"")</f>
        <v/>
      </c>
      <c r="F170" s="1"/>
    </row>
    <row r="171" spans="2:6" x14ac:dyDescent="0.3">
      <c r="B171" t="str" cm="1">
        <f t="array" ref="B171">IFERROR(_xlfn.UNIQUE(_xlfn.XLOOKUP(C171,DataInput[Section name],DataInput[Section No])),"")</f>
        <v/>
      </c>
      <c r="C171" s="1"/>
      <c r="E171" t="str">
        <f>IFERROR(_xlfn.XLOOKUP(D171,DataInput[South Africa Activity No],DataInput[Activity SIC Code]),"")</f>
        <v/>
      </c>
      <c r="F171" s="1"/>
    </row>
    <row r="172" spans="2:6" x14ac:dyDescent="0.3">
      <c r="B172" t="str" cm="1">
        <f t="array" ref="B172">IFERROR(_xlfn.UNIQUE(_xlfn.XLOOKUP(C172,DataInput[Section name],DataInput[Section No])),"")</f>
        <v/>
      </c>
      <c r="C172" s="1"/>
      <c r="E172" t="str">
        <f>IFERROR(_xlfn.XLOOKUP(D172,DataInput[South Africa Activity No],DataInput[Activity SIC Code]),"")</f>
        <v/>
      </c>
      <c r="F172" s="1"/>
    </row>
    <row r="173" spans="2:6" x14ac:dyDescent="0.3">
      <c r="B173" t="str" cm="1">
        <f t="array" ref="B173">IFERROR(_xlfn.UNIQUE(_xlfn.XLOOKUP(C173,DataInput[Section name],DataInput[Section No])),"")</f>
        <v/>
      </c>
      <c r="C173" s="1"/>
      <c r="E173" t="str">
        <f>IFERROR(_xlfn.XLOOKUP(D173,DataInput[South Africa Activity No],DataInput[Activity SIC Code]),"")</f>
        <v/>
      </c>
      <c r="F173" s="1"/>
    </row>
    <row r="174" spans="2:6" x14ac:dyDescent="0.3">
      <c r="B174" t="str" cm="1">
        <f t="array" ref="B174">IFERROR(_xlfn.UNIQUE(_xlfn.XLOOKUP(C174,DataInput[Section name],DataInput[Section No])),"")</f>
        <v/>
      </c>
      <c r="C174" s="1"/>
      <c r="E174" t="str">
        <f>IFERROR(_xlfn.XLOOKUP(D174,DataInput[South Africa Activity No],DataInput[Activity SIC Code]),"")</f>
        <v/>
      </c>
      <c r="F174" s="1"/>
    </row>
    <row r="175" spans="2:6" x14ac:dyDescent="0.3">
      <c r="B175" t="str" cm="1">
        <f t="array" ref="B175">IFERROR(_xlfn.UNIQUE(_xlfn.XLOOKUP(C175,DataInput[Section name],DataInput[Section No])),"")</f>
        <v/>
      </c>
      <c r="C175" s="1"/>
      <c r="E175" t="str">
        <f>IFERROR(_xlfn.XLOOKUP(D175,DataInput[South Africa Activity No],DataInput[Activity SIC Code]),"")</f>
        <v/>
      </c>
      <c r="F175" s="1"/>
    </row>
    <row r="176" spans="2:6" x14ac:dyDescent="0.3">
      <c r="B176" t="str" cm="1">
        <f t="array" ref="B176">IFERROR(_xlfn.UNIQUE(_xlfn.XLOOKUP(C176,DataInput[Section name],DataInput[Section No])),"")</f>
        <v/>
      </c>
      <c r="C176" s="1"/>
      <c r="E176" t="str">
        <f>IFERROR(_xlfn.XLOOKUP(D176,DataInput[South Africa Activity No],DataInput[Activity SIC Code]),"")</f>
        <v/>
      </c>
      <c r="F176" s="1"/>
    </row>
    <row r="177" spans="2:6" x14ac:dyDescent="0.3">
      <c r="B177" t="str" cm="1">
        <f t="array" ref="B177">IFERROR(_xlfn.UNIQUE(_xlfn.XLOOKUP(C177,DataInput[Section name],DataInput[Section No])),"")</f>
        <v/>
      </c>
      <c r="C177" s="1"/>
      <c r="E177" t="str">
        <f>IFERROR(_xlfn.XLOOKUP(D177,DataInput[South Africa Activity No],DataInput[Activity SIC Code]),"")</f>
        <v/>
      </c>
      <c r="F177" s="1"/>
    </row>
    <row r="178" spans="2:6" x14ac:dyDescent="0.3">
      <c r="B178" t="str" cm="1">
        <f t="array" ref="B178">IFERROR(_xlfn.UNIQUE(_xlfn.XLOOKUP(C178,DataInput[Section name],DataInput[Section No])),"")</f>
        <v/>
      </c>
      <c r="C178" s="1"/>
      <c r="E178" t="str">
        <f>IFERROR(_xlfn.XLOOKUP(D178,DataInput[South Africa Activity No],DataInput[Activity SIC Code]),"")</f>
        <v/>
      </c>
      <c r="F178" s="1"/>
    </row>
    <row r="179" spans="2:6" x14ac:dyDescent="0.3">
      <c r="B179" t="str" cm="1">
        <f t="array" ref="B179">IFERROR(_xlfn.UNIQUE(_xlfn.XLOOKUP(C179,DataInput[Section name],DataInput[Section No])),"")</f>
        <v/>
      </c>
      <c r="C179" s="1"/>
      <c r="E179" t="str">
        <f>IFERROR(_xlfn.XLOOKUP(D179,DataInput[South Africa Activity No],DataInput[Activity SIC Code]),"")</f>
        <v/>
      </c>
      <c r="F179" s="1"/>
    </row>
    <row r="180" spans="2:6" x14ac:dyDescent="0.3">
      <c r="B180" t="str" cm="1">
        <f t="array" ref="B180">IFERROR(_xlfn.UNIQUE(_xlfn.XLOOKUP(C180,DataInput[Section name],DataInput[Section No])),"")</f>
        <v/>
      </c>
      <c r="C180" s="1"/>
      <c r="E180" t="str">
        <f>IFERROR(_xlfn.XLOOKUP(D180,DataInput[South Africa Activity No],DataInput[Activity SIC Code]),"")</f>
        <v/>
      </c>
      <c r="F180" s="1"/>
    </row>
    <row r="181" spans="2:6" x14ac:dyDescent="0.3">
      <c r="B181" t="str" cm="1">
        <f t="array" ref="B181">IFERROR(_xlfn.UNIQUE(_xlfn.XLOOKUP(C181,DataInput[Section name],DataInput[Section No])),"")</f>
        <v/>
      </c>
      <c r="C181" s="1"/>
      <c r="E181" t="str">
        <f>IFERROR(_xlfn.XLOOKUP(D181,DataInput[South Africa Activity No],DataInput[Activity SIC Code]),"")</f>
        <v/>
      </c>
      <c r="F181" s="1"/>
    </row>
    <row r="182" spans="2:6" x14ac:dyDescent="0.3">
      <c r="B182" t="str" cm="1">
        <f t="array" ref="B182">IFERROR(_xlfn.UNIQUE(_xlfn.XLOOKUP(C182,DataInput[Section name],DataInput[Section No])),"")</f>
        <v/>
      </c>
      <c r="C182" s="1"/>
      <c r="E182" t="str">
        <f>IFERROR(_xlfn.XLOOKUP(D182,DataInput[South Africa Activity No],DataInput[Activity SIC Code]),"")</f>
        <v/>
      </c>
      <c r="F182" s="1"/>
    </row>
    <row r="183" spans="2:6" x14ac:dyDescent="0.3">
      <c r="B183" t="str" cm="1">
        <f t="array" ref="B183">IFERROR(_xlfn.UNIQUE(_xlfn.XLOOKUP(C183,DataInput[Section name],DataInput[Section No])),"")</f>
        <v/>
      </c>
      <c r="C183" s="1"/>
      <c r="E183" t="str">
        <f>IFERROR(_xlfn.XLOOKUP(D183,DataInput[South Africa Activity No],DataInput[Activity SIC Code]),"")</f>
        <v/>
      </c>
      <c r="F183" s="1"/>
    </row>
    <row r="184" spans="2:6" x14ac:dyDescent="0.3">
      <c r="B184" t="str" cm="1">
        <f t="array" ref="B184">IFERROR(_xlfn.UNIQUE(_xlfn.XLOOKUP(C184,DataInput[Section name],DataInput[Section No])),"")</f>
        <v/>
      </c>
      <c r="C184" s="1"/>
      <c r="E184" t="str">
        <f>IFERROR(_xlfn.XLOOKUP(D184,DataInput[South Africa Activity No],DataInput[Activity SIC Code]),"")</f>
        <v/>
      </c>
      <c r="F184" s="1"/>
    </row>
    <row r="185" spans="2:6" x14ac:dyDescent="0.3">
      <c r="B185" t="str" cm="1">
        <f t="array" ref="B185">IFERROR(_xlfn.UNIQUE(_xlfn.XLOOKUP(C185,DataInput[Section name],DataInput[Section No])),"")</f>
        <v/>
      </c>
      <c r="C185" s="1"/>
      <c r="E185" t="str">
        <f>IFERROR(_xlfn.XLOOKUP(D185,DataInput[South Africa Activity No],DataInput[Activity SIC Code]),"")</f>
        <v/>
      </c>
      <c r="F185" s="1"/>
    </row>
    <row r="186" spans="2:6" x14ac:dyDescent="0.3">
      <c r="B186" t="str" cm="1">
        <f t="array" ref="B186">IFERROR(_xlfn.UNIQUE(_xlfn.XLOOKUP(C186,DataInput[Section name],DataInput[Section No])),"")</f>
        <v/>
      </c>
      <c r="C186" s="1"/>
      <c r="E186" t="str">
        <f>IFERROR(_xlfn.XLOOKUP(D186,DataInput[South Africa Activity No],DataInput[Activity SIC Code]),"")</f>
        <v/>
      </c>
      <c r="F186" s="1"/>
    </row>
    <row r="187" spans="2:6" x14ac:dyDescent="0.3">
      <c r="B187" t="str" cm="1">
        <f t="array" ref="B187">IFERROR(_xlfn.UNIQUE(_xlfn.XLOOKUP(C187,DataInput[Section name],DataInput[Section No])),"")</f>
        <v/>
      </c>
      <c r="C187" s="1"/>
      <c r="E187" t="str">
        <f>IFERROR(_xlfn.XLOOKUP(D187,DataInput[South Africa Activity No],DataInput[Activity SIC Code]),"")</f>
        <v/>
      </c>
      <c r="F187" s="1"/>
    </row>
    <row r="188" spans="2:6" x14ac:dyDescent="0.3">
      <c r="B188" t="str" cm="1">
        <f t="array" ref="B188">IFERROR(_xlfn.UNIQUE(_xlfn.XLOOKUP(C188,DataInput[Section name],DataInput[Section No])),"")</f>
        <v/>
      </c>
      <c r="C188" s="1"/>
      <c r="E188" t="str">
        <f>IFERROR(_xlfn.XLOOKUP(D188,DataInput[South Africa Activity No],DataInput[Activity SIC Code]),"")</f>
        <v/>
      </c>
      <c r="F188" s="1"/>
    </row>
    <row r="189" spans="2:6" x14ac:dyDescent="0.3">
      <c r="B189" t="str" cm="1">
        <f t="array" ref="B189">IFERROR(_xlfn.UNIQUE(_xlfn.XLOOKUP(C189,DataInput[Section name],DataInput[Section No])),"")</f>
        <v/>
      </c>
      <c r="C189" s="1"/>
      <c r="E189" t="str">
        <f>IFERROR(_xlfn.XLOOKUP(D189,DataInput[South Africa Activity No],DataInput[Activity SIC Code]),"")</f>
        <v/>
      </c>
      <c r="F189" s="1"/>
    </row>
    <row r="190" spans="2:6" x14ac:dyDescent="0.3">
      <c r="B190" t="str" cm="1">
        <f t="array" ref="B190">IFERROR(_xlfn.UNIQUE(_xlfn.XLOOKUP(C190,DataInput[Section name],DataInput[Section No])),"")</f>
        <v/>
      </c>
      <c r="C190" s="1"/>
      <c r="E190" t="str">
        <f>IFERROR(_xlfn.XLOOKUP(D190,DataInput[South Africa Activity No],DataInput[Activity SIC Code]),"")</f>
        <v/>
      </c>
      <c r="F190" s="1"/>
    </row>
    <row r="191" spans="2:6" x14ac:dyDescent="0.3">
      <c r="B191" t="str" cm="1">
        <f t="array" ref="B191">IFERROR(_xlfn.UNIQUE(_xlfn.XLOOKUP(C191,DataInput[Section name],DataInput[Section No])),"")</f>
        <v/>
      </c>
      <c r="C191" s="1"/>
      <c r="E191" t="str">
        <f>IFERROR(_xlfn.XLOOKUP(D191,DataInput[South Africa Activity No],DataInput[Activity SIC Code]),"")</f>
        <v/>
      </c>
      <c r="F191" s="1"/>
    </row>
    <row r="192" spans="2:6" x14ac:dyDescent="0.3">
      <c r="B192" t="str" cm="1">
        <f t="array" ref="B192">IFERROR(_xlfn.UNIQUE(_xlfn.XLOOKUP(C192,DataInput[Section name],DataInput[Section No])),"")</f>
        <v/>
      </c>
      <c r="C192" s="1"/>
      <c r="E192" t="str">
        <f>IFERROR(_xlfn.XLOOKUP(D192,DataInput[South Africa Activity No],DataInput[Activity SIC Code]),"")</f>
        <v/>
      </c>
      <c r="F192" s="1"/>
    </row>
    <row r="193" spans="2:6" x14ac:dyDescent="0.3">
      <c r="B193" t="str" cm="1">
        <f t="array" ref="B193">IFERROR(_xlfn.UNIQUE(_xlfn.XLOOKUP(C193,DataInput[Section name],DataInput[Section No])),"")</f>
        <v/>
      </c>
      <c r="C193" s="1"/>
      <c r="E193" t="str">
        <f>IFERROR(_xlfn.XLOOKUP(D193,DataInput[South Africa Activity No],DataInput[Activity SIC Code]),"")</f>
        <v/>
      </c>
      <c r="F193" s="1"/>
    </row>
    <row r="194" spans="2:6" x14ac:dyDescent="0.3">
      <c r="B194" t="str" cm="1">
        <f t="array" ref="B194">IFERROR(_xlfn.UNIQUE(_xlfn.XLOOKUP(C194,DataInput[Section name],DataInput[Section No])),"")</f>
        <v/>
      </c>
      <c r="C194" s="1"/>
      <c r="E194" t="str">
        <f>IFERROR(_xlfn.XLOOKUP(D194,DataInput[South Africa Activity No],DataInput[Activity SIC Code]),"")</f>
        <v/>
      </c>
      <c r="F194" s="1"/>
    </row>
    <row r="195" spans="2:6" x14ac:dyDescent="0.3">
      <c r="B195" t="str" cm="1">
        <f t="array" ref="B195">IFERROR(_xlfn.UNIQUE(_xlfn.XLOOKUP(C195,DataInput[Section name],DataInput[Section No])),"")</f>
        <v/>
      </c>
      <c r="C195" s="1"/>
      <c r="E195" t="str">
        <f>IFERROR(_xlfn.XLOOKUP(D195,DataInput[South Africa Activity No],DataInput[Activity SIC Code]),"")</f>
        <v/>
      </c>
      <c r="F195" s="1"/>
    </row>
    <row r="196" spans="2:6" x14ac:dyDescent="0.3">
      <c r="B196" t="str" cm="1">
        <f t="array" ref="B196">IFERROR(_xlfn.UNIQUE(_xlfn.XLOOKUP(C196,DataInput[Section name],DataInput[Section No])),"")</f>
        <v/>
      </c>
      <c r="C196" s="1"/>
      <c r="E196" t="str">
        <f>IFERROR(_xlfn.XLOOKUP(D196,DataInput[South Africa Activity No],DataInput[Activity SIC Code]),"")</f>
        <v/>
      </c>
      <c r="F196" s="1"/>
    </row>
    <row r="197" spans="2:6" x14ac:dyDescent="0.3">
      <c r="B197" t="str" cm="1">
        <f t="array" ref="B197">IFERROR(_xlfn.UNIQUE(_xlfn.XLOOKUP(C197,DataInput[Section name],DataInput[Section No])),"")</f>
        <v/>
      </c>
      <c r="C197" s="1"/>
      <c r="E197" t="str">
        <f>IFERROR(_xlfn.XLOOKUP(D197,DataInput[South Africa Activity No],DataInput[Activity SIC Code]),"")</f>
        <v/>
      </c>
      <c r="F197" s="1"/>
    </row>
    <row r="198" spans="2:6" x14ac:dyDescent="0.3">
      <c r="B198" t="str" cm="1">
        <f t="array" ref="B198">IFERROR(_xlfn.UNIQUE(_xlfn.XLOOKUP(C198,DataInput[Section name],DataInput[Section No])),"")</f>
        <v/>
      </c>
      <c r="C198" s="1"/>
      <c r="E198" t="str">
        <f>IFERROR(_xlfn.XLOOKUP(D198,DataInput[South Africa Activity No],DataInput[Activity SIC Code]),"")</f>
        <v/>
      </c>
      <c r="F198" s="1"/>
    </row>
    <row r="199" spans="2:6" x14ac:dyDescent="0.3">
      <c r="B199" t="str" cm="1">
        <f t="array" ref="B199">IFERROR(_xlfn.UNIQUE(_xlfn.XLOOKUP(C199,DataInput[Section name],DataInput[Section No])),"")</f>
        <v/>
      </c>
      <c r="C199" s="1"/>
      <c r="E199" t="str">
        <f>IFERROR(_xlfn.XLOOKUP(D199,DataInput[South Africa Activity No],DataInput[Activity SIC Code]),"")</f>
        <v/>
      </c>
      <c r="F199" s="1"/>
    </row>
    <row r="200" spans="2:6" x14ac:dyDescent="0.3">
      <c r="B200" t="str" cm="1">
        <f t="array" ref="B200">IFERROR(_xlfn.UNIQUE(_xlfn.XLOOKUP(C200,DataInput[Section name],DataInput[Section No])),"")</f>
        <v/>
      </c>
      <c r="C200" s="1"/>
      <c r="E200" t="str">
        <f>IFERROR(_xlfn.XLOOKUP(D200,DataInput[South Africa Activity No],DataInput[Activity SIC Code]),"")</f>
        <v/>
      </c>
      <c r="F200" s="1"/>
    </row>
    <row r="201" spans="2:6" x14ac:dyDescent="0.3">
      <c r="B201" t="str" cm="1">
        <f t="array" ref="B201">IFERROR(_xlfn.UNIQUE(_xlfn.XLOOKUP(C201,DataInput[Section name],DataInput[Section No])),"")</f>
        <v/>
      </c>
      <c r="C201" s="1"/>
      <c r="E201" t="str">
        <f>IFERROR(_xlfn.XLOOKUP(D201,DataInput[South Africa Activity No],DataInput[Activity SIC Code]),"")</f>
        <v/>
      </c>
      <c r="F201" s="1"/>
    </row>
    <row r="202" spans="2:6" x14ac:dyDescent="0.3">
      <c r="B202" t="str" cm="1">
        <f t="array" ref="B202">IFERROR(_xlfn.UNIQUE(_xlfn.XLOOKUP(C202,DataInput[Section name],DataInput[Section No])),"")</f>
        <v/>
      </c>
      <c r="C202" s="1"/>
      <c r="E202" t="str">
        <f>IFERROR(_xlfn.XLOOKUP(D202,DataInput[South Africa Activity No],DataInput[Activity SIC Code]),"")</f>
        <v/>
      </c>
      <c r="F202" s="1"/>
    </row>
    <row r="203" spans="2:6" x14ac:dyDescent="0.3">
      <c r="B203" t="str" cm="1">
        <f t="array" ref="B203">IFERROR(_xlfn.UNIQUE(_xlfn.XLOOKUP(C203,DataInput[Section name],DataInput[Section No])),"")</f>
        <v/>
      </c>
      <c r="C203" s="1"/>
      <c r="E203" t="str">
        <f>IFERROR(_xlfn.XLOOKUP(D203,DataInput[South Africa Activity No],DataInput[Activity SIC Code]),"")</f>
        <v/>
      </c>
      <c r="F203" s="1"/>
    </row>
    <row r="204" spans="2:6" x14ac:dyDescent="0.3">
      <c r="B204" t="str" cm="1">
        <f t="array" ref="B204">IFERROR(_xlfn.UNIQUE(_xlfn.XLOOKUP(C204,DataInput[Section name],DataInput[Section No])),"")</f>
        <v/>
      </c>
      <c r="C204" s="1"/>
      <c r="E204" t="str">
        <f>IFERROR(_xlfn.XLOOKUP(D204,DataInput[South Africa Activity No],DataInput[Activity SIC Code]),"")</f>
        <v/>
      </c>
      <c r="F204" s="1"/>
    </row>
    <row r="205" spans="2:6" x14ac:dyDescent="0.3">
      <c r="B205" t="str" cm="1">
        <f t="array" ref="B205">IFERROR(_xlfn.UNIQUE(_xlfn.XLOOKUP(C205,DataInput[Section name],DataInput[Section No])),"")</f>
        <v/>
      </c>
      <c r="C205" s="1"/>
      <c r="E205" t="str">
        <f>IFERROR(_xlfn.XLOOKUP(D205,DataInput[South Africa Activity No],DataInput[Activity SIC Code]),"")</f>
        <v/>
      </c>
      <c r="F205" s="1"/>
    </row>
    <row r="206" spans="2:6" x14ac:dyDescent="0.3">
      <c r="B206" t="str" cm="1">
        <f t="array" ref="B206">IFERROR(_xlfn.UNIQUE(_xlfn.XLOOKUP(C206,DataInput[Section name],DataInput[Section No])),"")</f>
        <v/>
      </c>
      <c r="C206" s="1"/>
      <c r="E206" t="str">
        <f>IFERROR(_xlfn.XLOOKUP(D206,DataInput[South Africa Activity No],DataInput[Activity SIC Code]),"")</f>
        <v/>
      </c>
      <c r="F206" s="1"/>
    </row>
    <row r="207" spans="2:6" x14ac:dyDescent="0.3">
      <c r="B207" t="str" cm="1">
        <f t="array" ref="B207">IFERROR(_xlfn.UNIQUE(_xlfn.XLOOKUP(C207,DataInput[Section name],DataInput[Section No])),"")</f>
        <v/>
      </c>
      <c r="C207" s="1"/>
      <c r="E207" t="str">
        <f>IFERROR(_xlfn.XLOOKUP(D207,DataInput[South Africa Activity No],DataInput[Activity SIC Code]),"")</f>
        <v/>
      </c>
      <c r="F207" s="1"/>
    </row>
    <row r="208" spans="2:6" x14ac:dyDescent="0.3">
      <c r="B208" t="str" cm="1">
        <f t="array" ref="B208">IFERROR(_xlfn.UNIQUE(_xlfn.XLOOKUP(C208,DataInput[Section name],DataInput[Section No])),"")</f>
        <v/>
      </c>
      <c r="C208" s="1"/>
      <c r="E208" t="str">
        <f>IFERROR(_xlfn.XLOOKUP(D208,DataInput[South Africa Activity No],DataInput[Activity SIC Code]),"")</f>
        <v/>
      </c>
      <c r="F208" s="1"/>
    </row>
    <row r="209" spans="2:6" x14ac:dyDescent="0.3">
      <c r="B209" t="str" cm="1">
        <f t="array" ref="B209">IFERROR(_xlfn.UNIQUE(_xlfn.XLOOKUP(C209,DataInput[Section name],DataInput[Section No])),"")</f>
        <v/>
      </c>
      <c r="C209" s="1"/>
      <c r="E209" t="str">
        <f>IFERROR(_xlfn.XLOOKUP(D209,DataInput[South Africa Activity No],DataInput[Activity SIC Code]),"")</f>
        <v/>
      </c>
      <c r="F209" s="1"/>
    </row>
    <row r="210" spans="2:6" x14ac:dyDescent="0.3">
      <c r="B210" t="str" cm="1">
        <f t="array" ref="B210">IFERROR(_xlfn.UNIQUE(_xlfn.XLOOKUP(C210,DataInput[Section name],DataInput[Section No])),"")</f>
        <v/>
      </c>
      <c r="C210" s="1"/>
      <c r="E210" t="str">
        <f>IFERROR(_xlfn.XLOOKUP(D210,DataInput[South Africa Activity No],DataInput[Activity SIC Code]),"")</f>
        <v/>
      </c>
      <c r="F210" s="1"/>
    </row>
    <row r="211" spans="2:6" x14ac:dyDescent="0.3">
      <c r="B211" t="str" cm="1">
        <f t="array" ref="B211">IFERROR(_xlfn.UNIQUE(_xlfn.XLOOKUP(C211,DataInput[Section name],DataInput[Section No])),"")</f>
        <v/>
      </c>
      <c r="C211" s="1"/>
      <c r="E211" t="str">
        <f>IFERROR(_xlfn.XLOOKUP(D211,DataInput[South Africa Activity No],DataInput[Activity SIC Code]),"")</f>
        <v/>
      </c>
      <c r="F211" s="1"/>
    </row>
    <row r="212" spans="2:6" x14ac:dyDescent="0.3">
      <c r="B212" t="str" cm="1">
        <f t="array" ref="B212">IFERROR(_xlfn.UNIQUE(_xlfn.XLOOKUP(C212,DataInput[Section name],DataInput[Section No])),"")</f>
        <v/>
      </c>
      <c r="C212" s="1"/>
      <c r="E212" t="str">
        <f>IFERROR(_xlfn.XLOOKUP(D212,DataInput[South Africa Activity No],DataInput[Activity SIC Code]),"")</f>
        <v/>
      </c>
      <c r="F212" s="1"/>
    </row>
    <row r="213" spans="2:6" x14ac:dyDescent="0.3">
      <c r="B213" t="str" cm="1">
        <f t="array" ref="B213">IFERROR(_xlfn.UNIQUE(_xlfn.XLOOKUP(C213,DataInput[Section name],DataInput[Section No])),"")</f>
        <v/>
      </c>
      <c r="C213" s="1"/>
      <c r="E213" t="str">
        <f>IFERROR(_xlfn.XLOOKUP(D213,DataInput[South Africa Activity No],DataInput[Activity SIC Code]),"")</f>
        <v/>
      </c>
      <c r="F213" s="1"/>
    </row>
    <row r="214" spans="2:6" x14ac:dyDescent="0.3">
      <c r="B214" t="str" cm="1">
        <f t="array" ref="B214">IFERROR(_xlfn.UNIQUE(_xlfn.XLOOKUP(C214,DataInput[Section name],DataInput[Section No])),"")</f>
        <v/>
      </c>
      <c r="C214" s="1"/>
      <c r="E214" t="str">
        <f>IFERROR(_xlfn.XLOOKUP(D214,DataInput[South Africa Activity No],DataInput[Activity SIC Code]),"")</f>
        <v/>
      </c>
      <c r="F214" s="1"/>
    </row>
    <row r="215" spans="2:6" x14ac:dyDescent="0.3">
      <c r="B215" t="str" cm="1">
        <f t="array" ref="B215">IFERROR(_xlfn.UNIQUE(_xlfn.XLOOKUP(C215,DataInput[Section name],DataInput[Section No])),"")</f>
        <v/>
      </c>
      <c r="C215" s="1"/>
      <c r="E215" t="str">
        <f>IFERROR(_xlfn.XLOOKUP(D215,DataInput[South Africa Activity No],DataInput[Activity SIC Code]),"")</f>
        <v/>
      </c>
      <c r="F215" s="1"/>
    </row>
    <row r="216" spans="2:6" x14ac:dyDescent="0.3">
      <c r="B216" t="str" cm="1">
        <f t="array" ref="B216">IFERROR(_xlfn.UNIQUE(_xlfn.XLOOKUP(C216,DataInput[Section name],DataInput[Section No])),"")</f>
        <v/>
      </c>
      <c r="C216" s="1"/>
      <c r="E216" t="str">
        <f>IFERROR(_xlfn.XLOOKUP(D216,DataInput[South Africa Activity No],DataInput[Activity SIC Code]),"")</f>
        <v/>
      </c>
      <c r="F216" s="1"/>
    </row>
    <row r="217" spans="2:6" x14ac:dyDescent="0.3">
      <c r="B217" t="str" cm="1">
        <f t="array" ref="B217">IFERROR(_xlfn.UNIQUE(_xlfn.XLOOKUP(C217,DataInput[Section name],DataInput[Section No])),"")</f>
        <v/>
      </c>
      <c r="C217" s="1"/>
      <c r="E217" t="str">
        <f>IFERROR(_xlfn.XLOOKUP(D217,DataInput[South Africa Activity No],DataInput[Activity SIC Code]),"")</f>
        <v/>
      </c>
      <c r="F217" s="1"/>
    </row>
    <row r="218" spans="2:6" x14ac:dyDescent="0.3">
      <c r="B218" t="str" cm="1">
        <f t="array" ref="B218">IFERROR(_xlfn.UNIQUE(_xlfn.XLOOKUP(C218,DataInput[Section name],DataInput[Section No])),"")</f>
        <v/>
      </c>
      <c r="C218" s="1"/>
      <c r="E218" t="str">
        <f>IFERROR(_xlfn.XLOOKUP(D218,DataInput[South Africa Activity No],DataInput[Activity SIC Code]),"")</f>
        <v/>
      </c>
      <c r="F218" s="1"/>
    </row>
    <row r="219" spans="2:6" x14ac:dyDescent="0.3">
      <c r="B219" t="str" cm="1">
        <f t="array" ref="B219">IFERROR(_xlfn.UNIQUE(_xlfn.XLOOKUP(C219,DataInput[Section name],DataInput[Section No])),"")</f>
        <v/>
      </c>
      <c r="C219" s="1"/>
      <c r="E219" t="str">
        <f>IFERROR(_xlfn.XLOOKUP(D219,DataInput[South Africa Activity No],DataInput[Activity SIC Code]),"")</f>
        <v/>
      </c>
      <c r="F219" s="1"/>
    </row>
    <row r="220" spans="2:6" x14ac:dyDescent="0.3">
      <c r="B220" t="str" cm="1">
        <f t="array" ref="B220">IFERROR(_xlfn.UNIQUE(_xlfn.XLOOKUP(C220,DataInput[Section name],DataInput[Section No])),"")</f>
        <v/>
      </c>
      <c r="C220" s="1"/>
      <c r="E220" t="str">
        <f>IFERROR(_xlfn.XLOOKUP(D220,DataInput[South Africa Activity No],DataInput[Activity SIC Code]),"")</f>
        <v/>
      </c>
      <c r="F220" s="1"/>
    </row>
    <row r="221" spans="2:6" x14ac:dyDescent="0.3">
      <c r="B221" t="str" cm="1">
        <f t="array" ref="B221">IFERROR(_xlfn.UNIQUE(_xlfn.XLOOKUP(C221,DataInput[Section name],DataInput[Section No])),"")</f>
        <v/>
      </c>
      <c r="C221" s="1"/>
      <c r="E221" t="str">
        <f>IFERROR(_xlfn.XLOOKUP(D221,DataInput[South Africa Activity No],DataInput[Activity SIC Code]),"")</f>
        <v/>
      </c>
      <c r="F221" s="1"/>
    </row>
    <row r="222" spans="2:6" x14ac:dyDescent="0.3">
      <c r="B222" t="str" cm="1">
        <f t="array" ref="B222">IFERROR(_xlfn.UNIQUE(_xlfn.XLOOKUP(C222,DataInput[Section name],DataInput[Section No])),"")</f>
        <v/>
      </c>
      <c r="C222" s="1"/>
      <c r="E222" t="str">
        <f>IFERROR(_xlfn.XLOOKUP(D222,DataInput[South Africa Activity No],DataInput[Activity SIC Code]),"")</f>
        <v/>
      </c>
      <c r="F222" s="1"/>
    </row>
    <row r="223" spans="2:6" x14ac:dyDescent="0.3">
      <c r="B223" t="str" cm="1">
        <f t="array" ref="B223">IFERROR(_xlfn.UNIQUE(_xlfn.XLOOKUP(C223,DataInput[Section name],DataInput[Section No])),"")</f>
        <v/>
      </c>
      <c r="C223" s="1"/>
      <c r="E223" t="str">
        <f>IFERROR(_xlfn.XLOOKUP(D223,DataInput[South Africa Activity No],DataInput[Activity SIC Code]),"")</f>
        <v/>
      </c>
      <c r="F223" s="1"/>
    </row>
    <row r="224" spans="2:6" x14ac:dyDescent="0.3">
      <c r="B224" t="str" cm="1">
        <f t="array" ref="B224">IFERROR(_xlfn.UNIQUE(_xlfn.XLOOKUP(C224,DataInput[Section name],DataInput[Section No])),"")</f>
        <v/>
      </c>
      <c r="C224" s="1"/>
      <c r="E224" t="str">
        <f>IFERROR(_xlfn.XLOOKUP(D224,DataInput[South Africa Activity No],DataInput[Activity SIC Code]),"")</f>
        <v/>
      </c>
      <c r="F224" s="1"/>
    </row>
    <row r="225" spans="2:6" x14ac:dyDescent="0.3">
      <c r="B225" t="str" cm="1">
        <f t="array" ref="B225">IFERROR(_xlfn.UNIQUE(_xlfn.XLOOKUP(C225,DataInput[Section name],DataInput[Section No])),"")</f>
        <v/>
      </c>
      <c r="C225" s="1"/>
      <c r="E225" t="str">
        <f>IFERROR(_xlfn.XLOOKUP(D225,DataInput[South Africa Activity No],DataInput[Activity SIC Code]),"")</f>
        <v/>
      </c>
      <c r="F225" s="1"/>
    </row>
    <row r="226" spans="2:6" x14ac:dyDescent="0.3">
      <c r="B226" t="str" cm="1">
        <f t="array" ref="B226">IFERROR(_xlfn.UNIQUE(_xlfn.XLOOKUP(C226,DataInput[Section name],DataInput[Section No])),"")</f>
        <v/>
      </c>
      <c r="C226" s="1"/>
      <c r="E226" t="str">
        <f>IFERROR(_xlfn.XLOOKUP(D226,DataInput[South Africa Activity No],DataInput[Activity SIC Code]),"")</f>
        <v/>
      </c>
      <c r="F226" s="1"/>
    </row>
    <row r="227" spans="2:6" x14ac:dyDescent="0.3">
      <c r="B227" t="str" cm="1">
        <f t="array" ref="B227">IFERROR(_xlfn.UNIQUE(_xlfn.XLOOKUP(C227,DataInput[Section name],DataInput[Section No])),"")</f>
        <v/>
      </c>
      <c r="C227" s="1"/>
      <c r="E227" t="str">
        <f>IFERROR(_xlfn.XLOOKUP(D227,DataInput[South Africa Activity No],DataInput[Activity SIC Code]),"")</f>
        <v/>
      </c>
      <c r="F227" s="1"/>
    </row>
    <row r="228" spans="2:6" x14ac:dyDescent="0.3">
      <c r="B228" t="str" cm="1">
        <f t="array" ref="B228">IFERROR(_xlfn.UNIQUE(_xlfn.XLOOKUP(C228,DataInput[Section name],DataInput[Section No])),"")</f>
        <v/>
      </c>
      <c r="C228" s="1"/>
      <c r="E228" t="str">
        <f>IFERROR(_xlfn.XLOOKUP(D228,DataInput[South Africa Activity No],DataInput[Activity SIC Code]),"")</f>
        <v/>
      </c>
      <c r="F228" s="1"/>
    </row>
    <row r="229" spans="2:6" x14ac:dyDescent="0.3">
      <c r="B229" t="str" cm="1">
        <f t="array" ref="B229">IFERROR(_xlfn.UNIQUE(_xlfn.XLOOKUP(C229,DataInput[Section name],DataInput[Section No])),"")</f>
        <v/>
      </c>
      <c r="C229" s="1"/>
      <c r="E229" t="str">
        <f>IFERROR(_xlfn.XLOOKUP(D229,DataInput[South Africa Activity No],DataInput[Activity SIC Code]),"")</f>
        <v/>
      </c>
      <c r="F229" s="1"/>
    </row>
    <row r="230" spans="2:6" x14ac:dyDescent="0.3">
      <c r="B230" t="str" cm="1">
        <f t="array" ref="B230">IFERROR(_xlfn.UNIQUE(_xlfn.XLOOKUP(C230,DataInput[Section name],DataInput[Section No])),"")</f>
        <v/>
      </c>
      <c r="C230" s="1"/>
      <c r="E230" t="str">
        <f>IFERROR(_xlfn.XLOOKUP(D230,DataInput[South Africa Activity No],DataInput[Activity SIC Code]),"")</f>
        <v/>
      </c>
      <c r="F230" s="1"/>
    </row>
    <row r="231" spans="2:6" x14ac:dyDescent="0.3">
      <c r="B231" t="str" cm="1">
        <f t="array" ref="B231">IFERROR(_xlfn.UNIQUE(_xlfn.XLOOKUP(C231,DataInput[Section name],DataInput[Section No])),"")</f>
        <v/>
      </c>
      <c r="C231" s="1"/>
      <c r="E231" t="str">
        <f>IFERROR(_xlfn.XLOOKUP(D231,DataInput[South Africa Activity No],DataInput[Activity SIC Code]),"")</f>
        <v/>
      </c>
      <c r="F231" s="1"/>
    </row>
    <row r="232" spans="2:6" x14ac:dyDescent="0.3">
      <c r="B232" t="str" cm="1">
        <f t="array" ref="B232">IFERROR(_xlfn.UNIQUE(_xlfn.XLOOKUP(C232,DataInput[Section name],DataInput[Section No])),"")</f>
        <v/>
      </c>
      <c r="C232" s="1"/>
      <c r="E232" t="str">
        <f>IFERROR(_xlfn.XLOOKUP(D232,DataInput[South Africa Activity No],DataInput[Activity SIC Code]),"")</f>
        <v/>
      </c>
      <c r="F232" s="1"/>
    </row>
    <row r="233" spans="2:6" x14ac:dyDescent="0.3">
      <c r="B233" t="str" cm="1">
        <f t="array" ref="B233">IFERROR(_xlfn.UNIQUE(_xlfn.XLOOKUP(C233,DataInput[Section name],DataInput[Section No])),"")</f>
        <v/>
      </c>
      <c r="C233" s="1"/>
      <c r="E233" t="str">
        <f>IFERROR(_xlfn.XLOOKUP(D233,DataInput[South Africa Activity No],DataInput[Activity SIC Code]),"")</f>
        <v/>
      </c>
      <c r="F233" s="1"/>
    </row>
    <row r="234" spans="2:6" x14ac:dyDescent="0.3">
      <c r="B234" t="str" cm="1">
        <f t="array" ref="B234">IFERROR(_xlfn.UNIQUE(_xlfn.XLOOKUP(C234,DataInput[Section name],DataInput[Section No])),"")</f>
        <v/>
      </c>
      <c r="C234" s="1"/>
      <c r="E234" t="str">
        <f>IFERROR(_xlfn.XLOOKUP(D234,DataInput[South Africa Activity No],DataInput[Activity SIC Code]),"")</f>
        <v/>
      </c>
      <c r="F234" s="1"/>
    </row>
    <row r="235" spans="2:6" x14ac:dyDescent="0.3">
      <c r="B235" t="str" cm="1">
        <f t="array" ref="B235">IFERROR(_xlfn.UNIQUE(_xlfn.XLOOKUP(C235,DataInput[Section name],DataInput[Section No])),"")</f>
        <v/>
      </c>
      <c r="C235" s="1"/>
      <c r="E235" t="str">
        <f>IFERROR(_xlfn.XLOOKUP(D235,DataInput[South Africa Activity No],DataInput[Activity SIC Code]),"")</f>
        <v/>
      </c>
      <c r="F235" s="1"/>
    </row>
    <row r="236" spans="2:6" x14ac:dyDescent="0.3">
      <c r="B236" t="str" cm="1">
        <f t="array" ref="B236">IFERROR(_xlfn.UNIQUE(_xlfn.XLOOKUP(C236,DataInput[Section name],DataInput[Section No])),"")</f>
        <v/>
      </c>
      <c r="C236" s="1"/>
      <c r="E236" t="str">
        <f>IFERROR(_xlfn.XLOOKUP(D236,DataInput[South Africa Activity No],DataInput[Activity SIC Code]),"")</f>
        <v/>
      </c>
      <c r="F236" s="1"/>
    </row>
    <row r="237" spans="2:6" x14ac:dyDescent="0.3">
      <c r="B237" t="str" cm="1">
        <f t="array" ref="B237">IFERROR(_xlfn.UNIQUE(_xlfn.XLOOKUP(C237,DataInput[Section name],DataInput[Section No])),"")</f>
        <v/>
      </c>
      <c r="C237" s="1"/>
      <c r="E237" t="str">
        <f>IFERROR(_xlfn.XLOOKUP(D237,DataInput[South Africa Activity No],DataInput[Activity SIC Code]),"")</f>
        <v/>
      </c>
      <c r="F237" s="1"/>
    </row>
    <row r="238" spans="2:6" x14ac:dyDescent="0.3">
      <c r="B238" t="str" cm="1">
        <f t="array" ref="B238">IFERROR(_xlfn.UNIQUE(_xlfn.XLOOKUP(C238,DataInput[Section name],DataInput[Section No])),"")</f>
        <v/>
      </c>
      <c r="C238" s="1"/>
      <c r="E238" t="str">
        <f>IFERROR(_xlfn.XLOOKUP(D238,DataInput[South Africa Activity No],DataInput[Activity SIC Code]),"")</f>
        <v/>
      </c>
      <c r="F238" s="1"/>
    </row>
    <row r="239" spans="2:6" x14ac:dyDescent="0.3">
      <c r="B239" t="str" cm="1">
        <f t="array" ref="B239">IFERROR(_xlfn.UNIQUE(_xlfn.XLOOKUP(C239,DataInput[Section name],DataInput[Section No])),"")</f>
        <v/>
      </c>
      <c r="C239" s="1"/>
      <c r="E239" t="str">
        <f>IFERROR(_xlfn.XLOOKUP(D239,DataInput[South Africa Activity No],DataInput[Activity SIC Code]),"")</f>
        <v/>
      </c>
      <c r="F239" s="1"/>
    </row>
    <row r="240" spans="2:6" x14ac:dyDescent="0.3">
      <c r="B240" t="str" cm="1">
        <f t="array" ref="B240">IFERROR(_xlfn.UNIQUE(_xlfn.XLOOKUP(C240,DataInput[Section name],DataInput[Section No])),"")</f>
        <v/>
      </c>
      <c r="C240" s="1"/>
      <c r="E240" t="str">
        <f>IFERROR(_xlfn.XLOOKUP(D240,DataInput[South Africa Activity No],DataInput[Activity SIC Code]),"")</f>
        <v/>
      </c>
      <c r="F240" s="1"/>
    </row>
    <row r="241" spans="2:6" x14ac:dyDescent="0.3">
      <c r="B241" t="str" cm="1">
        <f t="array" ref="B241">IFERROR(_xlfn.UNIQUE(_xlfn.XLOOKUP(C241,DataInput[Section name],DataInput[Section No])),"")</f>
        <v/>
      </c>
      <c r="C241" s="1"/>
      <c r="E241" t="str">
        <f>IFERROR(_xlfn.XLOOKUP(D241,DataInput[South Africa Activity No],DataInput[Activity SIC Code]),"")</f>
        <v/>
      </c>
      <c r="F241" s="1"/>
    </row>
    <row r="242" spans="2:6" x14ac:dyDescent="0.3">
      <c r="B242" t="str" cm="1">
        <f t="array" ref="B242">IFERROR(_xlfn.UNIQUE(_xlfn.XLOOKUP(C242,DataInput[Section name],DataInput[Section No])),"")</f>
        <v/>
      </c>
      <c r="C242" s="1"/>
      <c r="E242" t="str">
        <f>IFERROR(_xlfn.XLOOKUP(D242,DataInput[South Africa Activity No],DataInput[Activity SIC Code]),"")</f>
        <v/>
      </c>
      <c r="F242" s="1"/>
    </row>
    <row r="243" spans="2:6" x14ac:dyDescent="0.3">
      <c r="B243" t="str" cm="1">
        <f t="array" ref="B243">IFERROR(_xlfn.UNIQUE(_xlfn.XLOOKUP(C243,DataInput[Section name],DataInput[Section No])),"")</f>
        <v/>
      </c>
      <c r="C243" s="1"/>
      <c r="E243" t="str">
        <f>IFERROR(_xlfn.XLOOKUP(D243,DataInput[South Africa Activity No],DataInput[Activity SIC Code]),"")</f>
        <v/>
      </c>
      <c r="F243" s="1"/>
    </row>
    <row r="244" spans="2:6" x14ac:dyDescent="0.3">
      <c r="B244" t="str" cm="1">
        <f t="array" ref="B244">IFERROR(_xlfn.UNIQUE(_xlfn.XLOOKUP(C244,DataInput[Section name],DataInput[Section No])),"")</f>
        <v/>
      </c>
      <c r="C244" s="1"/>
      <c r="E244" t="str">
        <f>IFERROR(_xlfn.XLOOKUP(D244,DataInput[South Africa Activity No],DataInput[Activity SIC Code]),"")</f>
        <v/>
      </c>
      <c r="F244" s="1"/>
    </row>
    <row r="245" spans="2:6" x14ac:dyDescent="0.3">
      <c r="B245" t="str" cm="1">
        <f t="array" ref="B245">IFERROR(_xlfn.UNIQUE(_xlfn.XLOOKUP(C245,DataInput[Section name],DataInput[Section No])),"")</f>
        <v/>
      </c>
      <c r="C245" s="1"/>
      <c r="E245" t="str">
        <f>IFERROR(_xlfn.XLOOKUP(D245,DataInput[South Africa Activity No],DataInput[Activity SIC Code]),"")</f>
        <v/>
      </c>
      <c r="F245" s="1"/>
    </row>
    <row r="246" spans="2:6" x14ac:dyDescent="0.3">
      <c r="B246" t="str" cm="1">
        <f t="array" ref="B246">IFERROR(_xlfn.UNIQUE(_xlfn.XLOOKUP(C246,DataInput[Section name],DataInput[Section No])),"")</f>
        <v/>
      </c>
      <c r="C246" s="1"/>
      <c r="E246" t="str">
        <f>IFERROR(_xlfn.XLOOKUP(D246,DataInput[South Africa Activity No],DataInput[Activity SIC Code]),"")</f>
        <v/>
      </c>
      <c r="F246" s="1"/>
    </row>
    <row r="247" spans="2:6" x14ac:dyDescent="0.3">
      <c r="B247" t="str" cm="1">
        <f t="array" ref="B247">IFERROR(_xlfn.UNIQUE(_xlfn.XLOOKUP(C247,DataInput[Section name],DataInput[Section No])),"")</f>
        <v/>
      </c>
      <c r="C247" s="1"/>
      <c r="E247" t="str">
        <f>IFERROR(_xlfn.XLOOKUP(D247,DataInput[South Africa Activity No],DataInput[Activity SIC Code]),"")</f>
        <v/>
      </c>
      <c r="F247" s="1"/>
    </row>
    <row r="248" spans="2:6" x14ac:dyDescent="0.3">
      <c r="B248" t="str" cm="1">
        <f t="array" ref="B248">IFERROR(_xlfn.UNIQUE(_xlfn.XLOOKUP(C248,DataInput[Section name],DataInput[Section No])),"")</f>
        <v/>
      </c>
      <c r="C248" s="1"/>
      <c r="E248" t="str">
        <f>IFERROR(_xlfn.XLOOKUP(D248,DataInput[South Africa Activity No],DataInput[Activity SIC Code]),"")</f>
        <v/>
      </c>
      <c r="F248" s="1"/>
    </row>
    <row r="249" spans="2:6" x14ac:dyDescent="0.3">
      <c r="B249" t="str" cm="1">
        <f t="array" ref="B249">IFERROR(_xlfn.UNIQUE(_xlfn.XLOOKUP(C249,DataInput[Section name],DataInput[Section No])),"")</f>
        <v/>
      </c>
      <c r="C249" s="1"/>
      <c r="E249" t="str">
        <f>IFERROR(_xlfn.XLOOKUP(D249,DataInput[South Africa Activity No],DataInput[Activity SIC Code]),"")</f>
        <v/>
      </c>
      <c r="F249" s="1"/>
    </row>
    <row r="250" spans="2:6" x14ac:dyDescent="0.3">
      <c r="B250" t="str" cm="1">
        <f t="array" ref="B250">IFERROR(_xlfn.UNIQUE(_xlfn.XLOOKUP(C250,DataInput[Section name],DataInput[Section No])),"")</f>
        <v/>
      </c>
      <c r="C250" s="1"/>
      <c r="E250" t="str">
        <f>IFERROR(_xlfn.XLOOKUP(D250,DataInput[South Africa Activity No],DataInput[Activity SIC Code]),"")</f>
        <v/>
      </c>
      <c r="F250" s="1"/>
    </row>
    <row r="251" spans="2:6" x14ac:dyDescent="0.3">
      <c r="B251" t="str" cm="1">
        <f t="array" ref="B251">IFERROR(_xlfn.UNIQUE(_xlfn.XLOOKUP(C251,DataInput[Section name],DataInput[Section No])),"")</f>
        <v/>
      </c>
      <c r="C251" s="1"/>
      <c r="E251" t="str">
        <f>IFERROR(_xlfn.XLOOKUP(D251,DataInput[South Africa Activity No],DataInput[Activity SIC Code]),"")</f>
        <v/>
      </c>
      <c r="F251" s="1"/>
    </row>
    <row r="252" spans="2:6" x14ac:dyDescent="0.3">
      <c r="B252" t="str" cm="1">
        <f t="array" ref="B252">IFERROR(_xlfn.UNIQUE(_xlfn.XLOOKUP(C252,DataInput[Section name],DataInput[Section No])),"")</f>
        <v/>
      </c>
      <c r="C252" s="1"/>
      <c r="E252" t="str">
        <f>IFERROR(_xlfn.XLOOKUP(D252,DataInput[South Africa Activity No],DataInput[Activity SIC Code]),"")</f>
        <v/>
      </c>
      <c r="F252" s="1"/>
    </row>
    <row r="253" spans="2:6" x14ac:dyDescent="0.3">
      <c r="B253" t="str" cm="1">
        <f t="array" ref="B253">IFERROR(_xlfn.UNIQUE(_xlfn.XLOOKUP(C253,DataInput[Section name],DataInput[Section No])),"")</f>
        <v/>
      </c>
      <c r="C253" s="1"/>
      <c r="E253" t="str">
        <f>IFERROR(_xlfn.XLOOKUP(D253,DataInput[South Africa Activity No],DataInput[Activity SIC Code]),"")</f>
        <v/>
      </c>
      <c r="F253" s="1"/>
    </row>
    <row r="254" spans="2:6" x14ac:dyDescent="0.3">
      <c r="B254" t="str" cm="1">
        <f t="array" ref="B254">IFERROR(_xlfn.UNIQUE(_xlfn.XLOOKUP(C254,DataInput[Section name],DataInput[Section No])),"")</f>
        <v/>
      </c>
      <c r="C254" s="1"/>
      <c r="E254" t="str">
        <f>IFERROR(_xlfn.XLOOKUP(D254,DataInput[South Africa Activity No],DataInput[Activity SIC Code]),"")</f>
        <v/>
      </c>
      <c r="F254" s="1"/>
    </row>
    <row r="255" spans="2:6" x14ac:dyDescent="0.3">
      <c r="B255" t="str" cm="1">
        <f t="array" ref="B255">IFERROR(_xlfn.UNIQUE(_xlfn.XLOOKUP(C255,DataInput[Section name],DataInput[Section No])),"")</f>
        <v/>
      </c>
      <c r="C255" s="1"/>
      <c r="E255" t="str">
        <f>IFERROR(_xlfn.XLOOKUP(D255,DataInput[South Africa Activity No],DataInput[Activity SIC Code]),"")</f>
        <v/>
      </c>
      <c r="F255" s="1"/>
    </row>
    <row r="256" spans="2:6" x14ac:dyDescent="0.3">
      <c r="B256" t="str" cm="1">
        <f t="array" ref="B256">IFERROR(_xlfn.UNIQUE(_xlfn.XLOOKUP(C256,DataInput[Section name],DataInput[Section No])),"")</f>
        <v/>
      </c>
      <c r="C256" s="1"/>
      <c r="E256" t="str">
        <f>IFERROR(_xlfn.XLOOKUP(D256,DataInput[South Africa Activity No],DataInput[Activity SIC Code]),"")</f>
        <v/>
      </c>
      <c r="F256" s="1"/>
    </row>
    <row r="257" spans="2:6" x14ac:dyDescent="0.3">
      <c r="B257" t="str" cm="1">
        <f t="array" ref="B257">IFERROR(_xlfn.UNIQUE(_xlfn.XLOOKUP(C257,DataInput[Section name],DataInput[Section No])),"")</f>
        <v/>
      </c>
      <c r="C257" s="1"/>
      <c r="E257" t="str">
        <f>IFERROR(_xlfn.XLOOKUP(D257,DataInput[South Africa Activity No],DataInput[Activity SIC Code]),"")</f>
        <v/>
      </c>
      <c r="F257" s="1"/>
    </row>
    <row r="258" spans="2:6" x14ac:dyDescent="0.3">
      <c r="B258" t="str" cm="1">
        <f t="array" ref="B258">IFERROR(_xlfn.UNIQUE(_xlfn.XLOOKUP(C258,DataInput[Section name],DataInput[Section No])),"")</f>
        <v/>
      </c>
      <c r="C258" s="1"/>
      <c r="E258" t="str">
        <f>IFERROR(_xlfn.XLOOKUP(D258,DataInput[South Africa Activity No],DataInput[Activity SIC Code]),"")</f>
        <v/>
      </c>
      <c r="F258" s="1"/>
    </row>
    <row r="259" spans="2:6" x14ac:dyDescent="0.3">
      <c r="B259" t="str" cm="1">
        <f t="array" ref="B259">IFERROR(_xlfn.UNIQUE(_xlfn.XLOOKUP(C259,DataInput[Section name],DataInput[Section No])),"")</f>
        <v/>
      </c>
      <c r="C259" s="1"/>
      <c r="E259" t="str">
        <f>IFERROR(_xlfn.XLOOKUP(D259,DataInput[South Africa Activity No],DataInput[Activity SIC Code]),"")</f>
        <v/>
      </c>
      <c r="F259" s="1"/>
    </row>
    <row r="260" spans="2:6" x14ac:dyDescent="0.3">
      <c r="B260" t="str" cm="1">
        <f t="array" ref="B260">IFERROR(_xlfn.UNIQUE(_xlfn.XLOOKUP(C260,DataInput[Section name],DataInput[Section No])),"")</f>
        <v/>
      </c>
      <c r="C260" s="1"/>
      <c r="E260" t="str">
        <f>IFERROR(_xlfn.XLOOKUP(D260,DataInput[South Africa Activity No],DataInput[Activity SIC Code]),"")</f>
        <v/>
      </c>
      <c r="F260" s="1"/>
    </row>
    <row r="261" spans="2:6" x14ac:dyDescent="0.3">
      <c r="B261" t="str" cm="1">
        <f t="array" ref="B261">IFERROR(_xlfn.UNIQUE(_xlfn.XLOOKUP(C261,DataInput[Section name],DataInput[Section No])),"")</f>
        <v/>
      </c>
      <c r="C261" s="1"/>
      <c r="E261" t="str">
        <f>IFERROR(_xlfn.XLOOKUP(D261,DataInput[South Africa Activity No],DataInput[Activity SIC Code]),"")</f>
        <v/>
      </c>
      <c r="F261" s="1"/>
    </row>
    <row r="262" spans="2:6" x14ac:dyDescent="0.3">
      <c r="B262" t="str" cm="1">
        <f t="array" ref="B262">IFERROR(_xlfn.UNIQUE(_xlfn.XLOOKUP(C262,DataInput[Section name],DataInput[Section No])),"")</f>
        <v/>
      </c>
      <c r="C262" s="1"/>
      <c r="E262" t="str">
        <f>IFERROR(_xlfn.XLOOKUP(D262,DataInput[South Africa Activity No],DataInput[Activity SIC Code]),"")</f>
        <v/>
      </c>
      <c r="F262" s="1"/>
    </row>
    <row r="263" spans="2:6" x14ac:dyDescent="0.3">
      <c r="B263" t="str" cm="1">
        <f t="array" ref="B263">IFERROR(_xlfn.UNIQUE(_xlfn.XLOOKUP(C263,DataInput[Section name],DataInput[Section No])),"")</f>
        <v/>
      </c>
      <c r="C263" s="1"/>
      <c r="E263" t="str">
        <f>IFERROR(_xlfn.XLOOKUP(D263,DataInput[South Africa Activity No],DataInput[Activity SIC Code]),"")</f>
        <v/>
      </c>
      <c r="F263" s="1"/>
    </row>
    <row r="264" spans="2:6" x14ac:dyDescent="0.3">
      <c r="B264" t="str" cm="1">
        <f t="array" ref="B264">IFERROR(_xlfn.UNIQUE(_xlfn.XLOOKUP(C264,DataInput[Section name],DataInput[Section No])),"")</f>
        <v/>
      </c>
      <c r="C264" s="1"/>
      <c r="E264" t="str">
        <f>IFERROR(_xlfn.XLOOKUP(D264,DataInput[South Africa Activity No],DataInput[Activity SIC Code]),"")</f>
        <v/>
      </c>
      <c r="F264" s="1"/>
    </row>
    <row r="265" spans="2:6" x14ac:dyDescent="0.3">
      <c r="B265" t="str" cm="1">
        <f t="array" ref="B265">IFERROR(_xlfn.UNIQUE(_xlfn.XLOOKUP(C265,DataInput[Section name],DataInput[Section No])),"")</f>
        <v/>
      </c>
      <c r="C265" s="1"/>
      <c r="E265" t="str">
        <f>IFERROR(_xlfn.XLOOKUP(D265,DataInput[South Africa Activity No],DataInput[Activity SIC Code]),"")</f>
        <v/>
      </c>
      <c r="F265" s="1"/>
    </row>
    <row r="266" spans="2:6" x14ac:dyDescent="0.3">
      <c r="B266" t="str" cm="1">
        <f t="array" ref="B266">IFERROR(_xlfn.UNIQUE(_xlfn.XLOOKUP(C266,DataInput[Section name],DataInput[Section No])),"")</f>
        <v/>
      </c>
      <c r="C266" s="1"/>
      <c r="E266" t="str">
        <f>IFERROR(_xlfn.XLOOKUP(D266,DataInput[South Africa Activity No],DataInput[Activity SIC Code]),"")</f>
        <v/>
      </c>
      <c r="F266" s="1"/>
    </row>
    <row r="267" spans="2:6" x14ac:dyDescent="0.3">
      <c r="B267" t="str" cm="1">
        <f t="array" ref="B267">IFERROR(_xlfn.UNIQUE(_xlfn.XLOOKUP(C267,DataInput[Section name],DataInput[Section No])),"")</f>
        <v/>
      </c>
      <c r="C267" s="1"/>
      <c r="E267" t="str">
        <f>IFERROR(_xlfn.XLOOKUP(D267,DataInput[South Africa Activity No],DataInput[Activity SIC Code]),"")</f>
        <v/>
      </c>
      <c r="F267" s="1"/>
    </row>
    <row r="268" spans="2:6" x14ac:dyDescent="0.3">
      <c r="B268" t="str" cm="1">
        <f t="array" ref="B268">IFERROR(_xlfn.UNIQUE(_xlfn.XLOOKUP(C268,DataInput[Section name],DataInput[Section No])),"")</f>
        <v/>
      </c>
      <c r="C268" s="1"/>
      <c r="E268" t="str">
        <f>IFERROR(_xlfn.XLOOKUP(D268,DataInput[South Africa Activity No],DataInput[Activity SIC Code]),"")</f>
        <v/>
      </c>
      <c r="F268" s="1"/>
    </row>
    <row r="269" spans="2:6" x14ac:dyDescent="0.3">
      <c r="B269" t="str" cm="1">
        <f t="array" ref="B269">IFERROR(_xlfn.UNIQUE(_xlfn.XLOOKUP(C269,DataInput[Section name],DataInput[Section No])),"")</f>
        <v/>
      </c>
      <c r="C269" s="1"/>
      <c r="E269" t="str">
        <f>IFERROR(_xlfn.XLOOKUP(D269,DataInput[South Africa Activity No],DataInput[Activity SIC Code]),"")</f>
        <v/>
      </c>
      <c r="F269" s="1"/>
    </row>
    <row r="270" spans="2:6" x14ac:dyDescent="0.3">
      <c r="B270" t="str" cm="1">
        <f t="array" ref="B270">IFERROR(_xlfn.UNIQUE(_xlfn.XLOOKUP(C270,DataInput[Section name],DataInput[Section No])),"")</f>
        <v/>
      </c>
      <c r="C270" s="1"/>
      <c r="E270" t="str">
        <f>IFERROR(_xlfn.XLOOKUP(D270,DataInput[South Africa Activity No],DataInput[Activity SIC Code]),"")</f>
        <v/>
      </c>
      <c r="F270" s="1"/>
    </row>
    <row r="271" spans="2:6" x14ac:dyDescent="0.3">
      <c r="B271" t="str" cm="1">
        <f t="array" ref="B271">IFERROR(_xlfn.UNIQUE(_xlfn.XLOOKUP(C271,DataInput[Section name],DataInput[Section No])),"")</f>
        <v/>
      </c>
      <c r="C271" s="1"/>
      <c r="E271" t="str">
        <f>IFERROR(_xlfn.XLOOKUP(D271,DataInput[South Africa Activity No],DataInput[Activity SIC Code]),"")</f>
        <v/>
      </c>
      <c r="F271" s="1"/>
    </row>
    <row r="272" spans="2:6" x14ac:dyDescent="0.3">
      <c r="B272" t="str" cm="1">
        <f t="array" ref="B272">IFERROR(_xlfn.UNIQUE(_xlfn.XLOOKUP(C272,DataInput[Section name],DataInput[Section No])),"")</f>
        <v/>
      </c>
      <c r="C272" s="1"/>
      <c r="E272" t="str">
        <f>IFERROR(_xlfn.XLOOKUP(D272,DataInput[South Africa Activity No],DataInput[Activity SIC Code]),"")</f>
        <v/>
      </c>
      <c r="F272" s="1"/>
    </row>
    <row r="273" spans="2:6" x14ac:dyDescent="0.3">
      <c r="B273" t="str" cm="1">
        <f t="array" ref="B273">IFERROR(_xlfn.UNIQUE(_xlfn.XLOOKUP(C273,DataInput[Section name],DataInput[Section No])),"")</f>
        <v/>
      </c>
      <c r="C273" s="1"/>
      <c r="E273" t="str">
        <f>IFERROR(_xlfn.XLOOKUP(D273,DataInput[South Africa Activity No],DataInput[Activity SIC Code]),"")</f>
        <v/>
      </c>
      <c r="F273" s="1"/>
    </row>
    <row r="274" spans="2:6" x14ac:dyDescent="0.3">
      <c r="B274" t="str" cm="1">
        <f t="array" ref="B274">IFERROR(_xlfn.UNIQUE(_xlfn.XLOOKUP(C274,DataInput[Section name],DataInput[Section No])),"")</f>
        <v/>
      </c>
      <c r="C274" s="1"/>
      <c r="E274" t="str">
        <f>IFERROR(_xlfn.XLOOKUP(D274,DataInput[South Africa Activity No],DataInput[Activity SIC Code]),"")</f>
        <v/>
      </c>
      <c r="F274" s="1"/>
    </row>
    <row r="275" spans="2:6" x14ac:dyDescent="0.3">
      <c r="B275" t="str" cm="1">
        <f t="array" ref="B275">IFERROR(_xlfn.UNIQUE(_xlfn.XLOOKUP(C275,DataInput[Section name],DataInput[Section No])),"")</f>
        <v/>
      </c>
      <c r="C275" s="1"/>
      <c r="E275" t="str">
        <f>IFERROR(_xlfn.XLOOKUP(D275,DataInput[South Africa Activity No],DataInput[Activity SIC Code]),"")</f>
        <v/>
      </c>
      <c r="F275" s="1"/>
    </row>
    <row r="276" spans="2:6" x14ac:dyDescent="0.3">
      <c r="B276" t="str" cm="1">
        <f t="array" ref="B276">IFERROR(_xlfn.UNIQUE(_xlfn.XLOOKUP(C276,DataInput[Section name],DataInput[Section No])),"")</f>
        <v/>
      </c>
      <c r="C276" s="1"/>
      <c r="E276" t="str">
        <f>IFERROR(_xlfn.XLOOKUP(D276,DataInput[South Africa Activity No],DataInput[Activity SIC Code]),"")</f>
        <v/>
      </c>
      <c r="F276" s="1"/>
    </row>
    <row r="277" spans="2:6" x14ac:dyDescent="0.3">
      <c r="B277" t="str" cm="1">
        <f t="array" ref="B277">IFERROR(_xlfn.UNIQUE(_xlfn.XLOOKUP(C277,DataInput[Section name],DataInput[Section No])),"")</f>
        <v/>
      </c>
      <c r="C277" s="1"/>
      <c r="E277" t="str">
        <f>IFERROR(_xlfn.XLOOKUP(D277,DataInput[South Africa Activity No],DataInput[Activity SIC Code]),"")</f>
        <v/>
      </c>
      <c r="F277" s="1"/>
    </row>
    <row r="278" spans="2:6" x14ac:dyDescent="0.3">
      <c r="B278" t="str" cm="1">
        <f t="array" ref="B278">IFERROR(_xlfn.UNIQUE(_xlfn.XLOOKUP(C278,DataInput[Section name],DataInput[Section No])),"")</f>
        <v/>
      </c>
      <c r="C278" s="1"/>
      <c r="E278" t="str">
        <f>IFERROR(_xlfn.XLOOKUP(D278,DataInput[South Africa Activity No],DataInput[Activity SIC Code]),"")</f>
        <v/>
      </c>
      <c r="F278" s="1"/>
    </row>
    <row r="279" spans="2:6" x14ac:dyDescent="0.3">
      <c r="B279" t="str" cm="1">
        <f t="array" ref="B279">IFERROR(_xlfn.UNIQUE(_xlfn.XLOOKUP(C279,DataInput[Section name],DataInput[Section No])),"")</f>
        <v/>
      </c>
      <c r="C279" s="1"/>
      <c r="E279" t="str">
        <f>IFERROR(_xlfn.XLOOKUP(D279,DataInput[South Africa Activity No],DataInput[Activity SIC Code]),"")</f>
        <v/>
      </c>
      <c r="F279" s="1"/>
    </row>
    <row r="280" spans="2:6" x14ac:dyDescent="0.3">
      <c r="B280" t="str" cm="1">
        <f t="array" ref="B280">IFERROR(_xlfn.UNIQUE(_xlfn.XLOOKUP(C280,DataInput[Section name],DataInput[Section No])),"")</f>
        <v/>
      </c>
      <c r="C280" s="1"/>
      <c r="E280" t="str">
        <f>IFERROR(_xlfn.XLOOKUP(D280,DataInput[South Africa Activity No],DataInput[Activity SIC Code]),"")</f>
        <v/>
      </c>
      <c r="F280" s="1"/>
    </row>
    <row r="281" spans="2:6" x14ac:dyDescent="0.3">
      <c r="B281" t="str" cm="1">
        <f t="array" ref="B281">IFERROR(_xlfn.UNIQUE(_xlfn.XLOOKUP(C281,DataInput[Section name],DataInput[Section No])),"")</f>
        <v/>
      </c>
      <c r="C281" s="1"/>
      <c r="E281" t="str">
        <f>IFERROR(_xlfn.XLOOKUP(D281,DataInput[South Africa Activity No],DataInput[Activity SIC Code]),"")</f>
        <v/>
      </c>
      <c r="F281" s="1"/>
    </row>
    <row r="282" spans="2:6" x14ac:dyDescent="0.3">
      <c r="B282" t="str" cm="1">
        <f t="array" ref="B282">IFERROR(_xlfn.UNIQUE(_xlfn.XLOOKUP(C282,DataInput[Section name],DataInput[Section No])),"")</f>
        <v/>
      </c>
      <c r="C282" s="1"/>
      <c r="E282" t="str">
        <f>IFERROR(_xlfn.XLOOKUP(D282,DataInput[South Africa Activity No],DataInput[Activity SIC Code]),"")</f>
        <v/>
      </c>
      <c r="F282" s="1"/>
    </row>
    <row r="283" spans="2:6" x14ac:dyDescent="0.3">
      <c r="B283" t="str" cm="1">
        <f t="array" ref="B283">IFERROR(_xlfn.UNIQUE(_xlfn.XLOOKUP(C283,DataInput[Section name],DataInput[Section No])),"")</f>
        <v/>
      </c>
      <c r="C283" s="1"/>
      <c r="E283" t="str">
        <f>IFERROR(_xlfn.XLOOKUP(D283,DataInput[South Africa Activity No],DataInput[Activity SIC Code]),"")</f>
        <v/>
      </c>
      <c r="F283" s="1"/>
    </row>
    <row r="284" spans="2:6" x14ac:dyDescent="0.3">
      <c r="B284" t="str" cm="1">
        <f t="array" ref="B284">IFERROR(_xlfn.UNIQUE(_xlfn.XLOOKUP(C284,DataInput[Section name],DataInput[Section No])),"")</f>
        <v/>
      </c>
      <c r="C284" s="1"/>
      <c r="E284" t="str">
        <f>IFERROR(_xlfn.XLOOKUP(D284,DataInput[South Africa Activity No],DataInput[Activity SIC Code]),"")</f>
        <v/>
      </c>
      <c r="F284" s="1"/>
    </row>
    <row r="285" spans="2:6" x14ac:dyDescent="0.3">
      <c r="B285" t="str" cm="1">
        <f t="array" ref="B285">IFERROR(_xlfn.UNIQUE(_xlfn.XLOOKUP(C285,DataInput[Section name],DataInput[Section No])),"")</f>
        <v/>
      </c>
      <c r="C285" s="1"/>
      <c r="E285" t="str">
        <f>IFERROR(_xlfn.XLOOKUP(D285,DataInput[South Africa Activity No],DataInput[Activity SIC Code]),"")</f>
        <v/>
      </c>
      <c r="F285" s="1"/>
    </row>
    <row r="286" spans="2:6" x14ac:dyDescent="0.3">
      <c r="B286" t="str" cm="1">
        <f t="array" ref="B286">IFERROR(_xlfn.UNIQUE(_xlfn.XLOOKUP(C286,DataInput[Section name],DataInput[Section No])),"")</f>
        <v/>
      </c>
      <c r="C286" s="1"/>
      <c r="E286" t="str">
        <f>IFERROR(_xlfn.XLOOKUP(D286,DataInput[South Africa Activity No],DataInput[Activity SIC Code]),"")</f>
        <v/>
      </c>
      <c r="F286" s="1"/>
    </row>
    <row r="287" spans="2:6" x14ac:dyDescent="0.3">
      <c r="B287" t="str" cm="1">
        <f t="array" ref="B287">IFERROR(_xlfn.UNIQUE(_xlfn.XLOOKUP(C287,DataInput[Section name],DataInput[Section No])),"")</f>
        <v/>
      </c>
      <c r="C287" s="1"/>
      <c r="E287" t="str">
        <f>IFERROR(_xlfn.XLOOKUP(D287,DataInput[South Africa Activity No],DataInput[Activity SIC Code]),"")</f>
        <v/>
      </c>
      <c r="F287" s="1"/>
    </row>
    <row r="288" spans="2:6" x14ac:dyDescent="0.3">
      <c r="B288" t="str" cm="1">
        <f t="array" ref="B288">IFERROR(_xlfn.UNIQUE(_xlfn.XLOOKUP(C288,DataInput[Section name],DataInput[Section No])),"")</f>
        <v/>
      </c>
      <c r="C288" s="1"/>
      <c r="E288" t="str">
        <f>IFERROR(_xlfn.XLOOKUP(D288,DataInput[South Africa Activity No],DataInput[Activity SIC Code]),"")</f>
        <v/>
      </c>
      <c r="F288" s="1"/>
    </row>
    <row r="289" spans="2:6" x14ac:dyDescent="0.3">
      <c r="B289" t="str" cm="1">
        <f t="array" ref="B289">IFERROR(_xlfn.UNIQUE(_xlfn.XLOOKUP(C289,DataInput[Section name],DataInput[Section No])),"")</f>
        <v/>
      </c>
      <c r="C289" s="1"/>
      <c r="E289" t="str">
        <f>IFERROR(_xlfn.XLOOKUP(D289,DataInput[South Africa Activity No],DataInput[Activity SIC Code]),"")</f>
        <v/>
      </c>
      <c r="F289" s="1"/>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pageSetUpPr autoPageBreaks="0"/>
  </sheetPr>
  <dimension ref="A1:I338"/>
  <sheetViews>
    <sheetView showGridLines="0" zoomScale="70" zoomScaleNormal="70" workbookViewId="0">
      <pane xSplit="6" ySplit="15" topLeftCell="G17" activePane="bottomRight" state="frozen"/>
      <selection pane="topRight" activeCell="G1" sqref="G1"/>
      <selection pane="bottomLeft" activeCell="A15" sqref="A15"/>
      <selection pane="bottomRight" activeCell="B1" sqref="B1"/>
    </sheetView>
  </sheetViews>
  <sheetFormatPr defaultColWidth="9.109375" defaultRowHeight="14.4" outlineLevelRow="1" x14ac:dyDescent="0.3"/>
  <cols>
    <col min="1" max="1" width="2.77734375" style="89" customWidth="1"/>
    <col min="2" max="2" width="9" style="6" customWidth="1"/>
    <col min="3" max="3" width="23.33203125" customWidth="1"/>
    <col min="4" max="4" width="30" customWidth="1"/>
    <col min="5" max="5" width="97.6640625" customWidth="1"/>
    <col min="6" max="6" width="0.109375" customWidth="1"/>
    <col min="7" max="7" width="132.33203125" customWidth="1"/>
  </cols>
  <sheetData>
    <row r="1" spans="3:9" ht="15" thickBot="1" x14ac:dyDescent="0.35"/>
    <row r="2" spans="3:9" ht="9.6" customHeight="1" x14ac:dyDescent="0.3">
      <c r="C2" s="142" t="s">
        <v>2512</v>
      </c>
      <c r="D2" s="143"/>
      <c r="E2" s="143"/>
      <c r="F2" s="143"/>
      <c r="G2" s="144"/>
    </row>
    <row r="3" spans="3:9" ht="14.4" customHeight="1" thickBot="1" x14ac:dyDescent="0.35">
      <c r="C3" s="145"/>
      <c r="D3" s="146"/>
      <c r="E3" s="146"/>
      <c r="F3" s="146"/>
      <c r="G3" s="147"/>
    </row>
    <row r="4" spans="3:9" ht="15.6" x14ac:dyDescent="0.3">
      <c r="C4" s="92" t="s">
        <v>1467</v>
      </c>
    </row>
    <row r="5" spans="3:9" ht="9" customHeight="1" thickBot="1" x14ac:dyDescent="0.35"/>
    <row r="6" spans="3:9" ht="26.4" customHeight="1" thickBot="1" x14ac:dyDescent="0.4">
      <c r="C6" s="93" t="s">
        <v>706</v>
      </c>
      <c r="D6" s="129" t="s">
        <v>1469</v>
      </c>
      <c r="E6" s="94" t="s">
        <v>2514</v>
      </c>
      <c r="F6" s="95"/>
      <c r="G6" s="12"/>
    </row>
    <row r="7" spans="3:9" ht="15.6" x14ac:dyDescent="0.3">
      <c r="C7" s="96" t="s">
        <v>78</v>
      </c>
      <c r="D7" s="97" t="str">
        <f>IF(E7= "","Selection not valid",(_xlfn.XLOOKUP(E7,Data[Sector Name],Data[ISIC Section])))</f>
        <v>D</v>
      </c>
      <c r="E7" s="122" t="s">
        <v>346</v>
      </c>
      <c r="F7" s="98"/>
      <c r="G7" s="12"/>
    </row>
    <row r="8" spans="3:9" ht="4.5" customHeight="1" x14ac:dyDescent="0.3">
      <c r="C8" s="96"/>
      <c r="D8" s="99"/>
      <c r="E8" s="123"/>
      <c r="F8" s="100"/>
      <c r="G8" s="12"/>
    </row>
    <row r="9" spans="3:9" ht="15.6" x14ac:dyDescent="0.3">
      <c r="C9" s="96" t="s">
        <v>1</v>
      </c>
      <c r="D9" s="101">
        <f>IF(E9=0,"Currently has no ISIC Division classification",IF(D7="Selection not valid","Selection not valid",IF(E9="","Selection not valid",IFERROR(_xlfn.XLOOKUP(E9,Division_Name,Division_Code),"Selection not valid"))))</f>
        <v>35</v>
      </c>
      <c r="E9" s="124" t="s">
        <v>346</v>
      </c>
      <c r="F9" s="98"/>
      <c r="G9" s="12"/>
    </row>
    <row r="10" spans="3:9" ht="5.25" customHeight="1" x14ac:dyDescent="0.3">
      <c r="C10" s="96"/>
      <c r="D10" s="99"/>
      <c r="E10" s="123"/>
      <c r="F10" s="100"/>
      <c r="G10" s="12"/>
    </row>
    <row r="11" spans="3:9" ht="15.6" x14ac:dyDescent="0.3">
      <c r="C11" s="96" t="s">
        <v>76</v>
      </c>
      <c r="D11" s="102">
        <f>IF(E11=0,"Currently has no ISIC Group classification",IF(D9="Selection not valid","Selection not valid",IF(E11="","Selection not valid",IFERROR(_xlfn.XLOOKUP(E11,Group_Name,Group_Code),"Selection not valid"))))</f>
        <v>351</v>
      </c>
      <c r="E11" s="124" t="s">
        <v>347</v>
      </c>
      <c r="F11" s="98"/>
      <c r="G11" s="12"/>
      <c r="I11" s="12"/>
    </row>
    <row r="12" spans="3:9" ht="4.5" customHeight="1" x14ac:dyDescent="0.3">
      <c r="C12" s="103"/>
      <c r="D12" s="99"/>
      <c r="E12" s="123"/>
      <c r="F12" s="100"/>
      <c r="G12" s="12"/>
    </row>
    <row r="13" spans="3:9" ht="16.2" thickBot="1" x14ac:dyDescent="0.35">
      <c r="C13" s="104" t="s">
        <v>77</v>
      </c>
      <c r="D13" s="105" t="str">
        <f>IF(E11=0,"Currently has no ISIC Group classification",IF(D11="Selection not valid","Selection not valid",IF(E13="","Selection not valid",_xlfn.XLOOKUP(E13,Data[Economic Activity],Data[[ Activity Code]],"",0))))</f>
        <v>351[012]</v>
      </c>
      <c r="E13" s="125" t="s">
        <v>18</v>
      </c>
      <c r="F13" s="98"/>
      <c r="G13" s="12"/>
    </row>
    <row r="14" spans="3:9" ht="15.6" customHeight="1" thickBot="1" x14ac:dyDescent="0.35">
      <c r="C14" s="6"/>
      <c r="D14" s="106"/>
      <c r="E14" s="106"/>
      <c r="F14" s="106"/>
    </row>
    <row r="15" spans="3:9" ht="21" customHeight="1" thickBot="1" x14ac:dyDescent="0.35">
      <c r="C15" s="126" t="s">
        <v>1468</v>
      </c>
      <c r="D15" s="127"/>
      <c r="E15" s="139" t="s">
        <v>1466</v>
      </c>
      <c r="F15" s="140"/>
      <c r="G15" s="141"/>
    </row>
    <row r="16" spans="3:9" ht="4.95" hidden="1" customHeight="1" x14ac:dyDescent="0.3">
      <c r="D16" s="12"/>
    </row>
    <row r="17" spans="3:7" ht="16.95" customHeight="1" thickBot="1" x14ac:dyDescent="0.35">
      <c r="D17" s="5"/>
      <c r="E17" s="134" t="s">
        <v>2</v>
      </c>
      <c r="F17" s="135"/>
      <c r="G17" s="198" t="s">
        <v>1224</v>
      </c>
    </row>
    <row r="18" spans="3:7" ht="30" customHeight="1" thickBot="1" x14ac:dyDescent="0.35">
      <c r="C18" s="107" t="s">
        <v>1470</v>
      </c>
      <c r="D18" s="108" t="s">
        <v>1465</v>
      </c>
      <c r="E18" s="109" t="str">
        <f>IF(D13="Selection not valid", "Selection not valid",IFERROR(INDEX('Data Input'!$1:$1048576, MATCH($E$17&amp;$D$13&amp;$C$19,'Data Input'!$B:$B,0),MATCH("Economic Activity",'Data Input'!$1:$1,0)),"Activity not yet defined for this taxonomy objective in current edition"))</f>
        <v>Production of electricity, heating and cooling from CSP ( electricity)</v>
      </c>
      <c r="F18" s="110"/>
      <c r="G18" s="111" t="str">
        <f>IF(D13="Selection not valid", "Selection not valid",IFERROR(INDEX('Data Input'!$1:$1048576, MATCH($G$17&amp;$D$13&amp;$C$19,'Data Input'!$B:$B,0),MATCH("Economic Activity",'Data Input'!$1:$1,0)),"Activity not yet defined for this taxonomy objective in current edition"))</f>
        <v>Activity not yet defined for this taxonomy objective in current edition</v>
      </c>
    </row>
    <row r="19" spans="3:7" ht="409.2" customHeight="1" thickBot="1" x14ac:dyDescent="0.35">
      <c r="C19" s="196" t="s">
        <v>708</v>
      </c>
      <c r="D19" s="197" t="s">
        <v>80</v>
      </c>
      <c r="E19" s="128" t="str">
        <f>IFERROR(INDEX(Data[#All],MATCH($E$17&amp;$D$13&amp;$C$19,'Data Input'!$A:$A,0),MATCH($D19,'Data Input'!$1:$1,0)),"Not specified in the taxonomy version")</f>
        <v>• Support a transition to a low carbon net-zero emissions economy
• Avoidance of lock-in to technologies which do not support the transition to a low carbon economy net-zero emissions economy
• Ensure that economic activities meet best practice standards
• Ensure equal comparability within an economic activity with regards to achieving low carbon net-zero emissions economy target
• Where necessary, incorporating technology-specific considerations into secondary metrics and thresholds</v>
      </c>
      <c r="F19" s="121"/>
      <c r="G19" s="128" t="str">
        <f>IFERROR(INDEX(Data[#All],MATCH($G$17&amp;$D$13&amp;$C$19,'Data Input'!$A:$A,0),MATCH($D19,'Data Input'!$1:$1,0)),"Not specified in the taxonomy version")</f>
        <v>Not specified in the taxonomy version</v>
      </c>
    </row>
    <row r="20" spans="3:7" ht="155.4" customHeight="1" x14ac:dyDescent="0.3"/>
    <row r="74" spans="4:4" ht="16.5" customHeight="1" x14ac:dyDescent="0.3">
      <c r="D74" s="3"/>
    </row>
    <row r="75" spans="4:4" ht="16.5" customHeight="1" x14ac:dyDescent="0.3">
      <c r="D75" s="3"/>
    </row>
    <row r="76" spans="4:4" ht="16.5" customHeight="1" x14ac:dyDescent="0.3">
      <c r="D76" s="3"/>
    </row>
    <row r="77" spans="4:4" ht="16.5" customHeight="1" x14ac:dyDescent="0.3">
      <c r="D77" s="3"/>
    </row>
    <row r="78" spans="4:4" ht="16.5" customHeight="1" x14ac:dyDescent="0.3">
      <c r="D78" s="3"/>
    </row>
    <row r="138" spans="4:4" outlineLevel="1" x14ac:dyDescent="0.3"/>
    <row r="139" spans="4:4" outlineLevel="1" x14ac:dyDescent="0.3"/>
    <row r="140" spans="4:4" outlineLevel="1" x14ac:dyDescent="0.3"/>
    <row r="141" spans="4:4" ht="16.5" customHeight="1" outlineLevel="1" x14ac:dyDescent="0.3">
      <c r="D141" s="3"/>
    </row>
    <row r="142" spans="4:4" ht="16.5" customHeight="1" outlineLevel="1" x14ac:dyDescent="0.3">
      <c r="D142" s="3"/>
    </row>
    <row r="143" spans="4:4" ht="16.5" customHeight="1" outlineLevel="1" x14ac:dyDescent="0.3">
      <c r="D143" s="3"/>
    </row>
    <row r="144" spans="4:4" ht="16.5" customHeight="1" outlineLevel="1" x14ac:dyDescent="0.3">
      <c r="D144" s="3"/>
    </row>
    <row r="145" spans="4:4" ht="16.5" customHeight="1" outlineLevel="1" x14ac:dyDescent="0.3">
      <c r="D145" s="3"/>
    </row>
    <row r="146" spans="4:4" outlineLevel="1" x14ac:dyDescent="0.3"/>
    <row r="147" spans="4:4" outlineLevel="1" x14ac:dyDescent="0.3"/>
    <row r="148" spans="4:4" outlineLevel="1" x14ac:dyDescent="0.3"/>
    <row r="149" spans="4:4" outlineLevel="1" x14ac:dyDescent="0.3"/>
    <row r="150" spans="4:4" outlineLevel="1" x14ac:dyDescent="0.3"/>
    <row r="151" spans="4:4" outlineLevel="1" x14ac:dyDescent="0.3"/>
    <row r="152" spans="4:4" outlineLevel="1" x14ac:dyDescent="0.3"/>
    <row r="153" spans="4:4" outlineLevel="1" x14ac:dyDescent="0.3"/>
    <row r="154" spans="4:4" outlineLevel="1" x14ac:dyDescent="0.3"/>
    <row r="155" spans="4:4" outlineLevel="1" x14ac:dyDescent="0.3"/>
    <row r="156" spans="4:4" outlineLevel="1" x14ac:dyDescent="0.3"/>
    <row r="157" spans="4:4" outlineLevel="1" x14ac:dyDescent="0.3"/>
    <row r="158" spans="4:4" outlineLevel="1" x14ac:dyDescent="0.3"/>
    <row r="159" spans="4:4" outlineLevel="1" x14ac:dyDescent="0.3"/>
    <row r="160" spans="4:4" outlineLevel="1" x14ac:dyDescent="0.3"/>
    <row r="161" outlineLevel="1" x14ac:dyDescent="0.3"/>
    <row r="162" outlineLevel="1" x14ac:dyDescent="0.3"/>
    <row r="163" outlineLevel="1" x14ac:dyDescent="0.3"/>
    <row r="164" outlineLevel="1" x14ac:dyDescent="0.3"/>
    <row r="165" outlineLevel="1" x14ac:dyDescent="0.3"/>
    <row r="166" outlineLevel="1" x14ac:dyDescent="0.3"/>
    <row r="167" outlineLevel="1" x14ac:dyDescent="0.3"/>
    <row r="168" outlineLevel="1" x14ac:dyDescent="0.3"/>
    <row r="169" outlineLevel="1" x14ac:dyDescent="0.3"/>
    <row r="170" outlineLevel="1" x14ac:dyDescent="0.3"/>
    <row r="171" outlineLevel="1" x14ac:dyDescent="0.3"/>
    <row r="172" outlineLevel="1" x14ac:dyDescent="0.3"/>
    <row r="173" outlineLevel="1" x14ac:dyDescent="0.3"/>
    <row r="174" outlineLevel="1" x14ac:dyDescent="0.3"/>
    <row r="175" outlineLevel="1" x14ac:dyDescent="0.3"/>
    <row r="176" outlineLevel="1" x14ac:dyDescent="0.3"/>
    <row r="177" outlineLevel="1" x14ac:dyDescent="0.3"/>
    <row r="178" outlineLevel="1" x14ac:dyDescent="0.3"/>
    <row r="179" outlineLevel="1" x14ac:dyDescent="0.3"/>
    <row r="180" outlineLevel="1" x14ac:dyDescent="0.3"/>
    <row r="181" outlineLevel="1" x14ac:dyDescent="0.3"/>
    <row r="182" outlineLevel="1" x14ac:dyDescent="0.3"/>
    <row r="183" outlineLevel="1" x14ac:dyDescent="0.3"/>
    <row r="184" outlineLevel="1" x14ac:dyDescent="0.3"/>
    <row r="185" outlineLevel="1" x14ac:dyDescent="0.3"/>
    <row r="186" outlineLevel="1" x14ac:dyDescent="0.3"/>
    <row r="187" outlineLevel="1" x14ac:dyDescent="0.3"/>
    <row r="188" outlineLevel="1" x14ac:dyDescent="0.3"/>
    <row r="189" outlineLevel="1" x14ac:dyDescent="0.3"/>
    <row r="190" outlineLevel="1" x14ac:dyDescent="0.3"/>
    <row r="191" outlineLevel="1" x14ac:dyDescent="0.3"/>
    <row r="192" outlineLevel="1" x14ac:dyDescent="0.3"/>
    <row r="193" spans="4:4" outlineLevel="1" x14ac:dyDescent="0.3"/>
    <row r="194" spans="4:4" outlineLevel="1" x14ac:dyDescent="0.3"/>
    <row r="195" spans="4:4" outlineLevel="1" x14ac:dyDescent="0.3"/>
    <row r="196" spans="4:4" outlineLevel="1" x14ac:dyDescent="0.3"/>
    <row r="197" spans="4:4" outlineLevel="1" x14ac:dyDescent="0.3"/>
    <row r="198" spans="4:4" outlineLevel="1" x14ac:dyDescent="0.3"/>
    <row r="199" spans="4:4" outlineLevel="1" x14ac:dyDescent="0.3"/>
    <row r="200" spans="4:4" outlineLevel="1" x14ac:dyDescent="0.3"/>
    <row r="201" spans="4:4" outlineLevel="1" x14ac:dyDescent="0.3"/>
    <row r="202" spans="4:4" outlineLevel="1" x14ac:dyDescent="0.3"/>
    <row r="203" spans="4:4" outlineLevel="1" x14ac:dyDescent="0.3"/>
    <row r="204" spans="4:4" outlineLevel="1" x14ac:dyDescent="0.3"/>
    <row r="205" spans="4:4" outlineLevel="1" x14ac:dyDescent="0.3"/>
    <row r="206" spans="4:4" outlineLevel="1" x14ac:dyDescent="0.3"/>
    <row r="207" spans="4:4" outlineLevel="1" x14ac:dyDescent="0.3"/>
    <row r="208" spans="4:4" ht="16.5" customHeight="1" outlineLevel="1" x14ac:dyDescent="0.3">
      <c r="D208" s="3"/>
    </row>
    <row r="209" spans="4:4" ht="16.5" customHeight="1" outlineLevel="1" x14ac:dyDescent="0.3">
      <c r="D209" s="3"/>
    </row>
    <row r="210" spans="4:4" ht="16.5" customHeight="1" outlineLevel="1" x14ac:dyDescent="0.3">
      <c r="D210" s="3"/>
    </row>
    <row r="211" spans="4:4" ht="16.5" customHeight="1" outlineLevel="1" x14ac:dyDescent="0.3">
      <c r="D211" s="3"/>
    </row>
    <row r="212" spans="4:4" ht="16.5" customHeight="1" outlineLevel="1" x14ac:dyDescent="0.3">
      <c r="D212" s="3"/>
    </row>
    <row r="213" spans="4:4" outlineLevel="1" x14ac:dyDescent="0.3"/>
    <row r="214" spans="4:4" outlineLevel="1" x14ac:dyDescent="0.3"/>
    <row r="215" spans="4:4" outlineLevel="1" x14ac:dyDescent="0.3"/>
    <row r="216" spans="4:4" outlineLevel="1" x14ac:dyDescent="0.3"/>
    <row r="217" spans="4:4" outlineLevel="1" x14ac:dyDescent="0.3"/>
    <row r="218" spans="4:4" outlineLevel="1" x14ac:dyDescent="0.3"/>
    <row r="219" spans="4:4" outlineLevel="1" x14ac:dyDescent="0.3"/>
    <row r="220" spans="4:4" outlineLevel="1" x14ac:dyDescent="0.3"/>
    <row r="221" spans="4:4" outlineLevel="1" x14ac:dyDescent="0.3"/>
    <row r="222" spans="4:4" outlineLevel="1" x14ac:dyDescent="0.3"/>
    <row r="223" spans="4:4" outlineLevel="1" x14ac:dyDescent="0.3"/>
    <row r="224" spans="4:4" outlineLevel="1" x14ac:dyDescent="0.3"/>
    <row r="225" outlineLevel="1" x14ac:dyDescent="0.3"/>
    <row r="226" outlineLevel="1" x14ac:dyDescent="0.3"/>
    <row r="227" outlineLevel="1" x14ac:dyDescent="0.3"/>
    <row r="228" outlineLevel="1" x14ac:dyDescent="0.3"/>
    <row r="229" outlineLevel="1" x14ac:dyDescent="0.3"/>
    <row r="230" outlineLevel="1" x14ac:dyDescent="0.3"/>
    <row r="231" outlineLevel="1" x14ac:dyDescent="0.3"/>
    <row r="232" outlineLevel="1" x14ac:dyDescent="0.3"/>
    <row r="233" outlineLevel="1" x14ac:dyDescent="0.3"/>
    <row r="234" outlineLevel="1" x14ac:dyDescent="0.3"/>
    <row r="235" outlineLevel="1" x14ac:dyDescent="0.3"/>
    <row r="236" outlineLevel="1" x14ac:dyDescent="0.3"/>
    <row r="237" outlineLevel="1" x14ac:dyDescent="0.3"/>
    <row r="238" outlineLevel="1" x14ac:dyDescent="0.3"/>
    <row r="239" outlineLevel="1" x14ac:dyDescent="0.3"/>
    <row r="240" outlineLevel="1" x14ac:dyDescent="0.3"/>
    <row r="241" outlineLevel="1" x14ac:dyDescent="0.3"/>
    <row r="242" outlineLevel="1" x14ac:dyDescent="0.3"/>
    <row r="243" outlineLevel="1" x14ac:dyDescent="0.3"/>
    <row r="244" outlineLevel="1" x14ac:dyDescent="0.3"/>
    <row r="245" outlineLevel="1" x14ac:dyDescent="0.3"/>
    <row r="246" outlineLevel="1" x14ac:dyDescent="0.3"/>
    <row r="247" outlineLevel="1" x14ac:dyDescent="0.3"/>
    <row r="248" outlineLevel="1" x14ac:dyDescent="0.3"/>
    <row r="249" outlineLevel="1" x14ac:dyDescent="0.3"/>
    <row r="250" outlineLevel="1" x14ac:dyDescent="0.3"/>
    <row r="251" outlineLevel="1" x14ac:dyDescent="0.3"/>
    <row r="252" outlineLevel="1" x14ac:dyDescent="0.3"/>
    <row r="253" outlineLevel="1" x14ac:dyDescent="0.3"/>
    <row r="254" outlineLevel="1" x14ac:dyDescent="0.3"/>
    <row r="255" outlineLevel="1" x14ac:dyDescent="0.3"/>
    <row r="256" outlineLevel="1" x14ac:dyDescent="0.3"/>
    <row r="257" outlineLevel="1" x14ac:dyDescent="0.3"/>
    <row r="258" outlineLevel="1" x14ac:dyDescent="0.3"/>
    <row r="259" outlineLevel="1" x14ac:dyDescent="0.3"/>
    <row r="260" outlineLevel="1" x14ac:dyDescent="0.3"/>
    <row r="261" outlineLevel="1" x14ac:dyDescent="0.3"/>
    <row r="262" outlineLevel="1" x14ac:dyDescent="0.3"/>
    <row r="263" outlineLevel="1" x14ac:dyDescent="0.3"/>
    <row r="264" outlineLevel="1" x14ac:dyDescent="0.3"/>
    <row r="265" outlineLevel="1" x14ac:dyDescent="0.3"/>
    <row r="266" outlineLevel="1" x14ac:dyDescent="0.3"/>
    <row r="267" outlineLevel="1" x14ac:dyDescent="0.3"/>
    <row r="268" outlineLevel="1" x14ac:dyDescent="0.3"/>
    <row r="269" outlineLevel="1" x14ac:dyDescent="0.3"/>
    <row r="270" outlineLevel="1" x14ac:dyDescent="0.3"/>
    <row r="271" outlineLevel="1" x14ac:dyDescent="0.3"/>
    <row r="272" outlineLevel="1" x14ac:dyDescent="0.3"/>
    <row r="273" spans="4:4" outlineLevel="1" x14ac:dyDescent="0.3"/>
    <row r="274" spans="4:4" outlineLevel="1" x14ac:dyDescent="0.3"/>
    <row r="275" spans="4:4" ht="16.5" customHeight="1" outlineLevel="1" x14ac:dyDescent="0.3">
      <c r="D275" s="3"/>
    </row>
    <row r="276" spans="4:4" ht="16.5" customHeight="1" outlineLevel="1" x14ac:dyDescent="0.3">
      <c r="D276" s="3"/>
    </row>
    <row r="277" spans="4:4" ht="16.5" customHeight="1" outlineLevel="1" x14ac:dyDescent="0.3">
      <c r="D277" s="3"/>
    </row>
    <row r="278" spans="4:4" ht="16.5" customHeight="1" outlineLevel="1" x14ac:dyDescent="0.3">
      <c r="D278" s="3"/>
    </row>
    <row r="279" spans="4:4" ht="16.5" customHeight="1" outlineLevel="1" x14ac:dyDescent="0.3">
      <c r="D279" s="3"/>
    </row>
    <row r="280" spans="4:4" outlineLevel="1" x14ac:dyDescent="0.3"/>
    <row r="281" spans="4:4" outlineLevel="1" x14ac:dyDescent="0.3"/>
    <row r="282" spans="4:4" outlineLevel="1" x14ac:dyDescent="0.3"/>
    <row r="283" spans="4:4" outlineLevel="1" x14ac:dyDescent="0.3"/>
    <row r="284" spans="4:4" outlineLevel="1" x14ac:dyDescent="0.3"/>
    <row r="285" spans="4:4" outlineLevel="1" x14ac:dyDescent="0.3"/>
    <row r="286" spans="4:4" outlineLevel="1" x14ac:dyDescent="0.3"/>
    <row r="287" spans="4:4" outlineLevel="1" x14ac:dyDescent="0.3"/>
    <row r="288" spans="4:4" outlineLevel="1" x14ac:dyDescent="0.3"/>
    <row r="289" outlineLevel="1" x14ac:dyDescent="0.3"/>
    <row r="290" outlineLevel="1" x14ac:dyDescent="0.3"/>
    <row r="291" outlineLevel="1" x14ac:dyDescent="0.3"/>
    <row r="292" outlineLevel="1" x14ac:dyDescent="0.3"/>
    <row r="293" outlineLevel="1" x14ac:dyDescent="0.3"/>
    <row r="294" outlineLevel="1" x14ac:dyDescent="0.3"/>
    <row r="295" outlineLevel="1" x14ac:dyDescent="0.3"/>
    <row r="296" outlineLevel="1" x14ac:dyDescent="0.3"/>
    <row r="297" outlineLevel="1" x14ac:dyDescent="0.3"/>
    <row r="298" outlineLevel="1" x14ac:dyDescent="0.3"/>
    <row r="299" outlineLevel="1" x14ac:dyDescent="0.3"/>
    <row r="300" outlineLevel="1" x14ac:dyDescent="0.3"/>
    <row r="301" outlineLevel="1" x14ac:dyDescent="0.3"/>
    <row r="302" outlineLevel="1" x14ac:dyDescent="0.3"/>
    <row r="303" outlineLevel="1" x14ac:dyDescent="0.3"/>
    <row r="304" outlineLevel="1" x14ac:dyDescent="0.3"/>
    <row r="305" outlineLevel="1" x14ac:dyDescent="0.3"/>
    <row r="306" outlineLevel="1" x14ac:dyDescent="0.3"/>
    <row r="307" outlineLevel="1" x14ac:dyDescent="0.3"/>
    <row r="308" outlineLevel="1" x14ac:dyDescent="0.3"/>
    <row r="309" outlineLevel="1" x14ac:dyDescent="0.3"/>
    <row r="310" outlineLevel="1" x14ac:dyDescent="0.3"/>
    <row r="311" outlineLevel="1" x14ac:dyDescent="0.3"/>
    <row r="312" outlineLevel="1" x14ac:dyDescent="0.3"/>
    <row r="313" outlineLevel="1" x14ac:dyDescent="0.3"/>
    <row r="314" outlineLevel="1" x14ac:dyDescent="0.3"/>
    <row r="315" outlineLevel="1" x14ac:dyDescent="0.3"/>
    <row r="316" outlineLevel="1" x14ac:dyDescent="0.3"/>
    <row r="317" outlineLevel="1" x14ac:dyDescent="0.3"/>
    <row r="318" outlineLevel="1" x14ac:dyDescent="0.3"/>
    <row r="319" outlineLevel="1" x14ac:dyDescent="0.3"/>
    <row r="320" outlineLevel="1" x14ac:dyDescent="0.3"/>
    <row r="321" outlineLevel="1" x14ac:dyDescent="0.3"/>
    <row r="322" outlineLevel="1" x14ac:dyDescent="0.3"/>
    <row r="323" outlineLevel="1" x14ac:dyDescent="0.3"/>
    <row r="324" outlineLevel="1" x14ac:dyDescent="0.3"/>
    <row r="325" outlineLevel="1" x14ac:dyDescent="0.3"/>
    <row r="326" outlineLevel="1" x14ac:dyDescent="0.3"/>
    <row r="327" outlineLevel="1" x14ac:dyDescent="0.3"/>
    <row r="328" outlineLevel="1" x14ac:dyDescent="0.3"/>
    <row r="329" outlineLevel="1" x14ac:dyDescent="0.3"/>
    <row r="330" outlineLevel="1" x14ac:dyDescent="0.3"/>
    <row r="331" outlineLevel="1" x14ac:dyDescent="0.3"/>
    <row r="332" outlineLevel="1" x14ac:dyDescent="0.3"/>
    <row r="333" outlineLevel="1" x14ac:dyDescent="0.3"/>
    <row r="334" outlineLevel="1" x14ac:dyDescent="0.3"/>
    <row r="335" outlineLevel="1" x14ac:dyDescent="0.3"/>
    <row r="336" outlineLevel="1" x14ac:dyDescent="0.3"/>
    <row r="337" outlineLevel="1" x14ac:dyDescent="0.3"/>
    <row r="338" outlineLevel="1" x14ac:dyDescent="0.3"/>
  </sheetData>
  <dataConsolidate/>
  <mergeCells count="2">
    <mergeCell ref="E15:G15"/>
    <mergeCell ref="C2:G3"/>
  </mergeCells>
  <conditionalFormatting sqref="D9">
    <cfRule type="expression" dxfId="15" priority="5">
      <formula xml:space="preserve"> D9="Selection not valid"</formula>
    </cfRule>
  </conditionalFormatting>
  <conditionalFormatting sqref="D11">
    <cfRule type="expression" dxfId="14" priority="4">
      <formula>D11="Selection not valid"</formula>
    </cfRule>
  </conditionalFormatting>
  <conditionalFormatting sqref="D13">
    <cfRule type="expression" dxfId="13" priority="3">
      <formula>$D$13= "Selection not valid"</formula>
    </cfRule>
  </conditionalFormatting>
  <conditionalFormatting sqref="E18">
    <cfRule type="expression" dxfId="12" priority="2">
      <formula>$E$18= "Selection not valid"</formula>
    </cfRule>
  </conditionalFormatting>
  <conditionalFormatting sqref="E7:F7">
    <cfRule type="expression" dxfId="11" priority="8">
      <formula>E7 =  "Selection not valid"</formula>
    </cfRule>
  </conditionalFormatting>
  <conditionalFormatting sqref="E9:F9">
    <cfRule type="expression" priority="6">
      <formula>IF(D9=0,"Currently has no ISIC classification",E9)</formula>
    </cfRule>
    <cfRule type="expression" dxfId="10" priority="13">
      <formula xml:space="preserve"> E9="Selection not valid"</formula>
    </cfRule>
  </conditionalFormatting>
  <conditionalFormatting sqref="E11:F11">
    <cfRule type="expression" dxfId="9" priority="14">
      <formula>E11="Selection not valid"</formula>
    </cfRule>
  </conditionalFormatting>
  <conditionalFormatting sqref="E13:F13">
    <cfRule type="expression" dxfId="8" priority="11">
      <formula>E13="Selection not valid"</formula>
    </cfRule>
  </conditionalFormatting>
  <conditionalFormatting sqref="G18">
    <cfRule type="expression" dxfId="7" priority="1">
      <formula>$G$18="Selection not valid"</formula>
    </cfRule>
  </conditionalFormatting>
  <dataValidations count="5">
    <dataValidation type="list" allowBlank="1" showInputMessage="1" showErrorMessage="1" sqref="G17" xr:uid="{FD962536-4AEE-4590-B2B3-0B476B2CEE01}">
      <formula1>Jurisdictions</formula1>
    </dataValidation>
    <dataValidation type="list" allowBlank="1" showInputMessage="1" showErrorMessage="1" sqref="D19" xr:uid="{D769A2D6-418E-432D-9A6C-B5C00A98F8E8}">
      <formula1>ScreeningCriteria</formula1>
    </dataValidation>
    <dataValidation type="list" allowBlank="1" showInputMessage="1" showErrorMessage="1" sqref="C19" xr:uid="{DD43DDC5-092B-4CD7-A96B-C4AC2B7BF27C}">
      <formula1>TaxonomyObjectives</formula1>
    </dataValidation>
    <dataValidation type="list" allowBlank="1" showInputMessage="1" showErrorMessage="1" sqref="E9" xr:uid="{A3C3B75D-BA82-4B23-BCB8-4D302F97BA6F}">
      <formula1>Division_Name</formula1>
    </dataValidation>
    <dataValidation type="list" allowBlank="1" showInputMessage="1" showErrorMessage="1" sqref="E11" xr:uid="{AAA52D52-1701-4E46-9B89-F45E8E80677C}">
      <formula1>Group_Name</formula1>
    </dataValidation>
  </dataValidations>
  <pageMargins left="0.7" right="0.7" top="0.75" bottom="0.75" header="0.3" footer="0.3"/>
  <pageSetup orientation="portrait" horizontalDpi="2400" r:id="rId1"/>
  <extLst>
    <ext xmlns:x14="http://schemas.microsoft.com/office/spreadsheetml/2009/9/main" uri="{CCE6A557-97BC-4b89-ADB6-D9C93CAAB3DF}">
      <x14:dataValidations xmlns:xm="http://schemas.microsoft.com/office/excel/2006/main" count="2">
        <x14:dataValidation type="list" allowBlank="1" showInputMessage="1" showErrorMessage="1" xr:uid="{5EB3E89C-B33B-4380-B378-0BC9DB778B77}">
          <x14:formula1>
            <xm:f>Parameters!$E$2:$E$12</xm:f>
          </x14:formula1>
          <xm:sqref>E7</xm:sqref>
        </x14:dataValidation>
        <x14:dataValidation type="list" showInputMessage="1" showErrorMessage="1" xr:uid="{FAE87F44-7CBA-4A5D-B12A-1EF0D746D920}">
          <x14:formula1>
            <xm:f>Parameters!$M$2:$M$1048576</xm:f>
          </x14:formula1>
          <xm:sqref>E13</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992260-677D-49E6-9CBE-3F60B35DB09B}">
  <sheetPr>
    <tabColor rgb="FFC00000"/>
  </sheetPr>
  <dimension ref="A1:U65"/>
  <sheetViews>
    <sheetView showGridLines="0" workbookViewId="0">
      <selection activeCell="B1" sqref="B1"/>
    </sheetView>
  </sheetViews>
  <sheetFormatPr defaultRowHeight="14.4" x14ac:dyDescent="0.3"/>
  <cols>
    <col min="1" max="1" width="2.77734375" style="130" customWidth="1"/>
    <col min="2" max="2" width="9" customWidth="1"/>
  </cols>
  <sheetData>
    <row r="1" spans="1:21" s="88" customFormat="1" x14ac:dyDescent="0.3">
      <c r="A1" s="130"/>
      <c r="B1"/>
      <c r="C1" s="149" t="s">
        <v>2516</v>
      </c>
      <c r="D1" s="149"/>
      <c r="E1" s="149"/>
      <c r="F1" s="149"/>
      <c r="G1" s="149"/>
      <c r="H1" s="149"/>
      <c r="I1" s="149"/>
      <c r="J1" s="149"/>
      <c r="K1" s="149"/>
      <c r="L1" s="149"/>
      <c r="M1" s="149"/>
      <c r="N1" s="149"/>
      <c r="O1" s="149"/>
      <c r="P1" s="149"/>
      <c r="Q1" s="149"/>
      <c r="R1" s="149"/>
      <c r="S1" s="149"/>
      <c r="T1" s="149"/>
      <c r="U1" s="149"/>
    </row>
    <row r="2" spans="1:21" s="88" customFormat="1" x14ac:dyDescent="0.3">
      <c r="A2" s="130"/>
      <c r="B2"/>
      <c r="C2" s="149"/>
      <c r="D2" s="149"/>
      <c r="E2" s="149"/>
      <c r="F2" s="149"/>
      <c r="G2" s="149"/>
      <c r="H2" s="149"/>
      <c r="I2" s="149"/>
      <c r="J2" s="149"/>
      <c r="K2" s="149"/>
      <c r="L2" s="149"/>
      <c r="M2" s="149"/>
      <c r="N2" s="149"/>
      <c r="O2" s="149"/>
      <c r="P2" s="149"/>
      <c r="Q2" s="149"/>
      <c r="R2" s="149"/>
      <c r="S2" s="149"/>
      <c r="T2" s="149"/>
      <c r="U2" s="149"/>
    </row>
    <row r="3" spans="1:21" s="88" customFormat="1" x14ac:dyDescent="0.3">
      <c r="A3" s="130"/>
      <c r="B3"/>
    </row>
    <row r="4" spans="1:21" s="88" customFormat="1" ht="18" customHeight="1" x14ac:dyDescent="0.3">
      <c r="A4" s="130"/>
      <c r="B4"/>
      <c r="C4" s="148" t="s">
        <v>2520</v>
      </c>
      <c r="D4" s="148"/>
      <c r="E4" s="148"/>
    </row>
    <row r="5" spans="1:21" s="88" customFormat="1" x14ac:dyDescent="0.3">
      <c r="A5" s="130"/>
      <c r="B5"/>
    </row>
    <row r="6" spans="1:21" s="88" customFormat="1" x14ac:dyDescent="0.3">
      <c r="A6" s="130"/>
      <c r="B6"/>
    </row>
    <row r="7" spans="1:21" s="88" customFormat="1" x14ac:dyDescent="0.3">
      <c r="A7" s="130"/>
      <c r="B7"/>
    </row>
    <row r="8" spans="1:21" s="88" customFormat="1" x14ac:dyDescent="0.3">
      <c r="A8" s="130"/>
      <c r="B8"/>
    </row>
    <row r="9" spans="1:21" s="88" customFormat="1" x14ac:dyDescent="0.3">
      <c r="A9" s="130"/>
      <c r="B9"/>
    </row>
    <row r="10" spans="1:21" s="88" customFormat="1" x14ac:dyDescent="0.3">
      <c r="A10" s="130"/>
      <c r="B10"/>
    </row>
    <row r="11" spans="1:21" s="88" customFormat="1" x14ac:dyDescent="0.3">
      <c r="A11" s="130"/>
      <c r="B11"/>
    </row>
    <row r="12" spans="1:21" s="88" customFormat="1" x14ac:dyDescent="0.3">
      <c r="A12" s="130"/>
      <c r="B12"/>
    </row>
    <row r="13" spans="1:21" s="88" customFormat="1" x14ac:dyDescent="0.3">
      <c r="A13" s="130"/>
      <c r="B13"/>
    </row>
    <row r="14" spans="1:21" s="88" customFormat="1" x14ac:dyDescent="0.3">
      <c r="A14" s="130"/>
      <c r="B14"/>
    </row>
    <row r="15" spans="1:21" s="88" customFormat="1" x14ac:dyDescent="0.3">
      <c r="A15" s="130"/>
      <c r="B15"/>
    </row>
    <row r="16" spans="1:21" s="88" customFormat="1" x14ac:dyDescent="0.3">
      <c r="A16" s="130"/>
      <c r="B16"/>
    </row>
    <row r="17" spans="1:5" s="88" customFormat="1" x14ac:dyDescent="0.3">
      <c r="A17" s="130"/>
      <c r="B17"/>
    </row>
    <row r="18" spans="1:5" s="88" customFormat="1" x14ac:dyDescent="0.3">
      <c r="A18" s="130"/>
      <c r="B18"/>
    </row>
    <row r="19" spans="1:5" s="88" customFormat="1" ht="22.95" customHeight="1" x14ac:dyDescent="0.3">
      <c r="A19" s="130"/>
      <c r="B19"/>
      <c r="C19" s="148" t="s">
        <v>2519</v>
      </c>
      <c r="D19" s="148"/>
      <c r="E19" s="148"/>
    </row>
    <row r="20" spans="1:5" s="88" customFormat="1" ht="106.2" customHeight="1" x14ac:dyDescent="0.3">
      <c r="A20" s="130"/>
      <c r="B20"/>
    </row>
    <row r="21" spans="1:5" s="88" customFormat="1" x14ac:dyDescent="0.3">
      <c r="A21" s="130"/>
      <c r="B21"/>
    </row>
    <row r="22" spans="1:5" s="88" customFormat="1" x14ac:dyDescent="0.3">
      <c r="A22" s="130"/>
      <c r="B22"/>
    </row>
    <row r="23" spans="1:5" s="88" customFormat="1" x14ac:dyDescent="0.3">
      <c r="A23" s="130"/>
      <c r="B23"/>
    </row>
    <row r="24" spans="1:5" s="88" customFormat="1" x14ac:dyDescent="0.3">
      <c r="A24" s="130"/>
      <c r="B24"/>
    </row>
    <row r="25" spans="1:5" s="88" customFormat="1" x14ac:dyDescent="0.3">
      <c r="A25" s="130"/>
      <c r="B25"/>
    </row>
    <row r="26" spans="1:5" s="88" customFormat="1" ht="18.600000000000001" customHeight="1" x14ac:dyDescent="0.3">
      <c r="A26" s="130"/>
      <c r="B26"/>
    </row>
    <row r="27" spans="1:5" s="88" customFormat="1" x14ac:dyDescent="0.3">
      <c r="A27" s="130"/>
      <c r="B27"/>
    </row>
    <row r="28" spans="1:5" s="88" customFormat="1" x14ac:dyDescent="0.3">
      <c r="A28" s="130"/>
      <c r="B28"/>
    </row>
    <row r="29" spans="1:5" s="88" customFormat="1" x14ac:dyDescent="0.3">
      <c r="A29" s="130"/>
      <c r="B29"/>
    </row>
    <row r="30" spans="1:5" s="88" customFormat="1" x14ac:dyDescent="0.3">
      <c r="A30" s="130"/>
      <c r="B30"/>
    </row>
    <row r="31" spans="1:5" s="88" customFormat="1" x14ac:dyDescent="0.3">
      <c r="A31" s="130"/>
      <c r="B31"/>
    </row>
    <row r="32" spans="1:5" s="88" customFormat="1" x14ac:dyDescent="0.3">
      <c r="A32" s="130"/>
      <c r="B32"/>
    </row>
    <row r="33" spans="1:12" s="88" customFormat="1" x14ac:dyDescent="0.3">
      <c r="A33" s="130"/>
      <c r="B33"/>
    </row>
    <row r="34" spans="1:12" s="88" customFormat="1" x14ac:dyDescent="0.3">
      <c r="A34" s="130"/>
      <c r="B34"/>
    </row>
    <row r="35" spans="1:12" s="88" customFormat="1" x14ac:dyDescent="0.3">
      <c r="A35" s="130"/>
      <c r="B35"/>
    </row>
    <row r="36" spans="1:12" s="88" customFormat="1" x14ac:dyDescent="0.3">
      <c r="A36" s="130"/>
      <c r="B36"/>
    </row>
    <row r="37" spans="1:12" s="88" customFormat="1" ht="13.95" customHeight="1" x14ac:dyDescent="0.3">
      <c r="A37" s="130"/>
      <c r="B37"/>
      <c r="C37"/>
      <c r="D37"/>
      <c r="E37"/>
      <c r="F37"/>
      <c r="G37"/>
      <c r="H37"/>
      <c r="I37"/>
      <c r="J37"/>
      <c r="K37"/>
      <c r="L37"/>
    </row>
    <row r="38" spans="1:12" s="88" customFormat="1" x14ac:dyDescent="0.3">
      <c r="A38" s="130"/>
      <c r="B38"/>
      <c r="C38" s="148" t="s">
        <v>2521</v>
      </c>
      <c r="D38" s="148"/>
      <c r="E38" s="148"/>
      <c r="F38"/>
      <c r="G38"/>
      <c r="H38"/>
      <c r="I38"/>
      <c r="J38"/>
      <c r="K38"/>
      <c r="L38"/>
    </row>
    <row r="52" spans="3:5" x14ac:dyDescent="0.3">
      <c r="C52" s="148" t="s">
        <v>2522</v>
      </c>
      <c r="D52" s="148"/>
      <c r="E52" s="148"/>
    </row>
    <row r="65" spans="3:5" x14ac:dyDescent="0.3">
      <c r="C65" s="148" t="s">
        <v>2523</v>
      </c>
      <c r="D65" s="148"/>
      <c r="E65" s="148"/>
    </row>
  </sheetData>
  <mergeCells count="6">
    <mergeCell ref="C52:E52"/>
    <mergeCell ref="C65:E65"/>
    <mergeCell ref="C1:U2"/>
    <mergeCell ref="C19:E19"/>
    <mergeCell ref="C38:E38"/>
    <mergeCell ref="C4:E4"/>
  </mergeCells>
  <pageMargins left="0.7" right="0.7" top="0.75" bottom="0.75" header="0.3" footer="0.3"/>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4DD4D2-0841-4734-AD12-50D106346A80}">
  <sheetPr>
    <tabColor rgb="FFC00000"/>
  </sheetPr>
  <dimension ref="A1:G18"/>
  <sheetViews>
    <sheetView showGridLines="0" topLeftCell="A3" zoomScale="67" zoomScaleNormal="100" workbookViewId="0">
      <pane xSplit="4" ySplit="14" topLeftCell="E17" activePane="bottomRight" state="frozen"/>
      <selection activeCell="D22" sqref="D22"/>
      <selection pane="topRight" activeCell="D22" sqref="D22"/>
      <selection pane="bottomLeft" activeCell="D22" sqref="D22"/>
      <selection pane="bottomRight" activeCell="B6" sqref="B6"/>
    </sheetView>
  </sheetViews>
  <sheetFormatPr defaultRowHeight="14.4" x14ac:dyDescent="0.3"/>
  <cols>
    <col min="1" max="1" width="2.77734375" style="130" customWidth="1"/>
    <col min="2" max="2" width="8.88671875" style="90" customWidth="1"/>
    <col min="3" max="3" width="33.44140625" style="3" customWidth="1"/>
    <col min="4" max="4" width="100.88671875" style="3" customWidth="1"/>
    <col min="5" max="5" width="100.6640625" style="3" customWidth="1"/>
    <col min="6" max="6" width="11.88671875" hidden="1" customWidth="1"/>
    <col min="7" max="7" width="9" hidden="1" customWidth="1"/>
  </cols>
  <sheetData>
    <row r="1" spans="1:7" hidden="1" x14ac:dyDescent="0.3">
      <c r="C1" s="208"/>
      <c r="D1" s="208"/>
    </row>
    <row r="2" spans="1:7" hidden="1" x14ac:dyDescent="0.3">
      <c r="C2" s="208"/>
      <c r="D2" s="208"/>
    </row>
    <row r="3" spans="1:7" ht="2.25" customHeight="1" x14ac:dyDescent="0.3">
      <c r="C3" s="208"/>
      <c r="D3" s="208"/>
    </row>
    <row r="4" spans="1:7" ht="1.95" customHeight="1" x14ac:dyDescent="0.3">
      <c r="C4" s="208"/>
      <c r="D4" s="208"/>
    </row>
    <row r="5" spans="1:7" ht="1.95" customHeight="1" thickBot="1" x14ac:dyDescent="0.35">
      <c r="C5" s="208"/>
      <c r="D5" s="208"/>
    </row>
    <row r="6" spans="1:7" ht="30" customHeight="1" thickBot="1" x14ac:dyDescent="0.35">
      <c r="C6" s="150" t="s">
        <v>2513</v>
      </c>
      <c r="D6" s="151"/>
      <c r="E6" s="151"/>
      <c r="F6" s="151"/>
      <c r="G6" s="152"/>
    </row>
    <row r="7" spans="1:7" ht="36.6" customHeight="1" x14ac:dyDescent="0.3">
      <c r="C7" s="87"/>
      <c r="D7" s="87"/>
      <c r="E7" s="87"/>
      <c r="F7" s="87"/>
      <c r="G7" s="87"/>
    </row>
    <row r="8" spans="1:7" ht="17.399999999999999" x14ac:dyDescent="0.3">
      <c r="C8" s="209" t="s">
        <v>1967</v>
      </c>
      <c r="D8" s="210" t="s">
        <v>2221</v>
      </c>
    </row>
    <row r="9" spans="1:7" ht="17.399999999999999" x14ac:dyDescent="0.3">
      <c r="C9" s="211" t="s">
        <v>1965</v>
      </c>
      <c r="D9" s="210" t="s">
        <v>346</v>
      </c>
    </row>
    <row r="10" spans="1:7" ht="52.2" x14ac:dyDescent="0.3">
      <c r="C10" s="211" t="s">
        <v>1964</v>
      </c>
      <c r="D10" s="212" t="s">
        <v>2338</v>
      </c>
    </row>
    <row r="11" spans="1:7" ht="17.399999999999999" x14ac:dyDescent="0.3">
      <c r="C11" s="211" t="s">
        <v>1963</v>
      </c>
      <c r="D11" s="213">
        <f>_xlfn.XLOOKUP($D$8,DataInput[Section name], DataInput[Section No],"")</f>
        <v>7.3</v>
      </c>
    </row>
    <row r="12" spans="1:7" ht="17.399999999999999" x14ac:dyDescent="0.3">
      <c r="C12" s="214" t="s">
        <v>1962</v>
      </c>
      <c r="D12" s="213" t="str">
        <f>_xlfn.XLOOKUP($D$10,DataInput[Economic activity],DataInput[South Africa Activity No])</f>
        <v>7.3.1</v>
      </c>
    </row>
    <row r="13" spans="1:7" ht="15" thickBot="1" x14ac:dyDescent="0.35">
      <c r="C13" s="215"/>
    </row>
    <row r="14" spans="1:7" ht="18" customHeight="1" thickBot="1" x14ac:dyDescent="0.35">
      <c r="C14" s="216"/>
      <c r="D14" s="217" t="s">
        <v>1968</v>
      </c>
      <c r="E14" s="218"/>
      <c r="F14" s="47"/>
    </row>
    <row r="15" spans="1:7" s="46" customFormat="1" ht="21.6" customHeight="1" thickBot="1" x14ac:dyDescent="0.35">
      <c r="A15" s="132"/>
      <c r="B15" s="200"/>
      <c r="C15" s="219"/>
      <c r="D15" s="136" t="s">
        <v>2</v>
      </c>
      <c r="E15" s="220" t="s">
        <v>1961</v>
      </c>
    </row>
    <row r="16" spans="1:7" ht="42.6" customHeight="1" thickBot="1" x14ac:dyDescent="0.35">
      <c r="C16" s="221" t="s">
        <v>1960</v>
      </c>
      <c r="D16" s="222" t="str">
        <f>$D$10</f>
        <v>Production of electricity, heating and cooling from Solar PV, Concentrated Solar Power, Wind 
Power and Ocean Energy</v>
      </c>
      <c r="E16" s="222" t="str">
        <f>IFERROR(_xlfn.XLOOKUP($E$15&amp;$D$12&amp;$C$17,DataInput[Unique ID],DataInput[Economic activity], "Not specified in the taxonomy version"),"Not specified in the taxonomy version")</f>
        <v>Electricity Generation Using Solar Photovoltaic Energy
Electricity Generation Using Concentrated Solar Power Technology
Electricity Generation from Wind Energy
Electricity Generation from Ocean Energy</v>
      </c>
    </row>
    <row r="17" spans="3:5" ht="314.39999999999998" customHeight="1" thickBot="1" x14ac:dyDescent="0.35">
      <c r="C17" s="223" t="s">
        <v>2003</v>
      </c>
      <c r="D17" s="224" t="str">
        <f>IFERROR(_xlfn.XLOOKUP($D$15&amp;$D$12&amp;$C$17,DataInput[Unique ID],DataInput[DNSH Criteria], "Not specified in the taxonomy version"),"Not specified in the taxonomy version")</f>
        <v>For Solar PV 
N/A
For CSP
N/A
For Wind power
N/A
For Ocean Energy
• Measures in place to minimise toxicity of anti-fouling paint and biocides which implements the International Convention on the Control of Harmful Anti-fouling 
Systems on Ships 
• Use of chemicals must adhere to the National Environmental Management Act, 1998 (Act No.107 of 1998), the Hazardous Substances Act, 1973 (Act No.15 of 1973) and the Occupational Health and Safety Act No.85 of 1993.</v>
      </c>
      <c r="E17" s="225" t="str">
        <f>IFERROR(_xlfn.XLOOKUP($E$15&amp;$D$12&amp;$C$17,DataInput[Unique ID],DataInput[DNSH Criteria], "Not specified in the taxonomy version"),"Not specified in the taxonomy version")</f>
        <v>For Electricity Generation from Wind Energy
Generic Criteria and
• Ensure that the waste generated at the end of life is managed in accordance with the waste management hierarchy.
• Ensure proper disposal of lubricants and coolants used by wind turbine systems.
• Avoid or control underwater noise created by the installation of offshore wind turbines.
• For soil contamination, control of liquid waste must be kept by means of records detailing origin, state, chemical properties, the quantity of waste taken at the place of origin, and quantity arriving at the plant. Measures must be undertaken to treat such waste.
 For Electricity Generation from Ocean Energy
Generic Criteria and
Avoid possible contamination by lubricants and antifouling paints.</v>
      </c>
    </row>
    <row r="18" spans="3:5" ht="283.5" customHeight="1" x14ac:dyDescent="0.3"/>
  </sheetData>
  <mergeCells count="2">
    <mergeCell ref="C6:G6"/>
    <mergeCell ref="D14:E14"/>
  </mergeCells>
  <dataValidations count="1">
    <dataValidation type="list" allowBlank="1" showInputMessage="1" showErrorMessage="1" sqref="E15" xr:uid="{852F67E1-5B22-4D14-82E9-D0BE17BBA0E4}">
      <formula1>"EU, Rwanda, Singapore"</formula1>
    </dataValidation>
  </dataValidations>
  <pageMargins left="0.7" right="0.7" top="0.75" bottom="0.75" header="0.3" footer="0.3"/>
  <pageSetup orientation="portrait" horizontalDpi="2400" r:id="rId1"/>
  <extLst>
    <ext xmlns:x14="http://schemas.microsoft.com/office/spreadsheetml/2009/9/main" uri="{CCE6A557-97BC-4b89-ADB6-D9C93CAAB3DF}">
      <x14:dataValidations xmlns:xm="http://schemas.microsoft.com/office/excel/2006/main" count="4">
        <x14:dataValidation type="list" allowBlank="1" showInputMessage="1" showErrorMessage="1" xr:uid="{FC4C13E4-72EF-48C9-823C-B54E0E8DCCFF}">
          <x14:formula1>
            <xm:f>'Parameters Input'!$C$2:$C$8</xm:f>
          </x14:formula1>
          <xm:sqref>D8</xm:sqref>
        </x14:dataValidation>
        <x14:dataValidation type="list" allowBlank="1" showInputMessage="1" showErrorMessage="1" xr:uid="{B80C0077-3139-457B-BF58-5FA5F6ED748F}">
          <x14:formula1>
            <xm:f>'Parameters Input'!$F$2</xm:f>
          </x14:formula1>
          <xm:sqref>D9</xm:sqref>
        </x14:dataValidation>
        <x14:dataValidation type="list" allowBlank="1" showInputMessage="1" showErrorMessage="1" xr:uid="{91CF8AF8-8022-4207-8AA2-8AADFA14B9DE}">
          <x14:formula1>
            <xm:f>'Parameters Input'!$G$2:$G$1048576</xm:f>
          </x14:formula1>
          <xm:sqref>D10</xm:sqref>
        </x14:dataValidation>
        <x14:dataValidation type="list" allowBlank="1" showInputMessage="1" showErrorMessage="1" xr:uid="{9F66ED11-33CF-4D4B-9E2F-5FEF83C8AF1C}">
          <x14:formula1>
            <xm:f>'Parameters Input'!$H$2:$H$7</xm:f>
          </x14:formula1>
          <xm:sqref>C17</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84049-69D0-4372-82FD-1E8D1C54A87E}">
  <sheetPr>
    <tabColor rgb="FFC00000"/>
  </sheetPr>
  <dimension ref="A2:J33"/>
  <sheetViews>
    <sheetView showGridLines="0" zoomScale="68" workbookViewId="0">
      <pane xSplit="3" ySplit="3" topLeftCell="D4" activePane="bottomRight" state="frozen"/>
      <selection activeCell="C3" sqref="C3"/>
      <selection pane="topRight" activeCell="C3" sqref="C3"/>
      <selection pane="bottomLeft" activeCell="C3" sqref="C3"/>
      <selection pane="bottomRight" activeCell="B1" sqref="B1"/>
    </sheetView>
  </sheetViews>
  <sheetFormatPr defaultRowHeight="13.8" x14ac:dyDescent="0.25"/>
  <cols>
    <col min="1" max="1" width="2.77734375" style="232" customWidth="1"/>
    <col min="2" max="2" width="8.88671875" style="3"/>
    <col min="3" max="3" width="39.88671875" style="3" customWidth="1"/>
    <col min="4" max="4" width="86" style="3" customWidth="1"/>
    <col min="5" max="5" width="32.33203125" style="3" customWidth="1"/>
    <col min="6" max="6" width="88.109375" style="3" customWidth="1"/>
    <col min="7" max="7" width="44.33203125" style="3" customWidth="1"/>
    <col min="8" max="8" width="68.6640625" style="3" customWidth="1"/>
    <col min="9" max="9" width="37.109375" style="3" customWidth="1"/>
    <col min="10" max="10" width="61.33203125" style="3" customWidth="1"/>
    <col min="11" max="16384" width="8.88671875" style="3"/>
  </cols>
  <sheetData>
    <row r="2" spans="1:10" s="227" customFormat="1" ht="17.399999999999999" x14ac:dyDescent="0.25">
      <c r="A2" s="226"/>
      <c r="C2" s="228" t="s">
        <v>2</v>
      </c>
      <c r="D2" s="228"/>
      <c r="E2" s="229" t="s">
        <v>1471</v>
      </c>
      <c r="F2" s="229"/>
      <c r="G2" s="230" t="s">
        <v>1961</v>
      </c>
      <c r="H2" s="230"/>
      <c r="I2" s="231" t="s">
        <v>1224</v>
      </c>
      <c r="J2" s="231"/>
    </row>
    <row r="3" spans="1:10" ht="19.95" customHeight="1" x14ac:dyDescent="0.25">
      <c r="C3" s="233" t="s">
        <v>1996</v>
      </c>
      <c r="D3" s="233" t="s">
        <v>1995</v>
      </c>
      <c r="E3" s="234" t="s">
        <v>1996</v>
      </c>
      <c r="F3" s="234" t="s">
        <v>1995</v>
      </c>
      <c r="G3" s="235" t="s">
        <v>1996</v>
      </c>
      <c r="H3" s="235" t="s">
        <v>1995</v>
      </c>
      <c r="I3" s="236" t="s">
        <v>1996</v>
      </c>
      <c r="J3" s="236" t="s">
        <v>1995</v>
      </c>
    </row>
    <row r="4" spans="1:10" x14ac:dyDescent="0.25">
      <c r="C4" s="237" t="s">
        <v>1990</v>
      </c>
      <c r="D4" s="238" t="s">
        <v>1994</v>
      </c>
      <c r="E4" s="237" t="s">
        <v>1990</v>
      </c>
      <c r="F4" s="238" t="s">
        <v>1993</v>
      </c>
      <c r="G4" s="237" t="s">
        <v>1992</v>
      </c>
      <c r="H4" s="238" t="s">
        <v>1991</v>
      </c>
      <c r="I4" s="237" t="s">
        <v>1990</v>
      </c>
      <c r="J4" s="238" t="s">
        <v>1989</v>
      </c>
    </row>
    <row r="5" spans="1:10" x14ac:dyDescent="0.25">
      <c r="C5" s="237"/>
      <c r="D5" s="238"/>
      <c r="E5" s="237"/>
      <c r="F5" s="238"/>
      <c r="G5" s="237"/>
      <c r="H5" s="238"/>
      <c r="I5" s="237"/>
      <c r="J5" s="238"/>
    </row>
    <row r="6" spans="1:10" x14ac:dyDescent="0.25">
      <c r="C6" s="237"/>
      <c r="D6" s="238"/>
      <c r="E6" s="237"/>
      <c r="F6" s="238"/>
      <c r="G6" s="237"/>
      <c r="H6" s="238"/>
      <c r="I6" s="237"/>
      <c r="J6" s="238"/>
    </row>
    <row r="7" spans="1:10" x14ac:dyDescent="0.25">
      <c r="C7" s="237"/>
      <c r="D7" s="238"/>
      <c r="E7" s="237"/>
      <c r="F7" s="238"/>
      <c r="G7" s="237"/>
      <c r="H7" s="238"/>
      <c r="I7" s="237"/>
      <c r="J7" s="238"/>
    </row>
    <row r="8" spans="1:10" x14ac:dyDescent="0.25">
      <c r="C8" s="237"/>
      <c r="D8" s="238"/>
      <c r="E8" s="237"/>
      <c r="F8" s="238"/>
      <c r="G8" s="237"/>
      <c r="H8" s="238"/>
      <c r="I8" s="237"/>
      <c r="J8" s="238"/>
    </row>
    <row r="9" spans="1:10" ht="409.2" customHeight="1" x14ac:dyDescent="0.25">
      <c r="C9" s="237"/>
      <c r="D9" s="238"/>
      <c r="E9" s="237"/>
      <c r="F9" s="238"/>
      <c r="G9" s="237"/>
      <c r="H9" s="238"/>
      <c r="I9" s="237"/>
      <c r="J9" s="238"/>
    </row>
    <row r="10" spans="1:10" ht="91.95" customHeight="1" x14ac:dyDescent="0.25">
      <c r="C10" s="239" t="s">
        <v>1987</v>
      </c>
      <c r="D10" s="240" t="s">
        <v>1988</v>
      </c>
      <c r="E10" s="239" t="s">
        <v>1987</v>
      </c>
      <c r="F10" s="240" t="s">
        <v>1986</v>
      </c>
      <c r="G10" s="237" t="s">
        <v>1985</v>
      </c>
      <c r="H10" s="238" t="s">
        <v>1984</v>
      </c>
      <c r="I10" s="241" t="s">
        <v>1455</v>
      </c>
      <c r="J10" s="242" t="s">
        <v>1455</v>
      </c>
    </row>
    <row r="11" spans="1:10" x14ac:dyDescent="0.25">
      <c r="C11" s="239"/>
      <c r="D11" s="240"/>
      <c r="E11" s="239"/>
      <c r="F11" s="240"/>
      <c r="G11" s="237"/>
      <c r="H11" s="238"/>
      <c r="I11" s="241"/>
      <c r="J11" s="242"/>
    </row>
    <row r="12" spans="1:10" x14ac:dyDescent="0.25">
      <c r="C12" s="239"/>
      <c r="D12" s="240"/>
      <c r="E12" s="239"/>
      <c r="F12" s="240"/>
      <c r="G12" s="237"/>
      <c r="H12" s="238"/>
      <c r="I12" s="241"/>
      <c r="J12" s="242"/>
    </row>
    <row r="13" spans="1:10" x14ac:dyDescent="0.25">
      <c r="C13" s="239"/>
      <c r="D13" s="240"/>
      <c r="E13" s="239"/>
      <c r="F13" s="240"/>
      <c r="G13" s="237"/>
      <c r="H13" s="238"/>
      <c r="I13" s="241"/>
      <c r="J13" s="242"/>
    </row>
    <row r="14" spans="1:10" x14ac:dyDescent="0.25">
      <c r="C14" s="239"/>
      <c r="D14" s="240"/>
      <c r="E14" s="239"/>
      <c r="F14" s="240"/>
      <c r="G14" s="237"/>
      <c r="H14" s="238"/>
      <c r="I14" s="241"/>
      <c r="J14" s="242"/>
    </row>
    <row r="15" spans="1:10" ht="51" customHeight="1" x14ac:dyDescent="0.25">
      <c r="C15" s="239"/>
      <c r="D15" s="240"/>
      <c r="E15" s="239"/>
      <c r="F15" s="240"/>
      <c r="G15" s="237"/>
      <c r="H15" s="238"/>
      <c r="I15" s="241"/>
      <c r="J15" s="242"/>
    </row>
    <row r="16" spans="1:10" ht="14.4" customHeight="1" x14ac:dyDescent="0.25">
      <c r="C16" s="239" t="s">
        <v>1983</v>
      </c>
      <c r="D16" s="240" t="s">
        <v>1982</v>
      </c>
      <c r="E16" s="239" t="s">
        <v>1981</v>
      </c>
      <c r="F16" s="240" t="s">
        <v>1980</v>
      </c>
      <c r="G16" s="237" t="s">
        <v>1979</v>
      </c>
      <c r="H16" s="240" t="s">
        <v>1978</v>
      </c>
      <c r="I16" s="239" t="s">
        <v>1977</v>
      </c>
      <c r="J16" s="242" t="s">
        <v>1455</v>
      </c>
    </row>
    <row r="17" spans="3:10" x14ac:dyDescent="0.25">
      <c r="C17" s="239"/>
      <c r="D17" s="240"/>
      <c r="E17" s="239"/>
      <c r="F17" s="240"/>
      <c r="G17" s="237"/>
      <c r="H17" s="240"/>
      <c r="I17" s="239"/>
      <c r="J17" s="242"/>
    </row>
    <row r="18" spans="3:10" x14ac:dyDescent="0.25">
      <c r="C18" s="239"/>
      <c r="D18" s="240"/>
      <c r="E18" s="239"/>
      <c r="F18" s="240"/>
      <c r="G18" s="237"/>
      <c r="H18" s="240"/>
      <c r="I18" s="239"/>
      <c r="J18" s="242"/>
    </row>
    <row r="19" spans="3:10" x14ac:dyDescent="0.25">
      <c r="C19" s="239"/>
      <c r="D19" s="240"/>
      <c r="E19" s="239"/>
      <c r="F19" s="240"/>
      <c r="G19" s="237"/>
      <c r="H19" s="240"/>
      <c r="I19" s="239"/>
      <c r="J19" s="242"/>
    </row>
    <row r="20" spans="3:10" x14ac:dyDescent="0.25">
      <c r="C20" s="239"/>
      <c r="D20" s="240"/>
      <c r="E20" s="239"/>
      <c r="F20" s="240"/>
      <c r="G20" s="237"/>
      <c r="H20" s="240"/>
      <c r="I20" s="239"/>
      <c r="J20" s="242"/>
    </row>
    <row r="21" spans="3:10" ht="324" customHeight="1" x14ac:dyDescent="0.25">
      <c r="C21" s="239"/>
      <c r="D21" s="240"/>
      <c r="E21" s="239"/>
      <c r="F21" s="240"/>
      <c r="G21" s="237"/>
      <c r="H21" s="240"/>
      <c r="I21" s="239"/>
      <c r="J21" s="242"/>
    </row>
    <row r="22" spans="3:10" x14ac:dyDescent="0.25">
      <c r="C22" s="243" t="s">
        <v>707</v>
      </c>
      <c r="D22" s="240" t="s">
        <v>1976</v>
      </c>
      <c r="E22" s="239" t="s">
        <v>1975</v>
      </c>
      <c r="F22" s="240" t="s">
        <v>1974</v>
      </c>
      <c r="G22" s="237" t="s">
        <v>1972</v>
      </c>
      <c r="H22" s="240" t="s">
        <v>1973</v>
      </c>
      <c r="I22" s="243" t="s">
        <v>1972</v>
      </c>
      <c r="J22" s="242" t="s">
        <v>1455</v>
      </c>
    </row>
    <row r="23" spans="3:10" x14ac:dyDescent="0.25">
      <c r="C23" s="243"/>
      <c r="D23" s="240"/>
      <c r="E23" s="243"/>
      <c r="F23" s="240"/>
      <c r="G23" s="237"/>
      <c r="H23" s="240"/>
      <c r="I23" s="243"/>
      <c r="J23" s="242"/>
    </row>
    <row r="24" spans="3:10" x14ac:dyDescent="0.25">
      <c r="C24" s="243"/>
      <c r="D24" s="240"/>
      <c r="E24" s="243"/>
      <c r="F24" s="240"/>
      <c r="G24" s="237"/>
      <c r="H24" s="240"/>
      <c r="I24" s="243"/>
      <c r="J24" s="242"/>
    </row>
    <row r="25" spans="3:10" x14ac:dyDescent="0.25">
      <c r="C25" s="243"/>
      <c r="D25" s="240"/>
      <c r="E25" s="243"/>
      <c r="F25" s="240"/>
      <c r="G25" s="237"/>
      <c r="H25" s="240"/>
      <c r="I25" s="243"/>
      <c r="J25" s="242"/>
    </row>
    <row r="26" spans="3:10" x14ac:dyDescent="0.25">
      <c r="C26" s="243"/>
      <c r="D26" s="240"/>
      <c r="E26" s="243"/>
      <c r="F26" s="240"/>
      <c r="G26" s="237"/>
      <c r="H26" s="240"/>
      <c r="I26" s="243"/>
      <c r="J26" s="242"/>
    </row>
    <row r="27" spans="3:10" ht="150" customHeight="1" x14ac:dyDescent="0.25">
      <c r="C27" s="243"/>
      <c r="D27" s="240"/>
      <c r="E27" s="243"/>
      <c r="F27" s="240"/>
      <c r="G27" s="237"/>
      <c r="H27" s="240"/>
      <c r="I27" s="243"/>
      <c r="J27" s="242"/>
    </row>
    <row r="28" spans="3:10" ht="14.4" customHeight="1" x14ac:dyDescent="0.25">
      <c r="C28" s="244" t="s">
        <v>1455</v>
      </c>
      <c r="D28" s="244" t="s">
        <v>1455</v>
      </c>
      <c r="E28" s="244" t="s">
        <v>1455</v>
      </c>
      <c r="F28" s="244" t="s">
        <v>1455</v>
      </c>
      <c r="G28" s="237" t="s">
        <v>1971</v>
      </c>
      <c r="H28" s="240" t="s">
        <v>1970</v>
      </c>
      <c r="I28" s="239" t="s">
        <v>1969</v>
      </c>
      <c r="J28" s="242" t="s">
        <v>1455</v>
      </c>
    </row>
    <row r="29" spans="3:10" x14ac:dyDescent="0.25">
      <c r="C29" s="244"/>
      <c r="D29" s="244"/>
      <c r="E29" s="244"/>
      <c r="F29" s="244"/>
      <c r="G29" s="237"/>
      <c r="H29" s="240"/>
      <c r="I29" s="239"/>
      <c r="J29" s="242"/>
    </row>
    <row r="30" spans="3:10" x14ac:dyDescent="0.25">
      <c r="C30" s="244"/>
      <c r="D30" s="244"/>
      <c r="E30" s="244"/>
      <c r="F30" s="244"/>
      <c r="G30" s="237"/>
      <c r="H30" s="240"/>
      <c r="I30" s="239"/>
      <c r="J30" s="242"/>
    </row>
    <row r="31" spans="3:10" x14ac:dyDescent="0.25">
      <c r="C31" s="244"/>
      <c r="D31" s="244"/>
      <c r="E31" s="244"/>
      <c r="F31" s="244"/>
      <c r="G31" s="237"/>
      <c r="H31" s="240"/>
      <c r="I31" s="239"/>
      <c r="J31" s="242"/>
    </row>
    <row r="32" spans="3:10" x14ac:dyDescent="0.25">
      <c r="C32" s="244"/>
      <c r="D32" s="244"/>
      <c r="E32" s="244"/>
      <c r="F32" s="244"/>
      <c r="G32" s="237"/>
      <c r="H32" s="240"/>
      <c r="I32" s="239"/>
      <c r="J32" s="242"/>
    </row>
    <row r="33" spans="3:10" x14ac:dyDescent="0.25">
      <c r="C33" s="244"/>
      <c r="D33" s="244"/>
      <c r="E33" s="244"/>
      <c r="F33" s="244"/>
      <c r="G33" s="237"/>
      <c r="H33" s="240"/>
      <c r="I33" s="239"/>
      <c r="J33" s="242"/>
    </row>
  </sheetData>
  <mergeCells count="44">
    <mergeCell ref="C2:D2"/>
    <mergeCell ref="E2:F2"/>
    <mergeCell ref="G2:H2"/>
    <mergeCell ref="I2:J2"/>
    <mergeCell ref="C4:C9"/>
    <mergeCell ref="D4:D9"/>
    <mergeCell ref="E4:E9"/>
    <mergeCell ref="F4:F9"/>
    <mergeCell ref="G4:G9"/>
    <mergeCell ref="H4:H9"/>
    <mergeCell ref="I4:I9"/>
    <mergeCell ref="J4:J9"/>
    <mergeCell ref="C10:C15"/>
    <mergeCell ref="D10:D15"/>
    <mergeCell ref="E10:E15"/>
    <mergeCell ref="F10:F15"/>
    <mergeCell ref="G10:G15"/>
    <mergeCell ref="H10:H15"/>
    <mergeCell ref="I10:I15"/>
    <mergeCell ref="J10:J15"/>
    <mergeCell ref="I16:I21"/>
    <mergeCell ref="J16:J21"/>
    <mergeCell ref="H22:H27"/>
    <mergeCell ref="I22:I27"/>
    <mergeCell ref="J22:J27"/>
    <mergeCell ref="C16:C21"/>
    <mergeCell ref="D16:D21"/>
    <mergeCell ref="E16:E21"/>
    <mergeCell ref="F16:F21"/>
    <mergeCell ref="G16:G21"/>
    <mergeCell ref="H16:H21"/>
    <mergeCell ref="C22:C27"/>
    <mergeCell ref="D22:D27"/>
    <mergeCell ref="E22:E27"/>
    <mergeCell ref="F22:F27"/>
    <mergeCell ref="G22:G27"/>
    <mergeCell ref="I28:I33"/>
    <mergeCell ref="J28:J33"/>
    <mergeCell ref="C28:C33"/>
    <mergeCell ref="D28:D33"/>
    <mergeCell ref="E28:E33"/>
    <mergeCell ref="F28:F33"/>
    <mergeCell ref="G28:G33"/>
    <mergeCell ref="H28:H33"/>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CD067A-7D63-4F27-96DF-C33C83742A71}">
  <sheetPr>
    <tabColor rgb="FFC00000"/>
  </sheetPr>
  <dimension ref="B2:P278"/>
  <sheetViews>
    <sheetView zoomScale="85" zoomScaleNormal="85" workbookViewId="0">
      <pane xSplit="2" ySplit="2" topLeftCell="C6" activePane="bottomRight" state="frozen"/>
      <selection activeCell="C3" sqref="C3"/>
      <selection pane="topRight" activeCell="C3" sqref="C3"/>
      <selection pane="bottomLeft" activeCell="C3" sqref="C3"/>
      <selection pane="bottomRight" activeCell="I6" sqref="I6"/>
    </sheetView>
  </sheetViews>
  <sheetFormatPr defaultColWidth="8.88671875" defaultRowHeight="12" x14ac:dyDescent="0.3"/>
  <cols>
    <col min="1" max="1" width="8.88671875" style="53"/>
    <col min="2" max="4" width="14.33203125" style="53" customWidth="1"/>
    <col min="5" max="5" width="34" style="53" customWidth="1"/>
    <col min="6" max="6" width="23.5546875" style="53" customWidth="1"/>
    <col min="7" max="7" width="15.33203125" style="53" customWidth="1"/>
    <col min="8" max="8" width="14.6640625" style="53" bestFit="1" customWidth="1"/>
    <col min="9" max="9" width="26.88671875" style="54" customWidth="1"/>
    <col min="10" max="15" width="32.33203125" style="53" customWidth="1"/>
    <col min="16" max="16" width="67.5546875" style="53" customWidth="1"/>
    <col min="17" max="16384" width="8.88671875" style="53"/>
  </cols>
  <sheetData>
    <row r="2" spans="2:16" x14ac:dyDescent="0.3">
      <c r="B2" s="63" t="s">
        <v>2461</v>
      </c>
      <c r="C2" s="63" t="s">
        <v>2460</v>
      </c>
      <c r="D2" s="63" t="s">
        <v>2459</v>
      </c>
      <c r="E2" s="63" t="s">
        <v>2458</v>
      </c>
      <c r="F2" s="63" t="s">
        <v>2457</v>
      </c>
      <c r="G2" s="63" t="s">
        <v>2456</v>
      </c>
      <c r="H2" s="63" t="s">
        <v>2455</v>
      </c>
      <c r="I2" s="63" t="s">
        <v>2454</v>
      </c>
      <c r="J2" s="63" t="s">
        <v>2453</v>
      </c>
      <c r="K2" s="62" t="s">
        <v>2452</v>
      </c>
      <c r="L2" s="62" t="s">
        <v>2451</v>
      </c>
      <c r="M2" s="61" t="s">
        <v>2450</v>
      </c>
      <c r="N2" s="61" t="s">
        <v>2449</v>
      </c>
      <c r="O2" s="60" t="s">
        <v>2448</v>
      </c>
      <c r="P2" s="60" t="s">
        <v>2447</v>
      </c>
    </row>
    <row r="3" spans="2:16" ht="195" customHeight="1" x14ac:dyDescent="0.3">
      <c r="B3" s="166">
        <v>1</v>
      </c>
      <c r="C3" s="53">
        <v>7.1</v>
      </c>
      <c r="D3" s="55" t="s">
        <v>1041</v>
      </c>
      <c r="E3" s="55" t="s">
        <v>2438</v>
      </c>
      <c r="F3" s="55" t="s">
        <v>2437</v>
      </c>
      <c r="G3" s="53" t="s">
        <v>2436</v>
      </c>
      <c r="H3" s="53">
        <v>203940</v>
      </c>
      <c r="I3" s="54" t="s">
        <v>2013</v>
      </c>
      <c r="J3" s="55" t="s">
        <v>2446</v>
      </c>
      <c r="K3" s="55" t="s">
        <v>2435</v>
      </c>
      <c r="L3" s="55" t="s">
        <v>2445</v>
      </c>
      <c r="M3" s="57" t="s">
        <v>2014</v>
      </c>
      <c r="N3" s="57" t="s">
        <v>2014</v>
      </c>
      <c r="O3" s="55" t="s">
        <v>2434</v>
      </c>
      <c r="P3" s="53" t="s">
        <v>1455</v>
      </c>
    </row>
    <row r="4" spans="2:16" ht="84" x14ac:dyDescent="0.3">
      <c r="B4" s="166"/>
      <c r="C4" s="53">
        <v>7.1</v>
      </c>
      <c r="D4" s="55" t="s">
        <v>1041</v>
      </c>
      <c r="E4" s="55" t="s">
        <v>2438</v>
      </c>
      <c r="F4" s="55" t="s">
        <v>2437</v>
      </c>
      <c r="G4" s="53" t="s">
        <v>2436</v>
      </c>
      <c r="H4" s="53">
        <v>203940</v>
      </c>
      <c r="I4" s="54" t="s">
        <v>1992</v>
      </c>
      <c r="J4" s="55" t="s">
        <v>2432</v>
      </c>
      <c r="K4" s="55" t="s">
        <v>2435</v>
      </c>
      <c r="L4" s="55" t="s">
        <v>2426</v>
      </c>
      <c r="M4" s="57" t="s">
        <v>2014</v>
      </c>
      <c r="N4" s="57" t="s">
        <v>2014</v>
      </c>
      <c r="O4" s="55" t="s">
        <v>2434</v>
      </c>
      <c r="P4" s="55" t="s">
        <v>2010</v>
      </c>
    </row>
    <row r="5" spans="2:16" ht="84" x14ac:dyDescent="0.3">
      <c r="B5" s="166"/>
      <c r="C5" s="53">
        <v>7.1</v>
      </c>
      <c r="D5" s="55" t="s">
        <v>1041</v>
      </c>
      <c r="E5" s="55" t="s">
        <v>2438</v>
      </c>
      <c r="F5" s="55" t="s">
        <v>2437</v>
      </c>
      <c r="G5" s="53" t="s">
        <v>2436</v>
      </c>
      <c r="H5" s="53">
        <v>203940</v>
      </c>
      <c r="I5" s="56" t="s">
        <v>2009</v>
      </c>
      <c r="J5" s="55" t="s">
        <v>2431</v>
      </c>
      <c r="K5" s="55" t="s">
        <v>2435</v>
      </c>
      <c r="L5" s="55" t="s">
        <v>2426</v>
      </c>
      <c r="M5" s="57" t="s">
        <v>2014</v>
      </c>
      <c r="N5" s="57" t="s">
        <v>2014</v>
      </c>
      <c r="O5" s="55" t="s">
        <v>2434</v>
      </c>
      <c r="P5" s="53" t="s">
        <v>1455</v>
      </c>
    </row>
    <row r="6" spans="2:16" ht="409.6" x14ac:dyDescent="0.3">
      <c r="B6" s="166"/>
      <c r="C6" s="53">
        <v>7.1</v>
      </c>
      <c r="D6" s="55" t="s">
        <v>1041</v>
      </c>
      <c r="E6" s="55" t="s">
        <v>2438</v>
      </c>
      <c r="F6" s="55" t="s">
        <v>2437</v>
      </c>
      <c r="G6" s="53" t="s">
        <v>2436</v>
      </c>
      <c r="H6" s="53">
        <v>203940</v>
      </c>
      <c r="I6" s="56" t="s">
        <v>2007</v>
      </c>
      <c r="J6" s="55" t="s">
        <v>2444</v>
      </c>
      <c r="K6" s="55" t="s">
        <v>2435</v>
      </c>
      <c r="L6" s="55" t="s">
        <v>2443</v>
      </c>
      <c r="M6" s="57" t="s">
        <v>2014</v>
      </c>
      <c r="N6" s="57" t="s">
        <v>2014</v>
      </c>
      <c r="O6" s="55" t="s">
        <v>2434</v>
      </c>
      <c r="P6" s="55" t="s">
        <v>2442</v>
      </c>
    </row>
    <row r="7" spans="2:16" ht="409.6" x14ac:dyDescent="0.3">
      <c r="B7" s="166"/>
      <c r="C7" s="53">
        <v>7.1</v>
      </c>
      <c r="D7" s="55" t="s">
        <v>1041</v>
      </c>
      <c r="E7" s="55" t="s">
        <v>2438</v>
      </c>
      <c r="F7" s="55" t="s">
        <v>2437</v>
      </c>
      <c r="G7" s="53" t="s">
        <v>2436</v>
      </c>
      <c r="H7" s="53">
        <v>203940</v>
      </c>
      <c r="I7" s="56" t="s">
        <v>2003</v>
      </c>
      <c r="J7" s="55" t="s">
        <v>2441</v>
      </c>
      <c r="K7" s="55" t="s">
        <v>2435</v>
      </c>
      <c r="L7" s="55" t="s">
        <v>2440</v>
      </c>
      <c r="M7" s="57" t="s">
        <v>2014</v>
      </c>
      <c r="N7" s="57" t="s">
        <v>2014</v>
      </c>
      <c r="O7" s="55" t="s">
        <v>2434</v>
      </c>
      <c r="P7" s="55" t="s">
        <v>2439</v>
      </c>
    </row>
    <row r="8" spans="2:16" ht="84" x14ac:dyDescent="0.3">
      <c r="B8" s="166"/>
      <c r="C8" s="53">
        <v>7.1</v>
      </c>
      <c r="D8" s="55" t="s">
        <v>1041</v>
      </c>
      <c r="E8" s="55" t="s">
        <v>2438</v>
      </c>
      <c r="F8" s="55" t="s">
        <v>2437</v>
      </c>
      <c r="G8" s="53" t="s">
        <v>2436</v>
      </c>
      <c r="H8" s="53">
        <v>203940</v>
      </c>
      <c r="I8" s="56" t="s">
        <v>1959</v>
      </c>
      <c r="J8" s="55" t="s">
        <v>1455</v>
      </c>
      <c r="K8" s="55" t="s">
        <v>2435</v>
      </c>
      <c r="L8" s="55" t="s">
        <v>1455</v>
      </c>
      <c r="M8" s="57" t="s">
        <v>2014</v>
      </c>
      <c r="N8" s="57" t="s">
        <v>2014</v>
      </c>
      <c r="O8" s="55" t="s">
        <v>2434</v>
      </c>
      <c r="P8" s="55" t="s">
        <v>2214</v>
      </c>
    </row>
    <row r="9" spans="2:16" ht="168" x14ac:dyDescent="0.3">
      <c r="B9" s="166">
        <v>2</v>
      </c>
      <c r="C9" s="53">
        <v>7.2</v>
      </c>
      <c r="D9" s="53" t="s">
        <v>1966</v>
      </c>
      <c r="E9" s="55" t="s">
        <v>163</v>
      </c>
      <c r="F9" s="55" t="s">
        <v>1103</v>
      </c>
      <c r="G9" s="53" t="s">
        <v>2423</v>
      </c>
      <c r="H9" s="55" t="s">
        <v>2256</v>
      </c>
      <c r="I9" s="54" t="s">
        <v>2013</v>
      </c>
      <c r="J9" s="55" t="s">
        <v>2433</v>
      </c>
      <c r="K9" s="55" t="s">
        <v>2421</v>
      </c>
      <c r="L9" s="55" t="s">
        <v>1455</v>
      </c>
      <c r="M9" s="55" t="s">
        <v>2419</v>
      </c>
      <c r="N9" s="53" t="s">
        <v>1455</v>
      </c>
      <c r="O9" s="55" t="s">
        <v>2417</v>
      </c>
      <c r="P9" s="53" t="s">
        <v>1455</v>
      </c>
    </row>
    <row r="10" spans="2:16" ht="132" x14ac:dyDescent="0.3">
      <c r="B10" s="166"/>
      <c r="C10" s="53">
        <v>7.2</v>
      </c>
      <c r="D10" s="53" t="s">
        <v>1966</v>
      </c>
      <c r="E10" s="55" t="s">
        <v>163</v>
      </c>
      <c r="F10" s="55" t="s">
        <v>1103</v>
      </c>
      <c r="G10" s="53" t="s">
        <v>2423</v>
      </c>
      <c r="H10" s="55" t="s">
        <v>2256</v>
      </c>
      <c r="I10" s="54" t="s">
        <v>1992</v>
      </c>
      <c r="J10" s="55" t="s">
        <v>2432</v>
      </c>
      <c r="K10" s="55" t="s">
        <v>2421</v>
      </c>
      <c r="L10" s="55" t="s">
        <v>2426</v>
      </c>
      <c r="M10" s="55" t="s">
        <v>2419</v>
      </c>
      <c r="N10" s="53" t="s">
        <v>2015</v>
      </c>
      <c r="O10" s="55" t="s">
        <v>2417</v>
      </c>
      <c r="P10" s="55" t="s">
        <v>2010</v>
      </c>
    </row>
    <row r="11" spans="2:16" ht="132" x14ac:dyDescent="0.3">
      <c r="B11" s="166"/>
      <c r="C11" s="53">
        <v>7.2</v>
      </c>
      <c r="D11" s="53" t="s">
        <v>1966</v>
      </c>
      <c r="E11" s="55" t="s">
        <v>163</v>
      </c>
      <c r="F11" s="55" t="s">
        <v>1103</v>
      </c>
      <c r="G11" s="53" t="s">
        <v>2423</v>
      </c>
      <c r="H11" s="55" t="s">
        <v>2256</v>
      </c>
      <c r="I11" s="56" t="s">
        <v>2009</v>
      </c>
      <c r="J11" s="55" t="s">
        <v>2431</v>
      </c>
      <c r="K11" s="55" t="s">
        <v>2421</v>
      </c>
      <c r="L11" s="55" t="s">
        <v>2426</v>
      </c>
      <c r="M11" s="55" t="s">
        <v>2419</v>
      </c>
      <c r="N11" s="53" t="s">
        <v>2015</v>
      </c>
      <c r="O11" s="55" t="s">
        <v>2417</v>
      </c>
      <c r="P11" s="53" t="s">
        <v>1455</v>
      </c>
    </row>
    <row r="12" spans="2:16" ht="114" customHeight="1" x14ac:dyDescent="0.3">
      <c r="B12" s="166"/>
      <c r="C12" s="53">
        <v>7.2</v>
      </c>
      <c r="D12" s="53" t="s">
        <v>1966</v>
      </c>
      <c r="E12" s="55" t="s">
        <v>163</v>
      </c>
      <c r="F12" s="55" t="s">
        <v>1103</v>
      </c>
      <c r="G12" s="53" t="s">
        <v>2423</v>
      </c>
      <c r="H12" s="55" t="s">
        <v>2256</v>
      </c>
      <c r="I12" s="56" t="s">
        <v>2007</v>
      </c>
      <c r="J12" s="55" t="s">
        <v>2430</v>
      </c>
      <c r="K12" s="55" t="s">
        <v>2421</v>
      </c>
      <c r="L12" s="55" t="s">
        <v>2426</v>
      </c>
      <c r="M12" s="55" t="s">
        <v>2419</v>
      </c>
      <c r="N12" s="55" t="s">
        <v>2429</v>
      </c>
      <c r="O12" s="55" t="s">
        <v>2417</v>
      </c>
      <c r="P12" s="55" t="s">
        <v>2428</v>
      </c>
    </row>
    <row r="13" spans="2:16" ht="409.2" customHeight="1" x14ac:dyDescent="0.3">
      <c r="B13" s="166"/>
      <c r="C13" s="53">
        <v>7.2</v>
      </c>
      <c r="D13" s="53" t="s">
        <v>1966</v>
      </c>
      <c r="E13" s="55" t="s">
        <v>163</v>
      </c>
      <c r="F13" s="55" t="s">
        <v>1103</v>
      </c>
      <c r="G13" s="53" t="s">
        <v>2423</v>
      </c>
      <c r="H13" s="55" t="s">
        <v>2256</v>
      </c>
      <c r="I13" s="56" t="s">
        <v>2003</v>
      </c>
      <c r="J13" s="55" t="s">
        <v>2427</v>
      </c>
      <c r="K13" s="55" t="s">
        <v>2421</v>
      </c>
      <c r="L13" s="55" t="s">
        <v>2426</v>
      </c>
      <c r="M13" s="55" t="s">
        <v>2419</v>
      </c>
      <c r="N13" s="55" t="s">
        <v>2425</v>
      </c>
      <c r="O13" s="55" t="s">
        <v>2417</v>
      </c>
      <c r="P13" s="55" t="s">
        <v>2424</v>
      </c>
    </row>
    <row r="14" spans="2:16" ht="408.6" customHeight="1" x14ac:dyDescent="0.3">
      <c r="B14" s="166"/>
      <c r="C14" s="53">
        <v>7.2</v>
      </c>
      <c r="D14" s="53" t="s">
        <v>1966</v>
      </c>
      <c r="E14" s="55" t="s">
        <v>163</v>
      </c>
      <c r="F14" s="55" t="s">
        <v>1103</v>
      </c>
      <c r="G14" s="53" t="s">
        <v>2423</v>
      </c>
      <c r="H14" s="55" t="s">
        <v>2256</v>
      </c>
      <c r="I14" s="56" t="s">
        <v>1959</v>
      </c>
      <c r="J14" s="55" t="s">
        <v>2422</v>
      </c>
      <c r="K14" s="55" t="s">
        <v>2421</v>
      </c>
      <c r="L14" s="55" t="s">
        <v>2420</v>
      </c>
      <c r="M14" s="55" t="s">
        <v>2419</v>
      </c>
      <c r="N14" s="55" t="s">
        <v>2418</v>
      </c>
      <c r="O14" s="55" t="s">
        <v>2417</v>
      </c>
      <c r="P14" s="55" t="s">
        <v>2416</v>
      </c>
    </row>
    <row r="15" spans="2:16" ht="96" customHeight="1" x14ac:dyDescent="0.3">
      <c r="B15" s="166">
        <v>3</v>
      </c>
      <c r="C15" s="53">
        <v>7.2</v>
      </c>
      <c r="D15" s="53" t="s">
        <v>1966</v>
      </c>
      <c r="E15" s="55" t="s">
        <v>163</v>
      </c>
      <c r="F15" s="53" t="s">
        <v>1111</v>
      </c>
      <c r="G15" s="53" t="s">
        <v>2409</v>
      </c>
      <c r="H15" s="55">
        <v>23940</v>
      </c>
      <c r="I15" s="54" t="s">
        <v>2013</v>
      </c>
      <c r="J15" s="55" t="s">
        <v>2415</v>
      </c>
      <c r="K15" s="53" t="s">
        <v>1111</v>
      </c>
      <c r="L15" s="55" t="s">
        <v>2414</v>
      </c>
      <c r="M15" s="53" t="s">
        <v>1111</v>
      </c>
      <c r="N15" s="55" t="s">
        <v>1455</v>
      </c>
      <c r="O15" s="55" t="s">
        <v>1304</v>
      </c>
      <c r="P15" s="53" t="s">
        <v>1455</v>
      </c>
    </row>
    <row r="16" spans="2:16" ht="48" x14ac:dyDescent="0.3">
      <c r="B16" s="166"/>
      <c r="C16" s="53">
        <v>7.2</v>
      </c>
      <c r="D16" s="53" t="s">
        <v>1966</v>
      </c>
      <c r="E16" s="55" t="s">
        <v>163</v>
      </c>
      <c r="F16" s="53" t="s">
        <v>1111</v>
      </c>
      <c r="G16" s="53" t="s">
        <v>2409</v>
      </c>
      <c r="H16" s="55">
        <v>23940</v>
      </c>
      <c r="I16" s="54" t="s">
        <v>1992</v>
      </c>
      <c r="J16" s="55" t="s">
        <v>2015</v>
      </c>
      <c r="K16" s="53" t="s">
        <v>1111</v>
      </c>
      <c r="L16" s="55" t="s">
        <v>2015</v>
      </c>
      <c r="M16" s="53" t="s">
        <v>1111</v>
      </c>
      <c r="N16" s="55" t="s">
        <v>2015</v>
      </c>
      <c r="O16" s="55" t="s">
        <v>1304</v>
      </c>
      <c r="P16" s="55" t="s">
        <v>2010</v>
      </c>
    </row>
    <row r="17" spans="2:16" ht="24" x14ac:dyDescent="0.3">
      <c r="B17" s="166"/>
      <c r="C17" s="53">
        <v>7.2</v>
      </c>
      <c r="D17" s="53" t="s">
        <v>1966</v>
      </c>
      <c r="E17" s="55" t="s">
        <v>163</v>
      </c>
      <c r="F17" s="53" t="s">
        <v>1111</v>
      </c>
      <c r="G17" s="53" t="s">
        <v>2409</v>
      </c>
      <c r="H17" s="55">
        <v>23940</v>
      </c>
      <c r="I17" s="56" t="s">
        <v>2009</v>
      </c>
      <c r="J17" s="55" t="s">
        <v>2015</v>
      </c>
      <c r="K17" s="53" t="s">
        <v>1111</v>
      </c>
      <c r="L17" s="55" t="s">
        <v>2015</v>
      </c>
      <c r="M17" s="53" t="s">
        <v>1111</v>
      </c>
      <c r="N17" s="55" t="s">
        <v>2015</v>
      </c>
      <c r="O17" s="55" t="s">
        <v>1304</v>
      </c>
      <c r="P17" s="53" t="s">
        <v>1455</v>
      </c>
    </row>
    <row r="18" spans="2:16" ht="228" x14ac:dyDescent="0.3">
      <c r="B18" s="166"/>
      <c r="C18" s="53">
        <v>7.2</v>
      </c>
      <c r="D18" s="53" t="s">
        <v>1966</v>
      </c>
      <c r="E18" s="55" t="s">
        <v>163</v>
      </c>
      <c r="F18" s="53" t="s">
        <v>1111</v>
      </c>
      <c r="G18" s="53" t="s">
        <v>2409</v>
      </c>
      <c r="H18" s="55">
        <v>23940</v>
      </c>
      <c r="I18" s="56" t="s">
        <v>2007</v>
      </c>
      <c r="J18" s="55" t="s">
        <v>2015</v>
      </c>
      <c r="K18" s="53" t="s">
        <v>1111</v>
      </c>
      <c r="L18" s="55" t="s">
        <v>2015</v>
      </c>
      <c r="M18" s="53" t="s">
        <v>1111</v>
      </c>
      <c r="N18" s="55" t="s">
        <v>2368</v>
      </c>
      <c r="O18" s="55" t="s">
        <v>1304</v>
      </c>
      <c r="P18" s="55" t="s">
        <v>2353</v>
      </c>
    </row>
    <row r="19" spans="2:16" ht="228" x14ac:dyDescent="0.3">
      <c r="B19" s="166"/>
      <c r="C19" s="53">
        <v>7.2</v>
      </c>
      <c r="D19" s="53" t="s">
        <v>1966</v>
      </c>
      <c r="E19" s="55" t="s">
        <v>163</v>
      </c>
      <c r="F19" s="53" t="s">
        <v>1111</v>
      </c>
      <c r="G19" s="53" t="s">
        <v>2409</v>
      </c>
      <c r="H19" s="55">
        <v>23940</v>
      </c>
      <c r="I19" s="56" t="s">
        <v>2003</v>
      </c>
      <c r="J19" s="55" t="s">
        <v>2413</v>
      </c>
      <c r="K19" s="53" t="s">
        <v>1111</v>
      </c>
      <c r="L19" s="55" t="s">
        <v>2412</v>
      </c>
      <c r="M19" s="53" t="s">
        <v>1111</v>
      </c>
      <c r="N19" s="55" t="s">
        <v>2411</v>
      </c>
      <c r="O19" s="55" t="s">
        <v>1304</v>
      </c>
      <c r="P19" s="55" t="s">
        <v>2410</v>
      </c>
    </row>
    <row r="20" spans="2:16" ht="336" x14ac:dyDescent="0.3">
      <c r="B20" s="166"/>
      <c r="C20" s="53">
        <v>7.2</v>
      </c>
      <c r="D20" s="53" t="s">
        <v>1966</v>
      </c>
      <c r="E20" s="55" t="s">
        <v>163</v>
      </c>
      <c r="F20" s="53" t="s">
        <v>1111</v>
      </c>
      <c r="G20" s="53" t="s">
        <v>2409</v>
      </c>
      <c r="H20" s="55">
        <v>23940</v>
      </c>
      <c r="I20" s="56" t="s">
        <v>1959</v>
      </c>
      <c r="J20" s="55" t="s">
        <v>1455</v>
      </c>
      <c r="K20" s="53" t="s">
        <v>1111</v>
      </c>
      <c r="L20" s="55" t="s">
        <v>1455</v>
      </c>
      <c r="M20" s="53" t="s">
        <v>1111</v>
      </c>
      <c r="N20" s="55" t="s">
        <v>2408</v>
      </c>
      <c r="O20" s="55" t="s">
        <v>1304</v>
      </c>
      <c r="P20" s="55" t="s">
        <v>2407</v>
      </c>
    </row>
    <row r="21" spans="2:16" ht="204" x14ac:dyDescent="0.3">
      <c r="B21" s="166">
        <v>4</v>
      </c>
      <c r="C21" s="53">
        <v>7.2</v>
      </c>
      <c r="D21" s="53" t="s">
        <v>1966</v>
      </c>
      <c r="E21" s="55" t="s">
        <v>163</v>
      </c>
      <c r="F21" s="53" t="s">
        <v>1116</v>
      </c>
      <c r="G21" s="53" t="s">
        <v>2400</v>
      </c>
      <c r="H21" s="53">
        <v>2420</v>
      </c>
      <c r="I21" s="54" t="s">
        <v>2013</v>
      </c>
      <c r="J21" s="55" t="s">
        <v>2406</v>
      </c>
      <c r="K21" s="53" t="s">
        <v>1116</v>
      </c>
      <c r="L21" s="55" t="s">
        <v>2405</v>
      </c>
      <c r="M21" s="53" t="s">
        <v>2399</v>
      </c>
      <c r="N21" s="53" t="s">
        <v>1455</v>
      </c>
      <c r="O21" s="55" t="s">
        <v>1309</v>
      </c>
      <c r="P21" s="53" t="s">
        <v>1455</v>
      </c>
    </row>
    <row r="22" spans="2:16" ht="48" x14ac:dyDescent="0.3">
      <c r="B22" s="166"/>
      <c r="C22" s="53">
        <v>7.2</v>
      </c>
      <c r="D22" s="53" t="s">
        <v>1966</v>
      </c>
      <c r="E22" s="55" t="s">
        <v>163</v>
      </c>
      <c r="F22" s="53" t="s">
        <v>1116</v>
      </c>
      <c r="G22" s="53" t="s">
        <v>2400</v>
      </c>
      <c r="H22" s="53">
        <v>2420</v>
      </c>
      <c r="I22" s="54" t="s">
        <v>1992</v>
      </c>
      <c r="J22" s="55" t="s">
        <v>2015</v>
      </c>
      <c r="K22" s="53" t="s">
        <v>1116</v>
      </c>
      <c r="L22" s="55" t="s">
        <v>2015</v>
      </c>
      <c r="M22" s="53" t="s">
        <v>2399</v>
      </c>
      <c r="N22" s="55" t="s">
        <v>2015</v>
      </c>
      <c r="O22" s="55" t="s">
        <v>1309</v>
      </c>
      <c r="P22" s="55" t="s">
        <v>2010</v>
      </c>
    </row>
    <row r="23" spans="2:16" ht="24" x14ac:dyDescent="0.3">
      <c r="B23" s="166"/>
      <c r="C23" s="53">
        <v>7.2</v>
      </c>
      <c r="D23" s="53" t="s">
        <v>1966</v>
      </c>
      <c r="E23" s="55" t="s">
        <v>163</v>
      </c>
      <c r="F23" s="53" t="s">
        <v>1116</v>
      </c>
      <c r="G23" s="53" t="s">
        <v>2400</v>
      </c>
      <c r="H23" s="53">
        <v>2420</v>
      </c>
      <c r="I23" s="56" t="s">
        <v>2009</v>
      </c>
      <c r="J23" s="55" t="s">
        <v>2015</v>
      </c>
      <c r="K23" s="53" t="s">
        <v>1116</v>
      </c>
      <c r="L23" s="55" t="s">
        <v>2015</v>
      </c>
      <c r="M23" s="53" t="s">
        <v>2399</v>
      </c>
      <c r="N23" s="55" t="s">
        <v>2015</v>
      </c>
      <c r="O23" s="55" t="s">
        <v>1309</v>
      </c>
      <c r="P23" s="53" t="s">
        <v>1455</v>
      </c>
    </row>
    <row r="24" spans="2:16" ht="228" x14ac:dyDescent="0.3">
      <c r="B24" s="166"/>
      <c r="C24" s="53">
        <v>7.2</v>
      </c>
      <c r="D24" s="53" t="s">
        <v>1966</v>
      </c>
      <c r="E24" s="55" t="s">
        <v>163</v>
      </c>
      <c r="F24" s="53" t="s">
        <v>1116</v>
      </c>
      <c r="G24" s="53" t="s">
        <v>2400</v>
      </c>
      <c r="H24" s="53">
        <v>2420</v>
      </c>
      <c r="I24" s="56" t="s">
        <v>2007</v>
      </c>
      <c r="J24" s="55" t="s">
        <v>2015</v>
      </c>
      <c r="K24" s="53" t="s">
        <v>1116</v>
      </c>
      <c r="L24" s="55" t="s">
        <v>2015</v>
      </c>
      <c r="M24" s="53" t="s">
        <v>2399</v>
      </c>
      <c r="N24" s="55" t="s">
        <v>2354</v>
      </c>
      <c r="O24" s="55" t="s">
        <v>1309</v>
      </c>
      <c r="P24" s="55" t="s">
        <v>2353</v>
      </c>
    </row>
    <row r="25" spans="2:16" ht="192" x14ac:dyDescent="0.3">
      <c r="B25" s="166"/>
      <c r="C25" s="53">
        <v>7.2</v>
      </c>
      <c r="D25" s="53" t="s">
        <v>1966</v>
      </c>
      <c r="E25" s="55" t="s">
        <v>163</v>
      </c>
      <c r="F25" s="53" t="s">
        <v>1116</v>
      </c>
      <c r="G25" s="53" t="s">
        <v>2400</v>
      </c>
      <c r="H25" s="53">
        <v>2420</v>
      </c>
      <c r="I25" s="56" t="s">
        <v>2003</v>
      </c>
      <c r="J25" s="55" t="s">
        <v>2404</v>
      </c>
      <c r="K25" s="53" t="s">
        <v>1116</v>
      </c>
      <c r="L25" s="55" t="s">
        <v>2403</v>
      </c>
      <c r="M25" s="53" t="s">
        <v>2399</v>
      </c>
      <c r="N25" s="55" t="s">
        <v>2402</v>
      </c>
      <c r="O25" s="55" t="s">
        <v>1309</v>
      </c>
      <c r="P25" s="55" t="s">
        <v>2401</v>
      </c>
    </row>
    <row r="26" spans="2:16" ht="409.6" x14ac:dyDescent="0.3">
      <c r="B26" s="166"/>
      <c r="C26" s="53">
        <v>7.2</v>
      </c>
      <c r="D26" s="53" t="s">
        <v>1966</v>
      </c>
      <c r="E26" s="55" t="s">
        <v>163</v>
      </c>
      <c r="F26" s="53" t="s">
        <v>1116</v>
      </c>
      <c r="G26" s="53" t="s">
        <v>2400</v>
      </c>
      <c r="H26" s="53">
        <v>2420</v>
      </c>
      <c r="I26" s="56" t="s">
        <v>1959</v>
      </c>
      <c r="J26" s="55" t="s">
        <v>1455</v>
      </c>
      <c r="K26" s="53" t="s">
        <v>1116</v>
      </c>
      <c r="L26" s="55" t="s">
        <v>1455</v>
      </c>
      <c r="M26" s="53" t="s">
        <v>2399</v>
      </c>
      <c r="N26" s="55" t="s">
        <v>2398</v>
      </c>
      <c r="O26" s="55" t="s">
        <v>1309</v>
      </c>
      <c r="P26" s="55" t="s">
        <v>2397</v>
      </c>
    </row>
    <row r="27" spans="2:16" ht="276" x14ac:dyDescent="0.3">
      <c r="B27" s="166">
        <v>5</v>
      </c>
      <c r="C27" s="53">
        <v>7.2</v>
      </c>
      <c r="D27" s="53" t="s">
        <v>1966</v>
      </c>
      <c r="E27" s="55" t="s">
        <v>163</v>
      </c>
      <c r="F27" s="53" t="s">
        <v>2389</v>
      </c>
      <c r="G27" s="53" t="s">
        <v>2391</v>
      </c>
      <c r="H27" s="53" t="s">
        <v>2390</v>
      </c>
      <c r="I27" s="54" t="s">
        <v>2013</v>
      </c>
      <c r="J27" s="55" t="s">
        <v>2396</v>
      </c>
      <c r="K27" s="55" t="s">
        <v>2389</v>
      </c>
      <c r="L27" s="55" t="s">
        <v>2395</v>
      </c>
      <c r="M27" s="53" t="s">
        <v>2388</v>
      </c>
      <c r="N27" s="55" t="s">
        <v>1455</v>
      </c>
      <c r="O27" s="53" t="s">
        <v>1548</v>
      </c>
      <c r="P27" s="53" t="s">
        <v>1455</v>
      </c>
    </row>
    <row r="28" spans="2:16" ht="48" x14ac:dyDescent="0.3">
      <c r="B28" s="166"/>
      <c r="C28" s="53">
        <v>7.2</v>
      </c>
      <c r="D28" s="53" t="s">
        <v>1966</v>
      </c>
      <c r="E28" s="55" t="s">
        <v>163</v>
      </c>
      <c r="F28" s="53" t="s">
        <v>2389</v>
      </c>
      <c r="G28" s="53" t="s">
        <v>2391</v>
      </c>
      <c r="H28" s="53" t="s">
        <v>2390</v>
      </c>
      <c r="I28" s="54" t="s">
        <v>1992</v>
      </c>
      <c r="J28" s="55" t="s">
        <v>2015</v>
      </c>
      <c r="K28" s="55" t="s">
        <v>2389</v>
      </c>
      <c r="L28" s="55" t="s">
        <v>2015</v>
      </c>
      <c r="M28" s="53" t="s">
        <v>2388</v>
      </c>
      <c r="N28" s="55" t="s">
        <v>2015</v>
      </c>
      <c r="O28" s="53" t="s">
        <v>1548</v>
      </c>
      <c r="P28" s="55" t="s">
        <v>2010</v>
      </c>
    </row>
    <row r="29" spans="2:16" ht="24" x14ac:dyDescent="0.3">
      <c r="B29" s="166"/>
      <c r="C29" s="53">
        <v>7.2</v>
      </c>
      <c r="D29" s="53" t="s">
        <v>1966</v>
      </c>
      <c r="E29" s="55" t="s">
        <v>163</v>
      </c>
      <c r="F29" s="53" t="s">
        <v>2389</v>
      </c>
      <c r="G29" s="53" t="s">
        <v>2391</v>
      </c>
      <c r="H29" s="53" t="s">
        <v>2390</v>
      </c>
      <c r="I29" s="56" t="s">
        <v>2009</v>
      </c>
      <c r="J29" s="55" t="s">
        <v>2015</v>
      </c>
      <c r="K29" s="55" t="s">
        <v>2389</v>
      </c>
      <c r="L29" s="55" t="s">
        <v>2015</v>
      </c>
      <c r="M29" s="53" t="s">
        <v>2388</v>
      </c>
      <c r="N29" s="55" t="s">
        <v>2015</v>
      </c>
      <c r="O29" s="53" t="s">
        <v>1548</v>
      </c>
      <c r="P29" s="53" t="s">
        <v>1455</v>
      </c>
    </row>
    <row r="30" spans="2:16" ht="270.60000000000002" customHeight="1" x14ac:dyDescent="0.3">
      <c r="B30" s="166"/>
      <c r="C30" s="53">
        <v>7.2</v>
      </c>
      <c r="D30" s="53" t="s">
        <v>1966</v>
      </c>
      <c r="E30" s="55" t="s">
        <v>163</v>
      </c>
      <c r="F30" s="53" t="s">
        <v>2389</v>
      </c>
      <c r="G30" s="53" t="s">
        <v>2391</v>
      </c>
      <c r="H30" s="53" t="s">
        <v>2390</v>
      </c>
      <c r="I30" s="56" t="s">
        <v>2007</v>
      </c>
      <c r="J30" s="55" t="s">
        <v>2015</v>
      </c>
      <c r="K30" s="55" t="s">
        <v>2389</v>
      </c>
      <c r="L30" s="55" t="s">
        <v>2394</v>
      </c>
      <c r="M30" s="53" t="s">
        <v>2388</v>
      </c>
      <c r="N30" s="55" t="s">
        <v>2354</v>
      </c>
      <c r="O30" s="53" t="s">
        <v>1548</v>
      </c>
      <c r="P30" s="55" t="s">
        <v>2383</v>
      </c>
    </row>
    <row r="31" spans="2:16" ht="132" x14ac:dyDescent="0.3">
      <c r="B31" s="166"/>
      <c r="C31" s="53">
        <v>7.2</v>
      </c>
      <c r="D31" s="53" t="s">
        <v>1966</v>
      </c>
      <c r="E31" s="55" t="s">
        <v>163</v>
      </c>
      <c r="F31" s="53" t="s">
        <v>2389</v>
      </c>
      <c r="G31" s="53" t="s">
        <v>2391</v>
      </c>
      <c r="H31" s="53" t="s">
        <v>2390</v>
      </c>
      <c r="I31" s="56" t="s">
        <v>2003</v>
      </c>
      <c r="J31" s="55" t="s">
        <v>2015</v>
      </c>
      <c r="K31" s="55" t="s">
        <v>2389</v>
      </c>
      <c r="L31" s="55" t="s">
        <v>2015</v>
      </c>
      <c r="M31" s="53" t="s">
        <v>2388</v>
      </c>
      <c r="N31" s="55" t="s">
        <v>2393</v>
      </c>
      <c r="O31" s="53" t="s">
        <v>1548</v>
      </c>
      <c r="P31" s="55" t="s">
        <v>2392</v>
      </c>
    </row>
    <row r="32" spans="2:16" ht="300" x14ac:dyDescent="0.3">
      <c r="B32" s="166"/>
      <c r="C32" s="53">
        <v>7.2</v>
      </c>
      <c r="D32" s="53" t="s">
        <v>1966</v>
      </c>
      <c r="E32" s="55" t="s">
        <v>163</v>
      </c>
      <c r="F32" s="53" t="s">
        <v>2389</v>
      </c>
      <c r="G32" s="53" t="s">
        <v>2391</v>
      </c>
      <c r="H32" s="53" t="s">
        <v>2390</v>
      </c>
      <c r="I32" s="56" t="s">
        <v>1959</v>
      </c>
      <c r="J32" s="55" t="s">
        <v>1455</v>
      </c>
      <c r="K32" s="55" t="s">
        <v>2389</v>
      </c>
      <c r="L32" s="55" t="s">
        <v>1455</v>
      </c>
      <c r="M32" s="53" t="s">
        <v>2388</v>
      </c>
      <c r="N32" s="55" t="s">
        <v>2387</v>
      </c>
      <c r="O32" s="53" t="s">
        <v>1548</v>
      </c>
      <c r="P32" s="55" t="s">
        <v>2386</v>
      </c>
    </row>
    <row r="33" spans="2:16" ht="252" x14ac:dyDescent="0.3">
      <c r="B33" s="166">
        <v>6</v>
      </c>
      <c r="C33" s="53">
        <v>7.2</v>
      </c>
      <c r="D33" s="53" t="s">
        <v>1966</v>
      </c>
      <c r="E33" s="55" t="s">
        <v>163</v>
      </c>
      <c r="F33" s="53" t="s">
        <v>1124</v>
      </c>
      <c r="G33" s="53" t="s">
        <v>2380</v>
      </c>
      <c r="H33" s="53">
        <v>2011</v>
      </c>
      <c r="I33" s="54" t="s">
        <v>2013</v>
      </c>
      <c r="J33" s="55" t="s">
        <v>2376</v>
      </c>
      <c r="K33" s="53" t="s">
        <v>1124</v>
      </c>
      <c r="L33" s="55" t="s">
        <v>2385</v>
      </c>
      <c r="M33" s="53" t="s">
        <v>2379</v>
      </c>
      <c r="N33" s="53" t="s">
        <v>1455</v>
      </c>
      <c r="O33" s="53" t="s">
        <v>1583</v>
      </c>
      <c r="P33" s="53" t="s">
        <v>1455</v>
      </c>
    </row>
    <row r="34" spans="2:16" ht="48" x14ac:dyDescent="0.3">
      <c r="B34" s="166"/>
      <c r="C34" s="53">
        <v>7.2</v>
      </c>
      <c r="D34" s="53" t="s">
        <v>1966</v>
      </c>
      <c r="E34" s="55" t="s">
        <v>163</v>
      </c>
      <c r="F34" s="53" t="s">
        <v>1124</v>
      </c>
      <c r="G34" s="53" t="s">
        <v>2380</v>
      </c>
      <c r="H34" s="53">
        <v>2011</v>
      </c>
      <c r="I34" s="54" t="s">
        <v>1992</v>
      </c>
      <c r="J34" s="55" t="s">
        <v>2015</v>
      </c>
      <c r="K34" s="53" t="s">
        <v>1124</v>
      </c>
      <c r="L34" s="55" t="s">
        <v>2015</v>
      </c>
      <c r="M34" s="53" t="s">
        <v>2379</v>
      </c>
      <c r="N34" s="55" t="s">
        <v>2015</v>
      </c>
      <c r="O34" s="53" t="s">
        <v>1583</v>
      </c>
      <c r="P34" s="55" t="s">
        <v>2010</v>
      </c>
    </row>
    <row r="35" spans="2:16" ht="24" x14ac:dyDescent="0.3">
      <c r="B35" s="166"/>
      <c r="C35" s="53">
        <v>7.2</v>
      </c>
      <c r="D35" s="53" t="s">
        <v>1966</v>
      </c>
      <c r="E35" s="55" t="s">
        <v>163</v>
      </c>
      <c r="F35" s="53" t="s">
        <v>1124</v>
      </c>
      <c r="G35" s="53" t="s">
        <v>2380</v>
      </c>
      <c r="H35" s="53">
        <v>2011</v>
      </c>
      <c r="I35" s="56" t="s">
        <v>2009</v>
      </c>
      <c r="J35" s="55" t="s">
        <v>2015</v>
      </c>
      <c r="K35" s="53" t="s">
        <v>1124</v>
      </c>
      <c r="L35" s="55" t="s">
        <v>2015</v>
      </c>
      <c r="M35" s="53" t="s">
        <v>2379</v>
      </c>
      <c r="N35" s="55" t="s">
        <v>2015</v>
      </c>
      <c r="O35" s="53" t="s">
        <v>1583</v>
      </c>
      <c r="P35" s="53" t="s">
        <v>1455</v>
      </c>
    </row>
    <row r="36" spans="2:16" ht="228" x14ac:dyDescent="0.3">
      <c r="B36" s="166"/>
      <c r="C36" s="53">
        <v>7.2</v>
      </c>
      <c r="D36" s="53" t="s">
        <v>1966</v>
      </c>
      <c r="E36" s="55" t="s">
        <v>163</v>
      </c>
      <c r="F36" s="53" t="s">
        <v>1124</v>
      </c>
      <c r="G36" s="53" t="s">
        <v>2380</v>
      </c>
      <c r="H36" s="53">
        <v>2011</v>
      </c>
      <c r="I36" s="56" t="s">
        <v>2007</v>
      </c>
      <c r="J36" s="55" t="s">
        <v>2015</v>
      </c>
      <c r="K36" s="53" t="s">
        <v>1124</v>
      </c>
      <c r="L36" s="55" t="s">
        <v>1455</v>
      </c>
      <c r="M36" s="53" t="s">
        <v>2379</v>
      </c>
      <c r="N36" s="55" t="s">
        <v>2384</v>
      </c>
      <c r="O36" s="53" t="s">
        <v>1583</v>
      </c>
      <c r="P36" s="55" t="s">
        <v>2383</v>
      </c>
    </row>
    <row r="37" spans="2:16" ht="228" x14ac:dyDescent="0.3">
      <c r="B37" s="166"/>
      <c r="C37" s="53">
        <v>7.2</v>
      </c>
      <c r="D37" s="53" t="s">
        <v>1966</v>
      </c>
      <c r="E37" s="55" t="s">
        <v>163</v>
      </c>
      <c r="F37" s="53" t="s">
        <v>1124</v>
      </c>
      <c r="G37" s="53" t="s">
        <v>2380</v>
      </c>
      <c r="H37" s="53">
        <v>2011</v>
      </c>
      <c r="I37" s="56" t="s">
        <v>2003</v>
      </c>
      <c r="J37" s="55" t="s">
        <v>2015</v>
      </c>
      <c r="K37" s="53" t="s">
        <v>1124</v>
      </c>
      <c r="L37" s="55" t="s">
        <v>2382</v>
      </c>
      <c r="M37" s="53" t="s">
        <v>2379</v>
      </c>
      <c r="N37" s="55" t="s">
        <v>2015</v>
      </c>
      <c r="O37" s="53" t="s">
        <v>1583</v>
      </c>
      <c r="P37" s="55" t="s">
        <v>2381</v>
      </c>
    </row>
    <row r="38" spans="2:16" ht="360" x14ac:dyDescent="0.3">
      <c r="B38" s="166"/>
      <c r="C38" s="53">
        <v>7.2</v>
      </c>
      <c r="D38" s="53" t="s">
        <v>1966</v>
      </c>
      <c r="E38" s="55" t="s">
        <v>163</v>
      </c>
      <c r="F38" s="53" t="s">
        <v>1124</v>
      </c>
      <c r="G38" s="53" t="s">
        <v>2380</v>
      </c>
      <c r="H38" s="53">
        <v>2011</v>
      </c>
      <c r="I38" s="56" t="s">
        <v>1959</v>
      </c>
      <c r="J38" s="55" t="s">
        <v>1455</v>
      </c>
      <c r="K38" s="53" t="s">
        <v>1124</v>
      </c>
      <c r="L38" s="55" t="s">
        <v>2015</v>
      </c>
      <c r="M38" s="53" t="s">
        <v>2379</v>
      </c>
      <c r="N38" s="55" t="s">
        <v>2378</v>
      </c>
      <c r="O38" s="53" t="s">
        <v>1583</v>
      </c>
      <c r="P38" s="55" t="s">
        <v>2377</v>
      </c>
    </row>
    <row r="39" spans="2:16" ht="144" x14ac:dyDescent="0.3">
      <c r="B39" s="166">
        <v>7</v>
      </c>
      <c r="C39" s="53">
        <v>7.2</v>
      </c>
      <c r="D39" s="53" t="s">
        <v>1966</v>
      </c>
      <c r="E39" s="55" t="s">
        <v>163</v>
      </c>
      <c r="F39" s="53" t="s">
        <v>2373</v>
      </c>
      <c r="G39" s="53" t="s">
        <v>2372</v>
      </c>
      <c r="H39" s="53">
        <v>202</v>
      </c>
      <c r="I39" s="54" t="s">
        <v>2013</v>
      </c>
      <c r="J39" s="55" t="s">
        <v>2376</v>
      </c>
      <c r="K39" s="55" t="s">
        <v>2371</v>
      </c>
      <c r="L39" s="55" t="s">
        <v>2375</v>
      </c>
      <c r="M39" s="53" t="s">
        <v>2363</v>
      </c>
      <c r="N39" s="55" t="s">
        <v>1455</v>
      </c>
      <c r="O39" s="55" t="s">
        <v>228</v>
      </c>
      <c r="P39" s="53" t="s">
        <v>1455</v>
      </c>
    </row>
    <row r="40" spans="2:16" ht="48" x14ac:dyDescent="0.3">
      <c r="B40" s="166"/>
      <c r="C40" s="53">
        <v>7.2</v>
      </c>
      <c r="D40" s="53" t="s">
        <v>1966</v>
      </c>
      <c r="E40" s="55" t="s">
        <v>163</v>
      </c>
      <c r="F40" s="53" t="s">
        <v>2373</v>
      </c>
      <c r="G40" s="53" t="s">
        <v>2372</v>
      </c>
      <c r="H40" s="53">
        <v>202</v>
      </c>
      <c r="I40" s="54" t="s">
        <v>1992</v>
      </c>
      <c r="J40" s="55" t="s">
        <v>2015</v>
      </c>
      <c r="K40" s="55" t="s">
        <v>2371</v>
      </c>
      <c r="L40" s="55" t="s">
        <v>2015</v>
      </c>
      <c r="M40" s="53" t="s">
        <v>2363</v>
      </c>
      <c r="N40" s="55" t="s">
        <v>2015</v>
      </c>
      <c r="O40" s="55" t="s">
        <v>228</v>
      </c>
      <c r="P40" s="55" t="s">
        <v>2010</v>
      </c>
    </row>
    <row r="41" spans="2:16" ht="36" x14ac:dyDescent="0.3">
      <c r="B41" s="166"/>
      <c r="C41" s="53">
        <v>7.2</v>
      </c>
      <c r="D41" s="53" t="s">
        <v>1966</v>
      </c>
      <c r="E41" s="55" t="s">
        <v>163</v>
      </c>
      <c r="F41" s="53" t="s">
        <v>2373</v>
      </c>
      <c r="G41" s="53" t="s">
        <v>2372</v>
      </c>
      <c r="H41" s="53">
        <v>202</v>
      </c>
      <c r="I41" s="56" t="s">
        <v>2009</v>
      </c>
      <c r="J41" s="55" t="s">
        <v>2015</v>
      </c>
      <c r="K41" s="55" t="s">
        <v>2371</v>
      </c>
      <c r="L41" s="55" t="s">
        <v>2015</v>
      </c>
      <c r="M41" s="53" t="s">
        <v>2363</v>
      </c>
      <c r="N41" s="55" t="s">
        <v>2015</v>
      </c>
      <c r="O41" s="55" t="s">
        <v>228</v>
      </c>
      <c r="P41" s="53" t="s">
        <v>1455</v>
      </c>
    </row>
    <row r="42" spans="2:16" ht="228" x14ac:dyDescent="0.3">
      <c r="B42" s="166"/>
      <c r="C42" s="53">
        <v>7.2</v>
      </c>
      <c r="D42" s="53" t="s">
        <v>1966</v>
      </c>
      <c r="E42" s="55" t="s">
        <v>163</v>
      </c>
      <c r="F42" s="53" t="s">
        <v>2373</v>
      </c>
      <c r="G42" s="53" t="s">
        <v>2372</v>
      </c>
      <c r="H42" s="53">
        <v>202</v>
      </c>
      <c r="I42" s="56" t="s">
        <v>2007</v>
      </c>
      <c r="J42" s="55" t="s">
        <v>2015</v>
      </c>
      <c r="K42" s="55" t="s">
        <v>2371</v>
      </c>
      <c r="L42" s="55" t="s">
        <v>1455</v>
      </c>
      <c r="M42" s="53" t="s">
        <v>2363</v>
      </c>
      <c r="N42" s="55" t="s">
        <v>2368</v>
      </c>
      <c r="O42" s="55" t="s">
        <v>228</v>
      </c>
      <c r="P42" s="55" t="s">
        <v>2353</v>
      </c>
    </row>
    <row r="43" spans="2:16" ht="168" x14ac:dyDescent="0.3">
      <c r="B43" s="166"/>
      <c r="C43" s="53">
        <v>7.2</v>
      </c>
      <c r="D43" s="53" t="s">
        <v>1966</v>
      </c>
      <c r="E43" s="55" t="s">
        <v>163</v>
      </c>
      <c r="F43" s="53" t="s">
        <v>2373</v>
      </c>
      <c r="G43" s="53" t="s">
        <v>2372</v>
      </c>
      <c r="H43" s="53">
        <v>202</v>
      </c>
      <c r="I43" s="56" t="s">
        <v>2003</v>
      </c>
      <c r="J43" s="55" t="s">
        <v>2015</v>
      </c>
      <c r="K43" s="55" t="s">
        <v>2371</v>
      </c>
      <c r="L43" s="55" t="s">
        <v>2374</v>
      </c>
      <c r="M43" s="53" t="s">
        <v>2363</v>
      </c>
      <c r="N43" s="55" t="s">
        <v>2367</v>
      </c>
      <c r="O43" s="55" t="s">
        <v>228</v>
      </c>
      <c r="P43" s="55" t="s">
        <v>2366</v>
      </c>
    </row>
    <row r="44" spans="2:16" ht="324" x14ac:dyDescent="0.3">
      <c r="B44" s="166"/>
      <c r="C44" s="53">
        <v>7.2</v>
      </c>
      <c r="D44" s="53" t="s">
        <v>1966</v>
      </c>
      <c r="E44" s="55" t="s">
        <v>163</v>
      </c>
      <c r="F44" s="53" t="s">
        <v>2373</v>
      </c>
      <c r="G44" s="53" t="s">
        <v>2372</v>
      </c>
      <c r="H44" s="53">
        <v>202</v>
      </c>
      <c r="I44" s="56" t="s">
        <v>1959</v>
      </c>
      <c r="J44" s="55" t="s">
        <v>1455</v>
      </c>
      <c r="K44" s="55" t="s">
        <v>2371</v>
      </c>
      <c r="L44" s="55" t="s">
        <v>2015</v>
      </c>
      <c r="M44" s="53" t="s">
        <v>2363</v>
      </c>
      <c r="N44" s="55" t="s">
        <v>2362</v>
      </c>
      <c r="O44" s="55" t="s">
        <v>228</v>
      </c>
      <c r="P44" s="55" t="s">
        <v>2361</v>
      </c>
    </row>
    <row r="45" spans="2:16" ht="202.95" customHeight="1" x14ac:dyDescent="0.3">
      <c r="B45" s="166">
        <v>8</v>
      </c>
      <c r="C45" s="53">
        <v>7.2</v>
      </c>
      <c r="D45" s="53" t="s">
        <v>1966</v>
      </c>
      <c r="E45" s="55" t="s">
        <v>163</v>
      </c>
      <c r="F45" s="53" t="s">
        <v>2365</v>
      </c>
      <c r="G45" s="53" t="s">
        <v>2364</v>
      </c>
      <c r="H45" s="53">
        <v>202</v>
      </c>
      <c r="I45" s="54" t="s">
        <v>2013</v>
      </c>
      <c r="J45" s="55" t="s">
        <v>2370</v>
      </c>
      <c r="K45" s="55" t="s">
        <v>1603</v>
      </c>
      <c r="L45" s="55" t="s">
        <v>2369</v>
      </c>
      <c r="M45" s="53" t="s">
        <v>2363</v>
      </c>
      <c r="N45" s="55" t="s">
        <v>1455</v>
      </c>
      <c r="O45" s="55" t="s">
        <v>228</v>
      </c>
      <c r="P45" s="53" t="s">
        <v>1455</v>
      </c>
    </row>
    <row r="46" spans="2:16" ht="48" x14ac:dyDescent="0.3">
      <c r="B46" s="166"/>
      <c r="C46" s="53">
        <v>7.2</v>
      </c>
      <c r="D46" s="53" t="s">
        <v>1966</v>
      </c>
      <c r="E46" s="55" t="s">
        <v>163</v>
      </c>
      <c r="F46" s="53" t="s">
        <v>2365</v>
      </c>
      <c r="G46" s="53" t="s">
        <v>2364</v>
      </c>
      <c r="H46" s="53">
        <v>202</v>
      </c>
      <c r="I46" s="54" t="s">
        <v>1992</v>
      </c>
      <c r="J46" s="55" t="s">
        <v>2015</v>
      </c>
      <c r="K46" s="55" t="s">
        <v>1603</v>
      </c>
      <c r="L46" s="55" t="s">
        <v>2015</v>
      </c>
      <c r="M46" s="53" t="s">
        <v>2363</v>
      </c>
      <c r="N46" s="55" t="s">
        <v>2015</v>
      </c>
      <c r="O46" s="55" t="s">
        <v>228</v>
      </c>
      <c r="P46" s="55" t="s">
        <v>2010</v>
      </c>
    </row>
    <row r="47" spans="2:16" ht="24" x14ac:dyDescent="0.3">
      <c r="B47" s="166"/>
      <c r="C47" s="53">
        <v>7.2</v>
      </c>
      <c r="D47" s="53" t="s">
        <v>1966</v>
      </c>
      <c r="E47" s="55" t="s">
        <v>163</v>
      </c>
      <c r="F47" s="53" t="s">
        <v>2365</v>
      </c>
      <c r="G47" s="53" t="s">
        <v>2364</v>
      </c>
      <c r="H47" s="53">
        <v>202</v>
      </c>
      <c r="I47" s="56" t="s">
        <v>2009</v>
      </c>
      <c r="J47" s="55" t="s">
        <v>2015</v>
      </c>
      <c r="K47" s="55" t="s">
        <v>1603</v>
      </c>
      <c r="L47" s="55" t="s">
        <v>2015</v>
      </c>
      <c r="M47" s="53" t="s">
        <v>2363</v>
      </c>
      <c r="N47" s="55" t="s">
        <v>2015</v>
      </c>
      <c r="O47" s="55" t="s">
        <v>228</v>
      </c>
      <c r="P47" s="53" t="s">
        <v>1455</v>
      </c>
    </row>
    <row r="48" spans="2:16" ht="228" x14ac:dyDescent="0.3">
      <c r="B48" s="166"/>
      <c r="C48" s="53">
        <v>7.2</v>
      </c>
      <c r="D48" s="53" t="s">
        <v>1966</v>
      </c>
      <c r="E48" s="55" t="s">
        <v>163</v>
      </c>
      <c r="F48" s="53" t="s">
        <v>2365</v>
      </c>
      <c r="G48" s="53" t="s">
        <v>2364</v>
      </c>
      <c r="H48" s="53">
        <v>202</v>
      </c>
      <c r="I48" s="56" t="s">
        <v>2007</v>
      </c>
      <c r="J48" s="55" t="s">
        <v>2015</v>
      </c>
      <c r="K48" s="55" t="s">
        <v>1603</v>
      </c>
      <c r="L48" s="55" t="s">
        <v>2015</v>
      </c>
      <c r="M48" s="53" t="s">
        <v>2363</v>
      </c>
      <c r="N48" s="55" t="s">
        <v>2368</v>
      </c>
      <c r="O48" s="55" t="s">
        <v>228</v>
      </c>
      <c r="P48" s="55" t="s">
        <v>2353</v>
      </c>
    </row>
    <row r="49" spans="2:16" ht="168" x14ac:dyDescent="0.3">
      <c r="B49" s="166"/>
      <c r="C49" s="53">
        <v>7.2</v>
      </c>
      <c r="D49" s="53" t="s">
        <v>1966</v>
      </c>
      <c r="E49" s="55" t="s">
        <v>163</v>
      </c>
      <c r="F49" s="53" t="s">
        <v>2365</v>
      </c>
      <c r="G49" s="53" t="s">
        <v>2364</v>
      </c>
      <c r="H49" s="53">
        <v>202</v>
      </c>
      <c r="I49" s="56" t="s">
        <v>2003</v>
      </c>
      <c r="J49" s="55" t="s">
        <v>2015</v>
      </c>
      <c r="K49" s="55" t="s">
        <v>1603</v>
      </c>
      <c r="L49" s="55" t="s">
        <v>2358</v>
      </c>
      <c r="M49" s="53" t="s">
        <v>2363</v>
      </c>
      <c r="N49" s="55" t="s">
        <v>2367</v>
      </c>
      <c r="O49" s="55" t="s">
        <v>228</v>
      </c>
      <c r="P49" s="55" t="s">
        <v>2366</v>
      </c>
    </row>
    <row r="50" spans="2:16" ht="324" x14ac:dyDescent="0.3">
      <c r="B50" s="166"/>
      <c r="C50" s="53">
        <v>7.2</v>
      </c>
      <c r="D50" s="53" t="s">
        <v>1966</v>
      </c>
      <c r="E50" s="55" t="s">
        <v>163</v>
      </c>
      <c r="F50" s="53" t="s">
        <v>2365</v>
      </c>
      <c r="G50" s="53" t="s">
        <v>2364</v>
      </c>
      <c r="H50" s="53">
        <v>202</v>
      </c>
      <c r="I50" s="56" t="s">
        <v>1959</v>
      </c>
      <c r="J50" s="55" t="s">
        <v>1455</v>
      </c>
      <c r="K50" s="55" t="s">
        <v>1603</v>
      </c>
      <c r="L50" s="55" t="s">
        <v>1455</v>
      </c>
      <c r="M50" s="53" t="s">
        <v>2363</v>
      </c>
      <c r="N50" s="55" t="s">
        <v>2362</v>
      </c>
      <c r="O50" s="55" t="s">
        <v>228</v>
      </c>
      <c r="P50" s="55" t="s">
        <v>2361</v>
      </c>
    </row>
    <row r="51" spans="2:16" ht="108" x14ac:dyDescent="0.3">
      <c r="B51" s="166">
        <v>9</v>
      </c>
      <c r="C51" s="53">
        <v>7.2</v>
      </c>
      <c r="D51" s="53" t="s">
        <v>1966</v>
      </c>
      <c r="E51" s="55" t="s">
        <v>163</v>
      </c>
      <c r="F51" s="53" t="s">
        <v>229</v>
      </c>
      <c r="G51" s="53" t="s">
        <v>2357</v>
      </c>
      <c r="H51" s="53">
        <v>20120</v>
      </c>
      <c r="I51" s="54" t="s">
        <v>2013</v>
      </c>
      <c r="J51" s="55" t="s">
        <v>2360</v>
      </c>
      <c r="K51" s="53" t="s">
        <v>1606</v>
      </c>
      <c r="L51" s="55" t="s">
        <v>2359</v>
      </c>
      <c r="M51" s="57" t="s">
        <v>2014</v>
      </c>
      <c r="N51" s="57" t="s">
        <v>2014</v>
      </c>
      <c r="O51" s="57" t="s">
        <v>2014</v>
      </c>
      <c r="P51" s="57" t="s">
        <v>2014</v>
      </c>
    </row>
    <row r="52" spans="2:16" x14ac:dyDescent="0.3">
      <c r="B52" s="166"/>
      <c r="C52" s="53">
        <v>7.2</v>
      </c>
      <c r="D52" s="53" t="s">
        <v>1966</v>
      </c>
      <c r="E52" s="55" t="s">
        <v>163</v>
      </c>
      <c r="F52" s="53" t="s">
        <v>229</v>
      </c>
      <c r="G52" s="53" t="s">
        <v>2357</v>
      </c>
      <c r="H52" s="53">
        <v>20120</v>
      </c>
      <c r="I52" s="54" t="s">
        <v>1992</v>
      </c>
      <c r="J52" s="55" t="s">
        <v>2015</v>
      </c>
      <c r="K52" s="53" t="s">
        <v>1606</v>
      </c>
      <c r="L52" s="55" t="s">
        <v>2015</v>
      </c>
      <c r="M52" s="57" t="s">
        <v>2014</v>
      </c>
      <c r="N52" s="57" t="s">
        <v>2014</v>
      </c>
      <c r="O52" s="57" t="s">
        <v>2014</v>
      </c>
      <c r="P52" s="57" t="s">
        <v>2014</v>
      </c>
    </row>
    <row r="53" spans="2:16" ht="24" x14ac:dyDescent="0.3">
      <c r="B53" s="166"/>
      <c r="C53" s="53">
        <v>7.2</v>
      </c>
      <c r="D53" s="53" t="s">
        <v>1966</v>
      </c>
      <c r="E53" s="55" t="s">
        <v>163</v>
      </c>
      <c r="F53" s="53" t="s">
        <v>229</v>
      </c>
      <c r="G53" s="53" t="s">
        <v>2357</v>
      </c>
      <c r="H53" s="53">
        <v>20120</v>
      </c>
      <c r="I53" s="56" t="s">
        <v>2009</v>
      </c>
      <c r="J53" s="55" t="s">
        <v>2015</v>
      </c>
      <c r="K53" s="53" t="s">
        <v>1606</v>
      </c>
      <c r="L53" s="55" t="s">
        <v>2015</v>
      </c>
      <c r="M53" s="57" t="s">
        <v>2014</v>
      </c>
      <c r="N53" s="57" t="s">
        <v>2014</v>
      </c>
      <c r="O53" s="57" t="s">
        <v>2014</v>
      </c>
      <c r="P53" s="57" t="s">
        <v>2014</v>
      </c>
    </row>
    <row r="54" spans="2:16" ht="24" x14ac:dyDescent="0.3">
      <c r="B54" s="166"/>
      <c r="C54" s="53">
        <v>7.2</v>
      </c>
      <c r="D54" s="53" t="s">
        <v>1966</v>
      </c>
      <c r="E54" s="55" t="s">
        <v>163</v>
      </c>
      <c r="F54" s="53" t="s">
        <v>229</v>
      </c>
      <c r="G54" s="53" t="s">
        <v>2357</v>
      </c>
      <c r="H54" s="53">
        <v>20120</v>
      </c>
      <c r="I54" s="56" t="s">
        <v>2007</v>
      </c>
      <c r="J54" s="55" t="s">
        <v>2015</v>
      </c>
      <c r="K54" s="53" t="s">
        <v>1606</v>
      </c>
      <c r="L54" s="55" t="s">
        <v>2015</v>
      </c>
      <c r="M54" s="57" t="s">
        <v>2014</v>
      </c>
      <c r="N54" s="57" t="s">
        <v>2014</v>
      </c>
      <c r="O54" s="57" t="s">
        <v>2014</v>
      </c>
      <c r="P54" s="57" t="s">
        <v>2014</v>
      </c>
    </row>
    <row r="55" spans="2:16" ht="168" x14ac:dyDescent="0.3">
      <c r="B55" s="166"/>
      <c r="C55" s="53">
        <v>7.2</v>
      </c>
      <c r="D55" s="53" t="s">
        <v>1966</v>
      </c>
      <c r="E55" s="55" t="s">
        <v>163</v>
      </c>
      <c r="F55" s="53" t="s">
        <v>229</v>
      </c>
      <c r="G55" s="53" t="s">
        <v>2357</v>
      </c>
      <c r="H55" s="53">
        <v>20120</v>
      </c>
      <c r="I55" s="56" t="s">
        <v>2003</v>
      </c>
      <c r="J55" s="55" t="s">
        <v>2015</v>
      </c>
      <c r="K55" s="53" t="s">
        <v>1606</v>
      </c>
      <c r="L55" s="55" t="s">
        <v>2358</v>
      </c>
      <c r="M55" s="57" t="s">
        <v>2014</v>
      </c>
      <c r="N55" s="57" t="s">
        <v>2014</v>
      </c>
      <c r="O55" s="57" t="s">
        <v>2014</v>
      </c>
      <c r="P55" s="57" t="s">
        <v>2014</v>
      </c>
    </row>
    <row r="56" spans="2:16" ht="24" x14ac:dyDescent="0.3">
      <c r="B56" s="166"/>
      <c r="C56" s="53">
        <v>7.2</v>
      </c>
      <c r="D56" s="53" t="s">
        <v>1966</v>
      </c>
      <c r="E56" s="55" t="s">
        <v>163</v>
      </c>
      <c r="F56" s="53" t="s">
        <v>229</v>
      </c>
      <c r="G56" s="53" t="s">
        <v>2357</v>
      </c>
      <c r="H56" s="53">
        <v>20120</v>
      </c>
      <c r="I56" s="56" t="s">
        <v>1959</v>
      </c>
      <c r="J56" s="55" t="s">
        <v>1455</v>
      </c>
      <c r="K56" s="53" t="s">
        <v>1606</v>
      </c>
      <c r="L56" s="55" t="s">
        <v>1455</v>
      </c>
      <c r="M56" s="57" t="s">
        <v>2014</v>
      </c>
      <c r="N56" s="57" t="s">
        <v>2014</v>
      </c>
      <c r="O56" s="57" t="s">
        <v>2014</v>
      </c>
      <c r="P56" s="57" t="s">
        <v>2014</v>
      </c>
    </row>
    <row r="57" spans="2:16" ht="409.6" x14ac:dyDescent="0.3">
      <c r="B57" s="166">
        <v>10</v>
      </c>
      <c r="C57" s="53">
        <v>7.2</v>
      </c>
      <c r="D57" s="53" t="s">
        <v>1966</v>
      </c>
      <c r="E57" s="55" t="s">
        <v>163</v>
      </c>
      <c r="F57" s="53" t="s">
        <v>2349</v>
      </c>
      <c r="G57" s="53" t="s">
        <v>2348</v>
      </c>
      <c r="H57" s="53">
        <v>20130</v>
      </c>
      <c r="I57" s="54" t="s">
        <v>2013</v>
      </c>
      <c r="J57" s="55" t="s">
        <v>2356</v>
      </c>
      <c r="K57" s="53" t="s">
        <v>1171</v>
      </c>
      <c r="L57" s="55" t="s">
        <v>2355</v>
      </c>
      <c r="M57" s="55" t="s">
        <v>2347</v>
      </c>
      <c r="N57" s="55" t="s">
        <v>1455</v>
      </c>
      <c r="O57" s="53" t="s">
        <v>1171</v>
      </c>
      <c r="P57" s="53" t="s">
        <v>1455</v>
      </c>
    </row>
    <row r="58" spans="2:16" ht="48" x14ac:dyDescent="0.3">
      <c r="B58" s="166"/>
      <c r="C58" s="53">
        <v>7.2</v>
      </c>
      <c r="D58" s="53" t="s">
        <v>1966</v>
      </c>
      <c r="E58" s="55" t="s">
        <v>163</v>
      </c>
      <c r="F58" s="53" t="s">
        <v>2349</v>
      </c>
      <c r="G58" s="53" t="s">
        <v>2348</v>
      </c>
      <c r="H58" s="53">
        <v>20130</v>
      </c>
      <c r="I58" s="54" t="s">
        <v>1992</v>
      </c>
      <c r="J58" s="55" t="s">
        <v>2015</v>
      </c>
      <c r="K58" s="53" t="s">
        <v>1171</v>
      </c>
      <c r="L58" s="55" t="s">
        <v>2015</v>
      </c>
      <c r="M58" s="55" t="s">
        <v>2347</v>
      </c>
      <c r="N58" s="55" t="s">
        <v>2015</v>
      </c>
      <c r="O58" s="53" t="s">
        <v>1171</v>
      </c>
      <c r="P58" s="55" t="s">
        <v>2010</v>
      </c>
    </row>
    <row r="59" spans="2:16" ht="24" x14ac:dyDescent="0.3">
      <c r="B59" s="166"/>
      <c r="C59" s="53">
        <v>7.2</v>
      </c>
      <c r="D59" s="53" t="s">
        <v>1966</v>
      </c>
      <c r="E59" s="55" t="s">
        <v>163</v>
      </c>
      <c r="F59" s="53" t="s">
        <v>2349</v>
      </c>
      <c r="G59" s="53" t="s">
        <v>2348</v>
      </c>
      <c r="H59" s="53">
        <v>20130</v>
      </c>
      <c r="I59" s="56" t="s">
        <v>2009</v>
      </c>
      <c r="J59" s="55" t="s">
        <v>2015</v>
      </c>
      <c r="K59" s="53" t="s">
        <v>1171</v>
      </c>
      <c r="L59" s="55" t="s">
        <v>2015</v>
      </c>
      <c r="M59" s="55" t="s">
        <v>2347</v>
      </c>
      <c r="N59" s="55" t="s">
        <v>2015</v>
      </c>
      <c r="O59" s="53" t="s">
        <v>1171</v>
      </c>
      <c r="P59" s="53" t="s">
        <v>1455</v>
      </c>
    </row>
    <row r="60" spans="2:16" ht="228" x14ac:dyDescent="0.3">
      <c r="B60" s="166"/>
      <c r="C60" s="53">
        <v>7.2</v>
      </c>
      <c r="D60" s="53" t="s">
        <v>1966</v>
      </c>
      <c r="E60" s="55" t="s">
        <v>163</v>
      </c>
      <c r="F60" s="53" t="s">
        <v>2349</v>
      </c>
      <c r="G60" s="53" t="s">
        <v>2348</v>
      </c>
      <c r="H60" s="53">
        <v>20130</v>
      </c>
      <c r="I60" s="56" t="s">
        <v>2007</v>
      </c>
      <c r="J60" s="55" t="s">
        <v>2015</v>
      </c>
      <c r="K60" s="53" t="s">
        <v>1171</v>
      </c>
      <c r="L60" s="55" t="s">
        <v>2015</v>
      </c>
      <c r="M60" s="55" t="s">
        <v>2347</v>
      </c>
      <c r="N60" s="55" t="s">
        <v>2354</v>
      </c>
      <c r="O60" s="53" t="s">
        <v>1171</v>
      </c>
      <c r="P60" s="55" t="s">
        <v>2353</v>
      </c>
    </row>
    <row r="61" spans="2:16" ht="144" x14ac:dyDescent="0.3">
      <c r="B61" s="166"/>
      <c r="C61" s="53">
        <v>7.2</v>
      </c>
      <c r="D61" s="53" t="s">
        <v>1966</v>
      </c>
      <c r="E61" s="55" t="s">
        <v>163</v>
      </c>
      <c r="F61" s="53" t="s">
        <v>2349</v>
      </c>
      <c r="G61" s="53" t="s">
        <v>2348</v>
      </c>
      <c r="H61" s="53">
        <v>20130</v>
      </c>
      <c r="I61" s="56" t="s">
        <v>2003</v>
      </c>
      <c r="J61" s="55" t="s">
        <v>2015</v>
      </c>
      <c r="K61" s="53" t="s">
        <v>1171</v>
      </c>
      <c r="L61" s="55" t="s">
        <v>2352</v>
      </c>
      <c r="M61" s="55" t="s">
        <v>2347</v>
      </c>
      <c r="N61" s="55" t="s">
        <v>2351</v>
      </c>
      <c r="O61" s="53" t="s">
        <v>1171</v>
      </c>
      <c r="P61" s="55" t="s">
        <v>2350</v>
      </c>
    </row>
    <row r="62" spans="2:16" ht="180" x14ac:dyDescent="0.3">
      <c r="B62" s="166"/>
      <c r="C62" s="53">
        <v>7.2</v>
      </c>
      <c r="D62" s="53" t="s">
        <v>1966</v>
      </c>
      <c r="E62" s="55" t="s">
        <v>163</v>
      </c>
      <c r="F62" s="53" t="s">
        <v>2349</v>
      </c>
      <c r="G62" s="53" t="s">
        <v>2348</v>
      </c>
      <c r="H62" s="53">
        <v>20130</v>
      </c>
      <c r="I62" s="56" t="s">
        <v>1959</v>
      </c>
      <c r="J62" s="55" t="s">
        <v>1455</v>
      </c>
      <c r="K62" s="53" t="s">
        <v>1171</v>
      </c>
      <c r="L62" s="55" t="s">
        <v>1455</v>
      </c>
      <c r="M62" s="55" t="s">
        <v>2347</v>
      </c>
      <c r="N62" s="55" t="s">
        <v>2346</v>
      </c>
      <c r="O62" s="53" t="s">
        <v>1171</v>
      </c>
      <c r="P62" s="55" t="s">
        <v>2345</v>
      </c>
    </row>
    <row r="63" spans="2:16" ht="204" x14ac:dyDescent="0.3">
      <c r="B63" s="164">
        <v>11</v>
      </c>
      <c r="C63" s="53">
        <v>7.3</v>
      </c>
      <c r="D63" s="55" t="s">
        <v>2221</v>
      </c>
      <c r="E63" s="55" t="s">
        <v>346</v>
      </c>
      <c r="F63" s="55" t="s">
        <v>2338</v>
      </c>
      <c r="G63" s="53" t="s">
        <v>2337</v>
      </c>
      <c r="H63" s="53">
        <v>3510</v>
      </c>
      <c r="I63" s="54" t="s">
        <v>2013</v>
      </c>
      <c r="J63" s="55" t="s">
        <v>1455</v>
      </c>
      <c r="K63" s="55" t="s">
        <v>2335</v>
      </c>
      <c r="L63" s="53" t="s">
        <v>1455</v>
      </c>
      <c r="M63" s="55" t="s">
        <v>2333</v>
      </c>
      <c r="N63" s="55" t="s">
        <v>1455</v>
      </c>
      <c r="O63" s="55" t="s">
        <v>2331</v>
      </c>
      <c r="P63" s="53" t="s">
        <v>1455</v>
      </c>
    </row>
    <row r="64" spans="2:16" ht="204" x14ac:dyDescent="0.3">
      <c r="B64" s="164"/>
      <c r="C64" s="53">
        <v>7.3</v>
      </c>
      <c r="D64" s="55" t="s">
        <v>2221</v>
      </c>
      <c r="E64" s="55" t="s">
        <v>346</v>
      </c>
      <c r="F64" s="55" t="s">
        <v>2338</v>
      </c>
      <c r="G64" s="53" t="s">
        <v>2337</v>
      </c>
      <c r="H64" s="53">
        <v>3510</v>
      </c>
      <c r="I64" s="54" t="s">
        <v>1992</v>
      </c>
      <c r="J64" s="55" t="s">
        <v>2015</v>
      </c>
      <c r="K64" s="55" t="s">
        <v>2335</v>
      </c>
      <c r="L64" s="55" t="s">
        <v>2015</v>
      </c>
      <c r="M64" s="55" t="s">
        <v>2333</v>
      </c>
      <c r="N64" s="55" t="s">
        <v>2015</v>
      </c>
      <c r="O64" s="55" t="s">
        <v>2331</v>
      </c>
      <c r="P64" s="55" t="s">
        <v>2010</v>
      </c>
    </row>
    <row r="65" spans="2:16" ht="204" x14ac:dyDescent="0.3">
      <c r="B65" s="164"/>
      <c r="C65" s="53">
        <v>7.3</v>
      </c>
      <c r="D65" s="55" t="s">
        <v>2221</v>
      </c>
      <c r="E65" s="55" t="s">
        <v>346</v>
      </c>
      <c r="F65" s="55" t="s">
        <v>2338</v>
      </c>
      <c r="G65" s="53" t="s">
        <v>2337</v>
      </c>
      <c r="H65" s="53">
        <v>3510</v>
      </c>
      <c r="I65" s="56" t="s">
        <v>2009</v>
      </c>
      <c r="J65" s="55" t="s">
        <v>2015</v>
      </c>
      <c r="K65" s="55" t="s">
        <v>2335</v>
      </c>
      <c r="L65" s="55" t="s">
        <v>2015</v>
      </c>
      <c r="M65" s="55" t="s">
        <v>2333</v>
      </c>
      <c r="N65" s="55" t="s">
        <v>2344</v>
      </c>
      <c r="O65" s="55" t="s">
        <v>2331</v>
      </c>
      <c r="P65" s="53" t="s">
        <v>1455</v>
      </c>
    </row>
    <row r="66" spans="2:16" ht="326.39999999999998" customHeight="1" x14ac:dyDescent="0.3">
      <c r="B66" s="164"/>
      <c r="C66" s="53">
        <v>7.3</v>
      </c>
      <c r="D66" s="55" t="s">
        <v>2221</v>
      </c>
      <c r="E66" s="55" t="s">
        <v>346</v>
      </c>
      <c r="F66" s="55" t="s">
        <v>2338</v>
      </c>
      <c r="G66" s="53" t="s">
        <v>2337</v>
      </c>
      <c r="H66" s="53">
        <v>3510</v>
      </c>
      <c r="I66" s="56" t="s">
        <v>2007</v>
      </c>
      <c r="J66" s="55" t="s">
        <v>2015</v>
      </c>
      <c r="K66" s="55" t="s">
        <v>2335</v>
      </c>
      <c r="L66" s="55" t="s">
        <v>2015</v>
      </c>
      <c r="M66" s="55" t="s">
        <v>2333</v>
      </c>
      <c r="N66" s="55" t="s">
        <v>2343</v>
      </c>
      <c r="O66" s="55" t="s">
        <v>2331</v>
      </c>
      <c r="P66" s="55" t="s">
        <v>2342</v>
      </c>
    </row>
    <row r="67" spans="2:16" ht="273.60000000000002" customHeight="1" x14ac:dyDescent="0.3">
      <c r="B67" s="164"/>
      <c r="C67" s="53">
        <v>7.3</v>
      </c>
      <c r="D67" s="55" t="s">
        <v>2221</v>
      </c>
      <c r="E67" s="55" t="s">
        <v>346</v>
      </c>
      <c r="F67" s="55" t="s">
        <v>2338</v>
      </c>
      <c r="G67" s="53" t="s">
        <v>2337</v>
      </c>
      <c r="H67" s="53">
        <v>3510</v>
      </c>
      <c r="I67" s="56" t="s">
        <v>2003</v>
      </c>
      <c r="J67" s="55" t="s">
        <v>2341</v>
      </c>
      <c r="K67" s="55" t="s">
        <v>2335</v>
      </c>
      <c r="L67" s="53" t="s">
        <v>1455</v>
      </c>
      <c r="M67" s="55" t="s">
        <v>2333</v>
      </c>
      <c r="N67" s="55" t="s">
        <v>2340</v>
      </c>
      <c r="O67" s="55" t="s">
        <v>2331</v>
      </c>
      <c r="P67" s="55" t="s">
        <v>2339</v>
      </c>
    </row>
    <row r="68" spans="2:16" ht="409.2" customHeight="1" x14ac:dyDescent="0.3">
      <c r="B68" s="164"/>
      <c r="C68" s="53">
        <v>7.3</v>
      </c>
      <c r="D68" s="55" t="s">
        <v>2221</v>
      </c>
      <c r="E68" s="55" t="s">
        <v>346</v>
      </c>
      <c r="F68" s="55" t="s">
        <v>2338</v>
      </c>
      <c r="G68" s="53" t="s">
        <v>2337</v>
      </c>
      <c r="H68" s="53">
        <v>3510</v>
      </c>
      <c r="I68" s="56" t="s">
        <v>1959</v>
      </c>
      <c r="J68" s="55" t="s">
        <v>2336</v>
      </c>
      <c r="K68" s="55" t="s">
        <v>2335</v>
      </c>
      <c r="L68" s="55" t="s">
        <v>2334</v>
      </c>
      <c r="M68" s="55" t="s">
        <v>2333</v>
      </c>
      <c r="N68" s="55" t="s">
        <v>2332</v>
      </c>
      <c r="O68" s="55" t="s">
        <v>2331</v>
      </c>
      <c r="P68" s="55" t="s">
        <v>2330</v>
      </c>
    </row>
    <row r="69" spans="2:16" ht="36" x14ac:dyDescent="0.3">
      <c r="B69" s="164">
        <v>12</v>
      </c>
      <c r="C69" s="53">
        <v>7.3</v>
      </c>
      <c r="D69" s="55" t="s">
        <v>2221</v>
      </c>
      <c r="E69" s="55" t="s">
        <v>346</v>
      </c>
      <c r="F69" s="53" t="s">
        <v>2321</v>
      </c>
      <c r="G69" s="53" t="s">
        <v>2320</v>
      </c>
      <c r="H69" s="53">
        <v>3510</v>
      </c>
      <c r="I69" s="54" t="s">
        <v>2013</v>
      </c>
      <c r="J69" s="55" t="s">
        <v>2329</v>
      </c>
      <c r="K69" s="53" t="s">
        <v>27</v>
      </c>
      <c r="L69" s="53" t="s">
        <v>2328</v>
      </c>
      <c r="M69" s="53" t="s">
        <v>2319</v>
      </c>
      <c r="N69" s="55" t="s">
        <v>1455</v>
      </c>
      <c r="O69" s="53" t="s">
        <v>1232</v>
      </c>
      <c r="P69" s="53" t="s">
        <v>1455</v>
      </c>
    </row>
    <row r="70" spans="2:16" ht="48" x14ac:dyDescent="0.3">
      <c r="B70" s="164"/>
      <c r="C70" s="53">
        <v>7.3</v>
      </c>
      <c r="D70" s="55" t="s">
        <v>2221</v>
      </c>
      <c r="E70" s="55" t="s">
        <v>346</v>
      </c>
      <c r="F70" s="53" t="s">
        <v>2321</v>
      </c>
      <c r="G70" s="53" t="s">
        <v>2320</v>
      </c>
      <c r="H70" s="53">
        <v>3510</v>
      </c>
      <c r="I70" s="54" t="s">
        <v>1992</v>
      </c>
      <c r="J70" s="55" t="s">
        <v>2015</v>
      </c>
      <c r="K70" s="53" t="s">
        <v>27</v>
      </c>
      <c r="L70" s="55" t="s">
        <v>2015</v>
      </c>
      <c r="M70" s="53" t="s">
        <v>2319</v>
      </c>
      <c r="N70" s="55" t="s">
        <v>2015</v>
      </c>
      <c r="O70" s="53" t="s">
        <v>1232</v>
      </c>
      <c r="P70" s="55" t="s">
        <v>2010</v>
      </c>
    </row>
    <row r="71" spans="2:16" ht="409.6" x14ac:dyDescent="0.3">
      <c r="B71" s="164"/>
      <c r="C71" s="53">
        <v>7.3</v>
      </c>
      <c r="D71" s="55" t="s">
        <v>2221</v>
      </c>
      <c r="E71" s="55" t="s">
        <v>346</v>
      </c>
      <c r="F71" s="53" t="s">
        <v>2321</v>
      </c>
      <c r="G71" s="53" t="s">
        <v>2320</v>
      </c>
      <c r="H71" s="53">
        <v>3510</v>
      </c>
      <c r="I71" s="56" t="s">
        <v>2009</v>
      </c>
      <c r="J71" s="55" t="s">
        <v>2327</v>
      </c>
      <c r="K71" s="53" t="s">
        <v>27</v>
      </c>
      <c r="L71" s="55" t="s">
        <v>2326</v>
      </c>
      <c r="M71" s="53" t="s">
        <v>2319</v>
      </c>
      <c r="N71" s="55" t="s">
        <v>2015</v>
      </c>
      <c r="O71" s="53" t="s">
        <v>1232</v>
      </c>
      <c r="P71" s="53" t="s">
        <v>1455</v>
      </c>
    </row>
    <row r="72" spans="2:16" ht="348" x14ac:dyDescent="0.3">
      <c r="B72" s="164"/>
      <c r="C72" s="53">
        <v>7.3</v>
      </c>
      <c r="D72" s="55" t="s">
        <v>2221</v>
      </c>
      <c r="E72" s="55" t="s">
        <v>346</v>
      </c>
      <c r="F72" s="53" t="s">
        <v>2321</v>
      </c>
      <c r="G72" s="53" t="s">
        <v>2320</v>
      </c>
      <c r="H72" s="53">
        <v>3510</v>
      </c>
      <c r="I72" s="56" t="s">
        <v>2007</v>
      </c>
      <c r="J72" s="55" t="s">
        <v>2015</v>
      </c>
      <c r="K72" s="53" t="s">
        <v>27</v>
      </c>
      <c r="L72" s="55" t="s">
        <v>2015</v>
      </c>
      <c r="M72" s="53" t="s">
        <v>2319</v>
      </c>
      <c r="N72" s="55" t="s">
        <v>2325</v>
      </c>
      <c r="O72" s="53" t="s">
        <v>1232</v>
      </c>
      <c r="P72" s="55" t="s">
        <v>2324</v>
      </c>
    </row>
    <row r="73" spans="2:16" ht="108" x14ac:dyDescent="0.3">
      <c r="B73" s="164"/>
      <c r="C73" s="53">
        <v>7.3</v>
      </c>
      <c r="D73" s="55" t="s">
        <v>2221</v>
      </c>
      <c r="E73" s="55" t="s">
        <v>346</v>
      </c>
      <c r="F73" s="53" t="s">
        <v>2321</v>
      </c>
      <c r="G73" s="53" t="s">
        <v>2320</v>
      </c>
      <c r="H73" s="53">
        <v>3510</v>
      </c>
      <c r="I73" s="56" t="s">
        <v>2003</v>
      </c>
      <c r="J73" s="53" t="s">
        <v>1455</v>
      </c>
      <c r="K73" s="53" t="s">
        <v>27</v>
      </c>
      <c r="L73" s="53" t="s">
        <v>1455</v>
      </c>
      <c r="M73" s="53" t="s">
        <v>2319</v>
      </c>
      <c r="N73" s="55" t="s">
        <v>2323</v>
      </c>
      <c r="O73" s="53" t="s">
        <v>1232</v>
      </c>
      <c r="P73" s="55" t="s">
        <v>2322</v>
      </c>
    </row>
    <row r="74" spans="2:16" ht="372" x14ac:dyDescent="0.3">
      <c r="B74" s="164"/>
      <c r="C74" s="53">
        <v>7.3</v>
      </c>
      <c r="D74" s="55" t="s">
        <v>2221</v>
      </c>
      <c r="E74" s="55" t="s">
        <v>346</v>
      </c>
      <c r="F74" s="53" t="s">
        <v>2321</v>
      </c>
      <c r="G74" s="53" t="s">
        <v>2320</v>
      </c>
      <c r="H74" s="53">
        <v>3510</v>
      </c>
      <c r="I74" s="56" t="s">
        <v>1959</v>
      </c>
      <c r="J74" s="53" t="s">
        <v>1455</v>
      </c>
      <c r="K74" s="53" t="s">
        <v>27</v>
      </c>
      <c r="L74" s="53" t="s">
        <v>1455</v>
      </c>
      <c r="M74" s="53" t="s">
        <v>2319</v>
      </c>
      <c r="N74" s="55" t="s">
        <v>2318</v>
      </c>
      <c r="O74" s="53" t="s">
        <v>1232</v>
      </c>
      <c r="P74" s="55" t="s">
        <v>2317</v>
      </c>
    </row>
    <row r="75" spans="2:16" ht="276" x14ac:dyDescent="0.3">
      <c r="B75" s="164">
        <v>13</v>
      </c>
      <c r="C75" s="53">
        <v>7.3</v>
      </c>
      <c r="D75" s="59" t="s">
        <v>2221</v>
      </c>
      <c r="E75" s="53" t="s">
        <v>346</v>
      </c>
      <c r="F75" s="53" t="s">
        <v>2307</v>
      </c>
      <c r="G75" s="53" t="s">
        <v>2306</v>
      </c>
      <c r="H75" s="53">
        <v>3510</v>
      </c>
      <c r="I75" s="54" t="s">
        <v>2013</v>
      </c>
      <c r="J75" s="55" t="s">
        <v>2316</v>
      </c>
      <c r="K75" s="55" t="s">
        <v>2315</v>
      </c>
      <c r="L75" s="53" t="s">
        <v>2314</v>
      </c>
      <c r="M75" s="53" t="s">
        <v>2304</v>
      </c>
      <c r="N75" s="53" t="s">
        <v>1455</v>
      </c>
      <c r="O75" s="55" t="s">
        <v>2303</v>
      </c>
      <c r="P75" s="53" t="s">
        <v>1455</v>
      </c>
    </row>
    <row r="76" spans="2:16" ht="48" x14ac:dyDescent="0.3">
      <c r="B76" s="164"/>
      <c r="C76" s="53">
        <v>7.3</v>
      </c>
      <c r="D76" s="55" t="s">
        <v>2221</v>
      </c>
      <c r="E76" s="53" t="s">
        <v>346</v>
      </c>
      <c r="F76" s="53" t="s">
        <v>2307</v>
      </c>
      <c r="G76" s="53" t="s">
        <v>2306</v>
      </c>
      <c r="H76" s="53">
        <v>3510</v>
      </c>
      <c r="I76" s="54" t="s">
        <v>1992</v>
      </c>
      <c r="J76" s="55" t="s">
        <v>2015</v>
      </c>
      <c r="K76" s="55" t="s">
        <v>2305</v>
      </c>
      <c r="L76" s="55" t="s">
        <v>2015</v>
      </c>
      <c r="M76" s="53" t="s">
        <v>2304</v>
      </c>
      <c r="N76" s="53" t="s">
        <v>2015</v>
      </c>
      <c r="O76" s="55" t="s">
        <v>2303</v>
      </c>
      <c r="P76" s="55" t="s">
        <v>2010</v>
      </c>
    </row>
    <row r="77" spans="2:16" ht="48" x14ac:dyDescent="0.3">
      <c r="B77" s="164"/>
      <c r="C77" s="53">
        <v>7.3</v>
      </c>
      <c r="D77" s="55" t="s">
        <v>2221</v>
      </c>
      <c r="E77" s="53" t="s">
        <v>346</v>
      </c>
      <c r="F77" s="53" t="s">
        <v>2307</v>
      </c>
      <c r="G77" s="53" t="s">
        <v>2306</v>
      </c>
      <c r="H77" s="53">
        <v>3510</v>
      </c>
      <c r="I77" s="56" t="s">
        <v>2009</v>
      </c>
      <c r="J77" s="55" t="s">
        <v>2015</v>
      </c>
      <c r="K77" s="55" t="s">
        <v>2305</v>
      </c>
      <c r="L77" s="55" t="s">
        <v>2015</v>
      </c>
      <c r="M77" s="53" t="s">
        <v>2304</v>
      </c>
      <c r="N77" s="53" t="s">
        <v>2015</v>
      </c>
      <c r="O77" s="55" t="s">
        <v>2303</v>
      </c>
      <c r="P77" s="53" t="s">
        <v>1455</v>
      </c>
    </row>
    <row r="78" spans="2:16" ht="264" x14ac:dyDescent="0.3">
      <c r="B78" s="164"/>
      <c r="C78" s="53">
        <v>7.3</v>
      </c>
      <c r="D78" s="55" t="s">
        <v>2221</v>
      </c>
      <c r="E78" s="53" t="s">
        <v>346</v>
      </c>
      <c r="F78" s="53" t="s">
        <v>2307</v>
      </c>
      <c r="G78" s="53" t="s">
        <v>2306</v>
      </c>
      <c r="H78" s="53">
        <v>3510</v>
      </c>
      <c r="I78" s="56" t="s">
        <v>2007</v>
      </c>
      <c r="J78" s="55" t="s">
        <v>2015</v>
      </c>
      <c r="K78" s="55" t="s">
        <v>2305</v>
      </c>
      <c r="L78" s="55" t="s">
        <v>2015</v>
      </c>
      <c r="M78" s="53" t="s">
        <v>2304</v>
      </c>
      <c r="N78" s="55" t="s">
        <v>2313</v>
      </c>
      <c r="O78" s="55" t="s">
        <v>2303</v>
      </c>
      <c r="P78" s="55" t="s">
        <v>2312</v>
      </c>
    </row>
    <row r="79" spans="2:16" ht="252" x14ac:dyDescent="0.3">
      <c r="B79" s="164"/>
      <c r="C79" s="53">
        <v>7.3</v>
      </c>
      <c r="D79" s="55" t="s">
        <v>2221</v>
      </c>
      <c r="E79" s="53" t="s">
        <v>346</v>
      </c>
      <c r="F79" s="53" t="s">
        <v>2307</v>
      </c>
      <c r="G79" s="53" t="s">
        <v>2306</v>
      </c>
      <c r="H79" s="53">
        <v>3510</v>
      </c>
      <c r="I79" s="56" t="s">
        <v>2003</v>
      </c>
      <c r="J79" s="55" t="s">
        <v>2311</v>
      </c>
      <c r="K79" s="55" t="s">
        <v>2305</v>
      </c>
      <c r="L79" s="55" t="s">
        <v>2310</v>
      </c>
      <c r="M79" s="53" t="s">
        <v>2304</v>
      </c>
      <c r="N79" s="55" t="s">
        <v>2309</v>
      </c>
      <c r="O79" s="55" t="s">
        <v>2303</v>
      </c>
      <c r="P79" s="55" t="s">
        <v>2308</v>
      </c>
    </row>
    <row r="80" spans="2:16" ht="156" x14ac:dyDescent="0.3">
      <c r="B80" s="164"/>
      <c r="C80" s="53">
        <v>7.3</v>
      </c>
      <c r="D80" s="55" t="s">
        <v>2221</v>
      </c>
      <c r="E80" s="53" t="s">
        <v>346</v>
      </c>
      <c r="F80" s="53" t="s">
        <v>2307</v>
      </c>
      <c r="G80" s="53" t="s">
        <v>2306</v>
      </c>
      <c r="H80" s="53">
        <v>3510</v>
      </c>
      <c r="I80" s="56" t="s">
        <v>1959</v>
      </c>
      <c r="J80" s="53" t="s">
        <v>1455</v>
      </c>
      <c r="K80" s="55" t="s">
        <v>2305</v>
      </c>
      <c r="L80" s="53" t="s">
        <v>1455</v>
      </c>
      <c r="M80" s="53" t="s">
        <v>2304</v>
      </c>
      <c r="N80" s="53" t="s">
        <v>2015</v>
      </c>
      <c r="O80" s="55" t="s">
        <v>2303</v>
      </c>
      <c r="P80" s="55" t="s">
        <v>2302</v>
      </c>
    </row>
    <row r="81" spans="2:16" ht="264" x14ac:dyDescent="0.3">
      <c r="B81" s="164">
        <v>14</v>
      </c>
      <c r="C81" s="53">
        <v>7.3</v>
      </c>
      <c r="D81" s="55" t="s">
        <v>2221</v>
      </c>
      <c r="E81" s="53" t="s">
        <v>346</v>
      </c>
      <c r="F81" s="53" t="s">
        <v>2294</v>
      </c>
      <c r="G81" s="53" t="s">
        <v>2293</v>
      </c>
      <c r="H81" s="53">
        <v>3510</v>
      </c>
      <c r="I81" s="54" t="s">
        <v>2013</v>
      </c>
      <c r="J81" s="55" t="s">
        <v>2301</v>
      </c>
      <c r="K81" s="55" t="s">
        <v>2292</v>
      </c>
      <c r="L81" s="55" t="s">
        <v>2300</v>
      </c>
      <c r="M81" s="53" t="s">
        <v>2291</v>
      </c>
      <c r="N81" s="53" t="s">
        <v>1455</v>
      </c>
      <c r="O81" s="55" t="s">
        <v>2289</v>
      </c>
      <c r="P81" s="53" t="s">
        <v>1455</v>
      </c>
    </row>
    <row r="82" spans="2:16" ht="48" x14ac:dyDescent="0.3">
      <c r="B82" s="164"/>
      <c r="C82" s="53">
        <v>7.3</v>
      </c>
      <c r="D82" s="55" t="s">
        <v>2221</v>
      </c>
      <c r="E82" s="53" t="s">
        <v>346</v>
      </c>
      <c r="F82" s="53" t="s">
        <v>2294</v>
      </c>
      <c r="G82" s="53" t="s">
        <v>2293</v>
      </c>
      <c r="H82" s="53">
        <v>3510</v>
      </c>
      <c r="I82" s="54" t="s">
        <v>1992</v>
      </c>
      <c r="J82" s="55" t="s">
        <v>2015</v>
      </c>
      <c r="K82" s="55" t="s">
        <v>2292</v>
      </c>
      <c r="L82" s="55" t="s">
        <v>2015</v>
      </c>
      <c r="M82" s="53" t="s">
        <v>2291</v>
      </c>
      <c r="N82" s="53" t="s">
        <v>2015</v>
      </c>
      <c r="O82" s="55" t="s">
        <v>2289</v>
      </c>
      <c r="P82" s="55" t="s">
        <v>2010</v>
      </c>
    </row>
    <row r="83" spans="2:16" ht="48" x14ac:dyDescent="0.3">
      <c r="B83" s="164"/>
      <c r="C83" s="53">
        <v>7.3</v>
      </c>
      <c r="D83" s="55" t="s">
        <v>2221</v>
      </c>
      <c r="E83" s="53" t="s">
        <v>346</v>
      </c>
      <c r="F83" s="53" t="s">
        <v>2294</v>
      </c>
      <c r="G83" s="53" t="s">
        <v>2293</v>
      </c>
      <c r="H83" s="53">
        <v>3510</v>
      </c>
      <c r="I83" s="56" t="s">
        <v>2009</v>
      </c>
      <c r="J83" s="55" t="s">
        <v>2015</v>
      </c>
      <c r="K83" s="55" t="s">
        <v>2292</v>
      </c>
      <c r="L83" s="55" t="s">
        <v>2015</v>
      </c>
      <c r="M83" s="53" t="s">
        <v>2291</v>
      </c>
      <c r="N83" s="53" t="s">
        <v>2015</v>
      </c>
      <c r="O83" s="55" t="s">
        <v>2289</v>
      </c>
      <c r="P83" s="53" t="s">
        <v>1455</v>
      </c>
    </row>
    <row r="84" spans="2:16" ht="252" x14ac:dyDescent="0.3">
      <c r="B84" s="164"/>
      <c r="C84" s="53">
        <v>7.3</v>
      </c>
      <c r="D84" s="55" t="s">
        <v>2221</v>
      </c>
      <c r="E84" s="53" t="s">
        <v>346</v>
      </c>
      <c r="F84" s="53" t="s">
        <v>2294</v>
      </c>
      <c r="G84" s="53" t="s">
        <v>2293</v>
      </c>
      <c r="H84" s="53">
        <v>3510</v>
      </c>
      <c r="I84" s="56" t="s">
        <v>2007</v>
      </c>
      <c r="J84" s="55" t="s">
        <v>2015</v>
      </c>
      <c r="K84" s="55" t="s">
        <v>2292</v>
      </c>
      <c r="L84" s="55" t="s">
        <v>2015</v>
      </c>
      <c r="M84" s="53" t="s">
        <v>2291</v>
      </c>
      <c r="N84" s="55" t="s">
        <v>2299</v>
      </c>
      <c r="O84" s="55" t="s">
        <v>2289</v>
      </c>
      <c r="P84" s="55" t="s">
        <v>2298</v>
      </c>
    </row>
    <row r="85" spans="2:16" ht="409.6" x14ac:dyDescent="0.3">
      <c r="B85" s="164"/>
      <c r="C85" s="53">
        <v>7.3</v>
      </c>
      <c r="D85" s="55" t="s">
        <v>2221</v>
      </c>
      <c r="E85" s="53" t="s">
        <v>346</v>
      </c>
      <c r="F85" s="53" t="s">
        <v>2294</v>
      </c>
      <c r="G85" s="53" t="s">
        <v>2293</v>
      </c>
      <c r="H85" s="53">
        <v>3510</v>
      </c>
      <c r="I85" s="56" t="s">
        <v>2003</v>
      </c>
      <c r="J85" s="55" t="s">
        <v>2297</v>
      </c>
      <c r="K85" s="55" t="s">
        <v>2292</v>
      </c>
      <c r="L85" s="55" t="s">
        <v>2296</v>
      </c>
      <c r="M85" s="53" t="s">
        <v>2291</v>
      </c>
      <c r="N85" s="53" t="s">
        <v>2015</v>
      </c>
      <c r="O85" s="55" t="s">
        <v>2289</v>
      </c>
      <c r="P85" s="55" t="s">
        <v>2295</v>
      </c>
    </row>
    <row r="86" spans="2:16" ht="192" x14ac:dyDescent="0.3">
      <c r="B86" s="164"/>
      <c r="C86" s="53">
        <v>7.3</v>
      </c>
      <c r="D86" s="55" t="s">
        <v>2221</v>
      </c>
      <c r="E86" s="53" t="s">
        <v>346</v>
      </c>
      <c r="F86" s="53" t="s">
        <v>2294</v>
      </c>
      <c r="G86" s="53" t="s">
        <v>2293</v>
      </c>
      <c r="H86" s="53">
        <v>3510</v>
      </c>
      <c r="I86" s="56" t="s">
        <v>1959</v>
      </c>
      <c r="J86" s="53" t="s">
        <v>1455</v>
      </c>
      <c r="K86" s="55" t="s">
        <v>2292</v>
      </c>
      <c r="L86" s="53" t="s">
        <v>1455</v>
      </c>
      <c r="M86" s="53" t="s">
        <v>2291</v>
      </c>
      <c r="N86" s="55" t="s">
        <v>2290</v>
      </c>
      <c r="O86" s="55" t="s">
        <v>2289</v>
      </c>
      <c r="P86" s="55" t="s">
        <v>2288</v>
      </c>
    </row>
    <row r="87" spans="2:16" ht="60" x14ac:dyDescent="0.3">
      <c r="B87" s="164">
        <v>15</v>
      </c>
      <c r="C87" s="53">
        <v>7.3</v>
      </c>
      <c r="D87" s="55" t="s">
        <v>2221</v>
      </c>
      <c r="E87" s="53" t="s">
        <v>346</v>
      </c>
      <c r="F87" s="53" t="s">
        <v>779</v>
      </c>
      <c r="G87" s="53" t="s">
        <v>2277</v>
      </c>
      <c r="H87" s="53">
        <v>3510</v>
      </c>
      <c r="I87" s="54" t="s">
        <v>2013</v>
      </c>
      <c r="J87" s="55" t="s">
        <v>2287</v>
      </c>
      <c r="K87" s="53" t="s">
        <v>1243</v>
      </c>
      <c r="L87" s="55" t="s">
        <v>2286</v>
      </c>
      <c r="M87" s="53" t="s">
        <v>2275</v>
      </c>
      <c r="N87" s="53" t="s">
        <v>1455</v>
      </c>
      <c r="O87" s="55" t="s">
        <v>1243</v>
      </c>
      <c r="P87" s="53" t="s">
        <v>1455</v>
      </c>
    </row>
    <row r="88" spans="2:16" ht="48" x14ac:dyDescent="0.3">
      <c r="B88" s="164"/>
      <c r="C88" s="53">
        <v>7.3</v>
      </c>
      <c r="D88" s="55" t="s">
        <v>2221</v>
      </c>
      <c r="E88" s="53" t="s">
        <v>346</v>
      </c>
      <c r="F88" s="53" t="s">
        <v>779</v>
      </c>
      <c r="G88" s="53" t="s">
        <v>2277</v>
      </c>
      <c r="H88" s="53">
        <v>3510</v>
      </c>
      <c r="I88" s="54" t="s">
        <v>1992</v>
      </c>
      <c r="J88" s="55" t="s">
        <v>2015</v>
      </c>
      <c r="K88" s="53" t="s">
        <v>1243</v>
      </c>
      <c r="L88" s="55" t="s">
        <v>2015</v>
      </c>
      <c r="M88" s="53" t="s">
        <v>2275</v>
      </c>
      <c r="N88" s="55" t="s">
        <v>2015</v>
      </c>
      <c r="O88" s="55" t="s">
        <v>1243</v>
      </c>
      <c r="P88" s="55" t="s">
        <v>2010</v>
      </c>
    </row>
    <row r="89" spans="2:16" ht="96" x14ac:dyDescent="0.3">
      <c r="B89" s="164"/>
      <c r="C89" s="53">
        <v>7.3</v>
      </c>
      <c r="D89" s="55" t="s">
        <v>2221</v>
      </c>
      <c r="E89" s="53" t="s">
        <v>346</v>
      </c>
      <c r="F89" s="53" t="s">
        <v>779</v>
      </c>
      <c r="G89" s="53" t="s">
        <v>2277</v>
      </c>
      <c r="H89" s="53">
        <v>3510</v>
      </c>
      <c r="I89" s="56" t="s">
        <v>2009</v>
      </c>
      <c r="J89" s="55" t="s">
        <v>2285</v>
      </c>
      <c r="K89" s="53" t="s">
        <v>1243</v>
      </c>
      <c r="L89" s="53" t="s">
        <v>1455</v>
      </c>
      <c r="M89" s="53" t="s">
        <v>2275</v>
      </c>
      <c r="N89" s="55" t="s">
        <v>2015</v>
      </c>
      <c r="O89" s="55" t="s">
        <v>1243</v>
      </c>
      <c r="P89" s="53" t="s">
        <v>1455</v>
      </c>
    </row>
    <row r="90" spans="2:16" ht="288" x14ac:dyDescent="0.3">
      <c r="B90" s="164"/>
      <c r="C90" s="53">
        <v>7.3</v>
      </c>
      <c r="D90" s="55" t="s">
        <v>2221</v>
      </c>
      <c r="E90" s="53" t="s">
        <v>346</v>
      </c>
      <c r="F90" s="53" t="s">
        <v>779</v>
      </c>
      <c r="G90" s="53" t="s">
        <v>2277</v>
      </c>
      <c r="H90" s="53">
        <v>3510</v>
      </c>
      <c r="I90" s="56" t="s">
        <v>2007</v>
      </c>
      <c r="J90" s="55" t="s">
        <v>2284</v>
      </c>
      <c r="K90" s="53" t="s">
        <v>1243</v>
      </c>
      <c r="L90" s="53" t="s">
        <v>2015</v>
      </c>
      <c r="M90" s="53" t="s">
        <v>2275</v>
      </c>
      <c r="N90" s="55" t="s">
        <v>2283</v>
      </c>
      <c r="O90" s="55" t="s">
        <v>1243</v>
      </c>
      <c r="P90" s="55" t="s">
        <v>2282</v>
      </c>
    </row>
    <row r="91" spans="2:16" ht="276" x14ac:dyDescent="0.3">
      <c r="B91" s="164"/>
      <c r="C91" s="53">
        <v>7.3</v>
      </c>
      <c r="D91" s="55" t="s">
        <v>2221</v>
      </c>
      <c r="E91" s="53" t="s">
        <v>346</v>
      </c>
      <c r="F91" s="53" t="s">
        <v>779</v>
      </c>
      <c r="G91" s="53" t="s">
        <v>2277</v>
      </c>
      <c r="H91" s="53">
        <v>3510</v>
      </c>
      <c r="I91" s="56" t="s">
        <v>2003</v>
      </c>
      <c r="J91" s="55" t="s">
        <v>2281</v>
      </c>
      <c r="K91" s="53" t="s">
        <v>1243</v>
      </c>
      <c r="L91" s="55" t="s">
        <v>2280</v>
      </c>
      <c r="M91" s="53" t="s">
        <v>2275</v>
      </c>
      <c r="N91" s="55" t="s">
        <v>2279</v>
      </c>
      <c r="O91" s="55" t="s">
        <v>1243</v>
      </c>
      <c r="P91" s="55" t="s">
        <v>2278</v>
      </c>
    </row>
    <row r="92" spans="2:16" ht="216" x14ac:dyDescent="0.3">
      <c r="B92" s="164"/>
      <c r="C92" s="53">
        <v>7.3</v>
      </c>
      <c r="D92" s="55" t="s">
        <v>2221</v>
      </c>
      <c r="E92" s="53" t="s">
        <v>346</v>
      </c>
      <c r="F92" s="53" t="s">
        <v>779</v>
      </c>
      <c r="G92" s="53" t="s">
        <v>2277</v>
      </c>
      <c r="H92" s="53">
        <v>3510</v>
      </c>
      <c r="I92" s="56" t="s">
        <v>1959</v>
      </c>
      <c r="J92" s="55" t="s">
        <v>2276</v>
      </c>
      <c r="K92" s="53" t="s">
        <v>1243</v>
      </c>
      <c r="L92" s="55" t="s">
        <v>2265</v>
      </c>
      <c r="M92" s="53" t="s">
        <v>2275</v>
      </c>
      <c r="N92" s="55" t="s">
        <v>2274</v>
      </c>
      <c r="O92" s="55" t="s">
        <v>1243</v>
      </c>
      <c r="P92" s="55" t="s">
        <v>2273</v>
      </c>
    </row>
    <row r="93" spans="2:16" x14ac:dyDescent="0.3">
      <c r="B93" s="164">
        <v>16</v>
      </c>
      <c r="C93" s="53">
        <v>7.3</v>
      </c>
      <c r="D93" s="55" t="s">
        <v>2221</v>
      </c>
      <c r="E93" s="53" t="s">
        <v>346</v>
      </c>
      <c r="F93" s="53" t="s">
        <v>41</v>
      </c>
      <c r="G93" s="53" t="s">
        <v>2270</v>
      </c>
      <c r="H93" s="53" t="s">
        <v>2256</v>
      </c>
      <c r="I93" s="54" t="s">
        <v>2013</v>
      </c>
      <c r="J93" s="53" t="s">
        <v>1455</v>
      </c>
      <c r="K93" s="53" t="s">
        <v>41</v>
      </c>
      <c r="L93" s="53" t="s">
        <v>1455</v>
      </c>
      <c r="M93" s="55" t="s">
        <v>2253</v>
      </c>
      <c r="N93" s="53" t="s">
        <v>1455</v>
      </c>
      <c r="O93" s="57" t="s">
        <v>2014</v>
      </c>
      <c r="P93" s="57" t="s">
        <v>2014</v>
      </c>
    </row>
    <row r="94" spans="2:16" x14ac:dyDescent="0.3">
      <c r="B94" s="164"/>
      <c r="C94" s="53">
        <v>7.3</v>
      </c>
      <c r="D94" s="55" t="s">
        <v>2221</v>
      </c>
      <c r="E94" s="53" t="s">
        <v>346</v>
      </c>
      <c r="F94" s="53" t="s">
        <v>41</v>
      </c>
      <c r="G94" s="53" t="s">
        <v>2270</v>
      </c>
      <c r="H94" s="53" t="s">
        <v>2256</v>
      </c>
      <c r="I94" s="54" t="s">
        <v>1992</v>
      </c>
      <c r="J94" s="55" t="s">
        <v>2015</v>
      </c>
      <c r="K94" s="53" t="s">
        <v>41</v>
      </c>
      <c r="L94" s="55" t="s">
        <v>2015</v>
      </c>
      <c r="M94" s="55" t="s">
        <v>2253</v>
      </c>
      <c r="N94" s="53" t="s">
        <v>2005</v>
      </c>
      <c r="O94" s="57" t="s">
        <v>2014</v>
      </c>
      <c r="P94" s="57" t="s">
        <v>2014</v>
      </c>
    </row>
    <row r="95" spans="2:16" ht="120" x14ac:dyDescent="0.3">
      <c r="B95" s="164"/>
      <c r="C95" s="53">
        <v>7.3</v>
      </c>
      <c r="D95" s="55" t="s">
        <v>2221</v>
      </c>
      <c r="E95" s="53" t="s">
        <v>346</v>
      </c>
      <c r="F95" s="53" t="s">
        <v>41</v>
      </c>
      <c r="G95" s="53" t="s">
        <v>2270</v>
      </c>
      <c r="H95" s="53" t="s">
        <v>2256</v>
      </c>
      <c r="I95" s="56" t="s">
        <v>2009</v>
      </c>
      <c r="J95" s="55" t="s">
        <v>2272</v>
      </c>
      <c r="K95" s="53" t="s">
        <v>41</v>
      </c>
      <c r="L95" s="55" t="s">
        <v>2271</v>
      </c>
      <c r="M95" s="55" t="s">
        <v>2253</v>
      </c>
      <c r="N95" s="55" t="s">
        <v>2263</v>
      </c>
      <c r="O95" s="57" t="s">
        <v>2014</v>
      </c>
      <c r="P95" s="57" t="s">
        <v>2014</v>
      </c>
    </row>
    <row r="96" spans="2:16" ht="192" x14ac:dyDescent="0.3">
      <c r="B96" s="164"/>
      <c r="C96" s="53">
        <v>7.3</v>
      </c>
      <c r="D96" s="55" t="s">
        <v>2221</v>
      </c>
      <c r="E96" s="53" t="s">
        <v>346</v>
      </c>
      <c r="F96" s="53" t="s">
        <v>41</v>
      </c>
      <c r="G96" s="53" t="s">
        <v>2270</v>
      </c>
      <c r="H96" s="53" t="s">
        <v>2256</v>
      </c>
      <c r="I96" s="56" t="s">
        <v>2007</v>
      </c>
      <c r="J96" s="55" t="s">
        <v>2015</v>
      </c>
      <c r="K96" s="53" t="s">
        <v>41</v>
      </c>
      <c r="L96" s="55" t="s">
        <v>2015</v>
      </c>
      <c r="M96" s="55" t="s">
        <v>2253</v>
      </c>
      <c r="N96" s="55" t="s">
        <v>2262</v>
      </c>
      <c r="O96" s="57" t="s">
        <v>2014</v>
      </c>
      <c r="P96" s="57" t="s">
        <v>2014</v>
      </c>
    </row>
    <row r="97" spans="2:16" x14ac:dyDescent="0.3">
      <c r="B97" s="164"/>
      <c r="C97" s="53">
        <v>7.3</v>
      </c>
      <c r="D97" s="55" t="s">
        <v>2221</v>
      </c>
      <c r="E97" s="53" t="s">
        <v>346</v>
      </c>
      <c r="F97" s="53" t="s">
        <v>41</v>
      </c>
      <c r="G97" s="53" t="s">
        <v>2270</v>
      </c>
      <c r="H97" s="53" t="s">
        <v>2256</v>
      </c>
      <c r="I97" s="56" t="s">
        <v>2003</v>
      </c>
      <c r="J97" s="53" t="s">
        <v>1455</v>
      </c>
      <c r="K97" s="53" t="s">
        <v>41</v>
      </c>
      <c r="L97" s="53" t="s">
        <v>1455</v>
      </c>
      <c r="M97" s="55" t="s">
        <v>2253</v>
      </c>
      <c r="N97" s="53" t="s">
        <v>2005</v>
      </c>
      <c r="O97" s="57" t="s">
        <v>2014</v>
      </c>
      <c r="P97" s="57" t="s">
        <v>2014</v>
      </c>
    </row>
    <row r="98" spans="2:16" ht="300" x14ac:dyDescent="0.3">
      <c r="B98" s="164"/>
      <c r="C98" s="53">
        <v>7.3</v>
      </c>
      <c r="D98" s="55" t="s">
        <v>2221</v>
      </c>
      <c r="E98" s="53" t="s">
        <v>346</v>
      </c>
      <c r="F98" s="53" t="s">
        <v>41</v>
      </c>
      <c r="G98" s="53" t="s">
        <v>2270</v>
      </c>
      <c r="H98" s="53" t="s">
        <v>2256</v>
      </c>
      <c r="I98" s="56" t="s">
        <v>1959</v>
      </c>
      <c r="J98" s="55" t="s">
        <v>2265</v>
      </c>
      <c r="K98" s="53" t="s">
        <v>41</v>
      </c>
      <c r="L98" s="55" t="s">
        <v>2269</v>
      </c>
      <c r="M98" s="55" t="s">
        <v>2253</v>
      </c>
      <c r="N98" s="55" t="s">
        <v>2252</v>
      </c>
      <c r="O98" s="57" t="s">
        <v>2014</v>
      </c>
      <c r="P98" s="57" t="s">
        <v>2014</v>
      </c>
    </row>
    <row r="99" spans="2:16" x14ac:dyDescent="0.3">
      <c r="B99" s="164">
        <v>17</v>
      </c>
      <c r="C99" s="53">
        <v>7.3</v>
      </c>
      <c r="D99" s="55" t="s">
        <v>2221</v>
      </c>
      <c r="E99" s="53" t="s">
        <v>346</v>
      </c>
      <c r="F99" s="53" t="s">
        <v>43</v>
      </c>
      <c r="G99" s="53" t="s">
        <v>2266</v>
      </c>
      <c r="H99" s="53" t="s">
        <v>2256</v>
      </c>
      <c r="I99" s="54" t="s">
        <v>2013</v>
      </c>
      <c r="J99" s="53" t="s">
        <v>1455</v>
      </c>
      <c r="K99" s="53" t="s">
        <v>43</v>
      </c>
      <c r="L99" s="53" t="s">
        <v>1455</v>
      </c>
      <c r="M99" s="55" t="s">
        <v>2253</v>
      </c>
      <c r="N99" s="53" t="s">
        <v>1455</v>
      </c>
      <c r="O99" s="57" t="s">
        <v>2014</v>
      </c>
      <c r="P99" s="57" t="s">
        <v>2014</v>
      </c>
    </row>
    <row r="100" spans="2:16" x14ac:dyDescent="0.3">
      <c r="B100" s="164"/>
      <c r="C100" s="53">
        <v>7.3</v>
      </c>
      <c r="D100" s="55" t="s">
        <v>2221</v>
      </c>
      <c r="E100" s="53" t="s">
        <v>346</v>
      </c>
      <c r="F100" s="53" t="s">
        <v>43</v>
      </c>
      <c r="G100" s="53" t="s">
        <v>2266</v>
      </c>
      <c r="H100" s="53" t="s">
        <v>2256</v>
      </c>
      <c r="I100" s="54" t="s">
        <v>1992</v>
      </c>
      <c r="J100" s="55" t="s">
        <v>2015</v>
      </c>
      <c r="K100" s="53" t="s">
        <v>43</v>
      </c>
      <c r="L100" s="55" t="s">
        <v>2015</v>
      </c>
      <c r="M100" s="55" t="s">
        <v>2253</v>
      </c>
      <c r="N100" s="53" t="s">
        <v>2005</v>
      </c>
      <c r="O100" s="57" t="s">
        <v>2014</v>
      </c>
      <c r="P100" s="57" t="s">
        <v>2014</v>
      </c>
    </row>
    <row r="101" spans="2:16" ht="120" x14ac:dyDescent="0.3">
      <c r="B101" s="164"/>
      <c r="C101" s="53">
        <v>7.3</v>
      </c>
      <c r="D101" s="55" t="s">
        <v>2221</v>
      </c>
      <c r="E101" s="53" t="s">
        <v>346</v>
      </c>
      <c r="F101" s="53" t="s">
        <v>43</v>
      </c>
      <c r="G101" s="53" t="s">
        <v>2266</v>
      </c>
      <c r="H101" s="53" t="s">
        <v>2256</v>
      </c>
      <c r="I101" s="56" t="s">
        <v>2009</v>
      </c>
      <c r="J101" s="55" t="s">
        <v>2268</v>
      </c>
      <c r="K101" s="53" t="s">
        <v>43</v>
      </c>
      <c r="L101" s="55" t="s">
        <v>2267</v>
      </c>
      <c r="M101" s="55" t="s">
        <v>2253</v>
      </c>
      <c r="N101" s="55" t="s">
        <v>2263</v>
      </c>
      <c r="O101" s="57" t="s">
        <v>2014</v>
      </c>
      <c r="P101" s="57" t="s">
        <v>2014</v>
      </c>
    </row>
    <row r="102" spans="2:16" ht="192" x14ac:dyDescent="0.3">
      <c r="B102" s="164"/>
      <c r="C102" s="53">
        <v>7.3</v>
      </c>
      <c r="D102" s="55" t="s">
        <v>2221</v>
      </c>
      <c r="E102" s="53" t="s">
        <v>346</v>
      </c>
      <c r="F102" s="53" t="s">
        <v>43</v>
      </c>
      <c r="G102" s="53" t="s">
        <v>2266</v>
      </c>
      <c r="H102" s="53" t="s">
        <v>2256</v>
      </c>
      <c r="I102" s="56" t="s">
        <v>2007</v>
      </c>
      <c r="J102" s="55" t="s">
        <v>2015</v>
      </c>
      <c r="K102" s="53" t="s">
        <v>43</v>
      </c>
      <c r="L102" s="55" t="s">
        <v>2015</v>
      </c>
      <c r="M102" s="55" t="s">
        <v>2253</v>
      </c>
      <c r="N102" s="55" t="s">
        <v>2262</v>
      </c>
      <c r="O102" s="57" t="s">
        <v>2014</v>
      </c>
      <c r="P102" s="57" t="s">
        <v>2014</v>
      </c>
    </row>
    <row r="103" spans="2:16" x14ac:dyDescent="0.3">
      <c r="B103" s="164"/>
      <c r="C103" s="53">
        <v>7.3</v>
      </c>
      <c r="D103" s="55" t="s">
        <v>2221</v>
      </c>
      <c r="E103" s="53" t="s">
        <v>346</v>
      </c>
      <c r="F103" s="53" t="s">
        <v>43</v>
      </c>
      <c r="G103" s="53" t="s">
        <v>2266</v>
      </c>
      <c r="H103" s="53" t="s">
        <v>2256</v>
      </c>
      <c r="I103" s="56" t="s">
        <v>2003</v>
      </c>
      <c r="J103" s="53" t="s">
        <v>1455</v>
      </c>
      <c r="K103" s="53" t="s">
        <v>43</v>
      </c>
      <c r="L103" s="53" t="s">
        <v>1455</v>
      </c>
      <c r="M103" s="55" t="s">
        <v>2253</v>
      </c>
      <c r="N103" s="53" t="s">
        <v>2005</v>
      </c>
      <c r="O103" s="57" t="s">
        <v>2014</v>
      </c>
      <c r="P103" s="57" t="s">
        <v>2014</v>
      </c>
    </row>
    <row r="104" spans="2:16" ht="300" x14ac:dyDescent="0.3">
      <c r="B104" s="164"/>
      <c r="C104" s="53">
        <v>7.3</v>
      </c>
      <c r="D104" s="55" t="s">
        <v>2221</v>
      </c>
      <c r="E104" s="53" t="s">
        <v>346</v>
      </c>
      <c r="F104" s="53" t="s">
        <v>43</v>
      </c>
      <c r="G104" s="53" t="s">
        <v>2266</v>
      </c>
      <c r="H104" s="53" t="s">
        <v>2256</v>
      </c>
      <c r="I104" s="56" t="s">
        <v>1959</v>
      </c>
      <c r="J104" s="55" t="s">
        <v>2265</v>
      </c>
      <c r="K104" s="53" t="s">
        <v>43</v>
      </c>
      <c r="L104" s="55" t="s">
        <v>2264</v>
      </c>
      <c r="M104" s="55" t="s">
        <v>2253</v>
      </c>
      <c r="N104" s="55" t="s">
        <v>2252</v>
      </c>
      <c r="O104" s="57" t="s">
        <v>2014</v>
      </c>
      <c r="P104" s="57" t="s">
        <v>2014</v>
      </c>
    </row>
    <row r="105" spans="2:16" x14ac:dyDescent="0.3">
      <c r="B105" s="164">
        <v>18</v>
      </c>
      <c r="C105" s="53">
        <v>7.3</v>
      </c>
      <c r="D105" s="55" t="s">
        <v>2221</v>
      </c>
      <c r="E105" s="53" t="s">
        <v>346</v>
      </c>
      <c r="F105" s="53" t="s">
        <v>45</v>
      </c>
      <c r="G105" s="53" t="s">
        <v>2257</v>
      </c>
      <c r="H105" s="53" t="s">
        <v>2256</v>
      </c>
      <c r="I105" s="54" t="s">
        <v>2013</v>
      </c>
      <c r="J105" s="53" t="s">
        <v>1455</v>
      </c>
      <c r="K105" s="53" t="s">
        <v>45</v>
      </c>
      <c r="L105" s="53" t="s">
        <v>1455</v>
      </c>
      <c r="M105" s="55" t="s">
        <v>2253</v>
      </c>
      <c r="N105" s="53" t="s">
        <v>1455</v>
      </c>
      <c r="O105" s="55" t="s">
        <v>2251</v>
      </c>
      <c r="P105" s="53" t="s">
        <v>1455</v>
      </c>
    </row>
    <row r="106" spans="2:16" ht="48" x14ac:dyDescent="0.3">
      <c r="B106" s="164"/>
      <c r="C106" s="53">
        <v>7.3</v>
      </c>
      <c r="D106" s="55" t="s">
        <v>2221</v>
      </c>
      <c r="E106" s="53" t="s">
        <v>346</v>
      </c>
      <c r="F106" s="53" t="s">
        <v>45</v>
      </c>
      <c r="G106" s="53" t="s">
        <v>2257</v>
      </c>
      <c r="H106" s="53" t="s">
        <v>2256</v>
      </c>
      <c r="I106" s="54" t="s">
        <v>1992</v>
      </c>
      <c r="J106" s="55" t="s">
        <v>2015</v>
      </c>
      <c r="K106" s="53" t="s">
        <v>45</v>
      </c>
      <c r="L106" s="55" t="s">
        <v>2015</v>
      </c>
      <c r="M106" s="55" t="s">
        <v>2253</v>
      </c>
      <c r="N106" s="53" t="s">
        <v>2005</v>
      </c>
      <c r="O106" s="55" t="s">
        <v>2251</v>
      </c>
      <c r="P106" s="55" t="s">
        <v>2010</v>
      </c>
    </row>
    <row r="107" spans="2:16" ht="120" x14ac:dyDescent="0.3">
      <c r="B107" s="164"/>
      <c r="C107" s="53">
        <v>7.3</v>
      </c>
      <c r="D107" s="55" t="s">
        <v>2221</v>
      </c>
      <c r="E107" s="53" t="s">
        <v>346</v>
      </c>
      <c r="F107" s="53" t="s">
        <v>45</v>
      </c>
      <c r="G107" s="53" t="s">
        <v>2257</v>
      </c>
      <c r="H107" s="53" t="s">
        <v>2256</v>
      </c>
      <c r="I107" s="56" t="s">
        <v>2009</v>
      </c>
      <c r="J107" s="53" t="s">
        <v>1455</v>
      </c>
      <c r="K107" s="53" t="s">
        <v>45</v>
      </c>
      <c r="L107" s="53" t="s">
        <v>1455</v>
      </c>
      <c r="M107" s="55" t="s">
        <v>2253</v>
      </c>
      <c r="N107" s="55" t="s">
        <v>2263</v>
      </c>
      <c r="O107" s="55" t="s">
        <v>2251</v>
      </c>
      <c r="P107" s="53" t="s">
        <v>1455</v>
      </c>
    </row>
    <row r="108" spans="2:16" ht="240" x14ac:dyDescent="0.3">
      <c r="B108" s="164"/>
      <c r="C108" s="53">
        <v>7.3</v>
      </c>
      <c r="D108" s="55" t="s">
        <v>2221</v>
      </c>
      <c r="E108" s="53" t="s">
        <v>346</v>
      </c>
      <c r="F108" s="53" t="s">
        <v>45</v>
      </c>
      <c r="G108" s="53" t="s">
        <v>2257</v>
      </c>
      <c r="H108" s="53" t="s">
        <v>2256</v>
      </c>
      <c r="I108" s="56" t="s">
        <v>2007</v>
      </c>
      <c r="J108" s="55" t="s">
        <v>2015</v>
      </c>
      <c r="K108" s="53" t="s">
        <v>45</v>
      </c>
      <c r="L108" s="55" t="s">
        <v>2015</v>
      </c>
      <c r="M108" s="55" t="s">
        <v>2253</v>
      </c>
      <c r="N108" s="55" t="s">
        <v>2262</v>
      </c>
      <c r="O108" s="55" t="s">
        <v>2251</v>
      </c>
      <c r="P108" s="55" t="s">
        <v>2261</v>
      </c>
    </row>
    <row r="109" spans="2:16" ht="60" x14ac:dyDescent="0.3">
      <c r="B109" s="164"/>
      <c r="C109" s="53">
        <v>7.3</v>
      </c>
      <c r="D109" s="55" t="s">
        <v>2221</v>
      </c>
      <c r="E109" s="53" t="s">
        <v>346</v>
      </c>
      <c r="F109" s="53" t="s">
        <v>45</v>
      </c>
      <c r="G109" s="53" t="s">
        <v>2257</v>
      </c>
      <c r="H109" s="53" t="s">
        <v>2256</v>
      </c>
      <c r="I109" s="56" t="s">
        <v>2003</v>
      </c>
      <c r="J109" s="55" t="s">
        <v>2260</v>
      </c>
      <c r="K109" s="53" t="s">
        <v>45</v>
      </c>
      <c r="L109" s="55" t="s">
        <v>2259</v>
      </c>
      <c r="M109" s="55" t="s">
        <v>2253</v>
      </c>
      <c r="N109" s="53" t="s">
        <v>2005</v>
      </c>
      <c r="O109" s="55" t="s">
        <v>2251</v>
      </c>
      <c r="P109" s="55" t="s">
        <v>2258</v>
      </c>
    </row>
    <row r="110" spans="2:16" ht="300" x14ac:dyDescent="0.3">
      <c r="B110" s="164"/>
      <c r="C110" s="53">
        <v>7.3</v>
      </c>
      <c r="D110" s="55" t="s">
        <v>2221</v>
      </c>
      <c r="E110" s="53" t="s">
        <v>346</v>
      </c>
      <c r="F110" s="53" t="s">
        <v>45</v>
      </c>
      <c r="G110" s="53" t="s">
        <v>2257</v>
      </c>
      <c r="H110" s="53" t="s">
        <v>2256</v>
      </c>
      <c r="I110" s="56" t="s">
        <v>1959</v>
      </c>
      <c r="J110" s="55" t="s">
        <v>2255</v>
      </c>
      <c r="K110" s="53" t="s">
        <v>45</v>
      </c>
      <c r="L110" s="55" t="s">
        <v>2254</v>
      </c>
      <c r="M110" s="55" t="s">
        <v>2253</v>
      </c>
      <c r="N110" s="55" t="s">
        <v>2252</v>
      </c>
      <c r="O110" s="55" t="s">
        <v>2251</v>
      </c>
      <c r="P110" s="55" t="s">
        <v>2250</v>
      </c>
    </row>
    <row r="111" spans="2:16" ht="108" x14ac:dyDescent="0.3">
      <c r="B111" s="164">
        <v>19</v>
      </c>
      <c r="C111" s="53">
        <v>7.3</v>
      </c>
      <c r="D111" s="55" t="s">
        <v>2221</v>
      </c>
      <c r="E111" s="53" t="s">
        <v>346</v>
      </c>
      <c r="F111" s="53" t="s">
        <v>789</v>
      </c>
      <c r="G111" s="53" t="s">
        <v>2244</v>
      </c>
      <c r="H111" s="53" t="s">
        <v>2243</v>
      </c>
      <c r="I111" s="54" t="s">
        <v>2013</v>
      </c>
      <c r="J111" s="55" t="s">
        <v>2249</v>
      </c>
      <c r="K111" s="55" t="s">
        <v>2242</v>
      </c>
      <c r="L111" s="55" t="s">
        <v>2248</v>
      </c>
      <c r="M111" s="55" t="s">
        <v>2241</v>
      </c>
      <c r="N111" s="53" t="s">
        <v>1455</v>
      </c>
      <c r="O111" s="55" t="s">
        <v>2240</v>
      </c>
      <c r="P111" s="53" t="s">
        <v>1455</v>
      </c>
    </row>
    <row r="112" spans="2:16" ht="48" x14ac:dyDescent="0.3">
      <c r="B112" s="164"/>
      <c r="C112" s="53">
        <v>7.3</v>
      </c>
      <c r="D112" s="55" t="s">
        <v>2221</v>
      </c>
      <c r="E112" s="53" t="s">
        <v>346</v>
      </c>
      <c r="F112" s="53" t="s">
        <v>789</v>
      </c>
      <c r="G112" s="53" t="s">
        <v>2244</v>
      </c>
      <c r="H112" s="53" t="s">
        <v>2243</v>
      </c>
      <c r="I112" s="54" t="s">
        <v>1992</v>
      </c>
      <c r="J112" s="55" t="s">
        <v>2015</v>
      </c>
      <c r="K112" s="55" t="s">
        <v>2242</v>
      </c>
      <c r="L112" s="55" t="s">
        <v>2015</v>
      </c>
      <c r="M112" s="55" t="s">
        <v>2241</v>
      </c>
      <c r="N112" s="55" t="s">
        <v>2015</v>
      </c>
      <c r="O112" s="55" t="s">
        <v>2240</v>
      </c>
      <c r="P112" s="55" t="s">
        <v>2010</v>
      </c>
    </row>
    <row r="113" spans="2:16" ht="36" x14ac:dyDescent="0.3">
      <c r="B113" s="164"/>
      <c r="C113" s="53">
        <v>7.3</v>
      </c>
      <c r="D113" s="55" t="s">
        <v>2221</v>
      </c>
      <c r="E113" s="53" t="s">
        <v>346</v>
      </c>
      <c r="F113" s="53" t="s">
        <v>789</v>
      </c>
      <c r="G113" s="53" t="s">
        <v>2244</v>
      </c>
      <c r="H113" s="53" t="s">
        <v>2243</v>
      </c>
      <c r="I113" s="56" t="s">
        <v>2009</v>
      </c>
      <c r="J113" s="55" t="s">
        <v>2015</v>
      </c>
      <c r="K113" s="55" t="s">
        <v>2242</v>
      </c>
      <c r="L113" s="55" t="s">
        <v>2015</v>
      </c>
      <c r="M113" s="55" t="s">
        <v>2241</v>
      </c>
      <c r="N113" s="55" t="s">
        <v>2015</v>
      </c>
      <c r="O113" s="55" t="s">
        <v>2240</v>
      </c>
      <c r="P113" s="53" t="s">
        <v>1455</v>
      </c>
    </row>
    <row r="114" spans="2:16" ht="240" x14ac:dyDescent="0.3">
      <c r="B114" s="164"/>
      <c r="C114" s="53">
        <v>7.3</v>
      </c>
      <c r="D114" s="55" t="s">
        <v>2221</v>
      </c>
      <c r="E114" s="53" t="s">
        <v>346</v>
      </c>
      <c r="F114" s="53" t="s">
        <v>789</v>
      </c>
      <c r="G114" s="53" t="s">
        <v>2244</v>
      </c>
      <c r="H114" s="53" t="s">
        <v>2243</v>
      </c>
      <c r="I114" s="56" t="s">
        <v>2007</v>
      </c>
      <c r="J114" s="55" t="s">
        <v>2015</v>
      </c>
      <c r="K114" s="55" t="s">
        <v>2242</v>
      </c>
      <c r="L114" s="55" t="s">
        <v>2015</v>
      </c>
      <c r="M114" s="55" t="s">
        <v>2241</v>
      </c>
      <c r="N114" s="55" t="s">
        <v>2015</v>
      </c>
      <c r="O114" s="55" t="s">
        <v>2240</v>
      </c>
      <c r="P114" s="55" t="s">
        <v>2225</v>
      </c>
    </row>
    <row r="115" spans="2:16" ht="132" x14ac:dyDescent="0.3">
      <c r="B115" s="164"/>
      <c r="C115" s="53">
        <v>7.3</v>
      </c>
      <c r="D115" s="55" t="s">
        <v>2221</v>
      </c>
      <c r="E115" s="53" t="s">
        <v>346</v>
      </c>
      <c r="F115" s="53" t="s">
        <v>789</v>
      </c>
      <c r="G115" s="53" t="s">
        <v>2244</v>
      </c>
      <c r="H115" s="53" t="s">
        <v>2243</v>
      </c>
      <c r="I115" s="56" t="s">
        <v>2003</v>
      </c>
      <c r="J115" s="55" t="s">
        <v>2247</v>
      </c>
      <c r="K115" s="55" t="s">
        <v>2242</v>
      </c>
      <c r="L115" s="55" t="s">
        <v>2246</v>
      </c>
      <c r="M115" s="55" t="s">
        <v>2241</v>
      </c>
      <c r="N115" s="55" t="s">
        <v>2015</v>
      </c>
      <c r="O115" s="55" t="s">
        <v>2240</v>
      </c>
      <c r="P115" s="55" t="s">
        <v>2245</v>
      </c>
    </row>
    <row r="116" spans="2:16" ht="48" x14ac:dyDescent="0.3">
      <c r="B116" s="164"/>
      <c r="C116" s="53">
        <v>7.3</v>
      </c>
      <c r="D116" s="55" t="s">
        <v>2221</v>
      </c>
      <c r="E116" s="53" t="s">
        <v>346</v>
      </c>
      <c r="F116" s="53" t="s">
        <v>789</v>
      </c>
      <c r="G116" s="53" t="s">
        <v>2244</v>
      </c>
      <c r="H116" s="53" t="s">
        <v>2243</v>
      </c>
      <c r="I116" s="56" t="s">
        <v>1959</v>
      </c>
      <c r="J116" s="53" t="s">
        <v>1455</v>
      </c>
      <c r="K116" s="55" t="s">
        <v>2242</v>
      </c>
      <c r="L116" s="53" t="s">
        <v>1455</v>
      </c>
      <c r="M116" s="55" t="s">
        <v>2241</v>
      </c>
      <c r="N116" s="55" t="s">
        <v>2015</v>
      </c>
      <c r="O116" s="55" t="s">
        <v>2240</v>
      </c>
      <c r="P116" s="55" t="s">
        <v>2239</v>
      </c>
    </row>
    <row r="117" spans="2:16" ht="84" x14ac:dyDescent="0.3">
      <c r="B117" s="164">
        <v>20</v>
      </c>
      <c r="C117" s="53">
        <v>7.3</v>
      </c>
      <c r="D117" s="55" t="s">
        <v>2221</v>
      </c>
      <c r="E117" s="53" t="s">
        <v>346</v>
      </c>
      <c r="F117" s="53" t="s">
        <v>47</v>
      </c>
      <c r="G117" s="53" t="s">
        <v>2234</v>
      </c>
      <c r="H117" s="53">
        <v>35300</v>
      </c>
      <c r="I117" s="54" t="s">
        <v>2013</v>
      </c>
      <c r="J117" s="55" t="s">
        <v>2238</v>
      </c>
      <c r="K117" s="55" t="s">
        <v>38</v>
      </c>
      <c r="L117" s="53" t="s">
        <v>1455</v>
      </c>
      <c r="M117" s="53" t="s">
        <v>2233</v>
      </c>
      <c r="N117" s="53" t="s">
        <v>1455</v>
      </c>
      <c r="O117" s="55" t="s">
        <v>1262</v>
      </c>
      <c r="P117" s="53" t="s">
        <v>1455</v>
      </c>
    </row>
    <row r="118" spans="2:16" ht="48" x14ac:dyDescent="0.3">
      <c r="B118" s="164"/>
      <c r="C118" s="53">
        <v>7.3</v>
      </c>
      <c r="D118" s="55" t="s">
        <v>2221</v>
      </c>
      <c r="E118" s="53" t="s">
        <v>346</v>
      </c>
      <c r="F118" s="53" t="s">
        <v>47</v>
      </c>
      <c r="G118" s="53" t="s">
        <v>2234</v>
      </c>
      <c r="H118" s="53">
        <v>35300</v>
      </c>
      <c r="I118" s="54" t="s">
        <v>1992</v>
      </c>
      <c r="J118" s="55" t="s">
        <v>2015</v>
      </c>
      <c r="K118" s="55" t="s">
        <v>38</v>
      </c>
      <c r="L118" s="55" t="s">
        <v>2015</v>
      </c>
      <c r="M118" s="53" t="s">
        <v>2233</v>
      </c>
      <c r="N118" s="53" t="s">
        <v>2232</v>
      </c>
      <c r="O118" s="55" t="s">
        <v>1262</v>
      </c>
      <c r="P118" s="55" t="s">
        <v>2010</v>
      </c>
    </row>
    <row r="119" spans="2:16" ht="48" x14ac:dyDescent="0.3">
      <c r="B119" s="164"/>
      <c r="C119" s="53">
        <v>7.3</v>
      </c>
      <c r="D119" s="55" t="s">
        <v>2221</v>
      </c>
      <c r="E119" s="53" t="s">
        <v>346</v>
      </c>
      <c r="F119" s="53" t="s">
        <v>47</v>
      </c>
      <c r="G119" s="53" t="s">
        <v>2234</v>
      </c>
      <c r="H119" s="53">
        <v>35300</v>
      </c>
      <c r="I119" s="56" t="s">
        <v>2009</v>
      </c>
      <c r="J119" s="55" t="s">
        <v>2015</v>
      </c>
      <c r="K119" s="55" t="s">
        <v>38</v>
      </c>
      <c r="L119" s="55" t="s">
        <v>2015</v>
      </c>
      <c r="M119" s="53" t="s">
        <v>2233</v>
      </c>
      <c r="N119" s="55" t="s">
        <v>2237</v>
      </c>
      <c r="O119" s="55" t="s">
        <v>1262</v>
      </c>
      <c r="P119" s="53" t="s">
        <v>1455</v>
      </c>
    </row>
    <row r="120" spans="2:16" ht="240" x14ac:dyDescent="0.3">
      <c r="B120" s="164"/>
      <c r="C120" s="53">
        <v>7.3</v>
      </c>
      <c r="D120" s="55" t="s">
        <v>2221</v>
      </c>
      <c r="E120" s="53" t="s">
        <v>346</v>
      </c>
      <c r="F120" s="53" t="s">
        <v>47</v>
      </c>
      <c r="G120" s="53" t="s">
        <v>2234</v>
      </c>
      <c r="H120" s="53">
        <v>35300</v>
      </c>
      <c r="I120" s="56" t="s">
        <v>2007</v>
      </c>
      <c r="J120" s="55" t="s">
        <v>2015</v>
      </c>
      <c r="K120" s="55" t="s">
        <v>38</v>
      </c>
      <c r="L120" s="55" t="s">
        <v>2015</v>
      </c>
      <c r="M120" s="53" t="s">
        <v>2233</v>
      </c>
      <c r="N120" s="53" t="s">
        <v>2232</v>
      </c>
      <c r="O120" s="55" t="s">
        <v>1262</v>
      </c>
      <c r="P120" s="55" t="s">
        <v>2225</v>
      </c>
    </row>
    <row r="121" spans="2:16" ht="108" x14ac:dyDescent="0.3">
      <c r="B121" s="164"/>
      <c r="C121" s="53">
        <v>7.3</v>
      </c>
      <c r="D121" s="55" t="s">
        <v>2221</v>
      </c>
      <c r="E121" s="53" t="s">
        <v>346</v>
      </c>
      <c r="F121" s="53" t="s">
        <v>47</v>
      </c>
      <c r="G121" s="53" t="s">
        <v>2234</v>
      </c>
      <c r="H121" s="53">
        <v>35300</v>
      </c>
      <c r="I121" s="56" t="s">
        <v>2003</v>
      </c>
      <c r="J121" s="55" t="s">
        <v>797</v>
      </c>
      <c r="K121" s="55" t="s">
        <v>38</v>
      </c>
      <c r="L121" s="55" t="s">
        <v>2236</v>
      </c>
      <c r="M121" s="53" t="s">
        <v>2233</v>
      </c>
      <c r="N121" s="53" t="s">
        <v>2232</v>
      </c>
      <c r="O121" s="55" t="s">
        <v>1262</v>
      </c>
      <c r="P121" s="55" t="s">
        <v>2235</v>
      </c>
    </row>
    <row r="122" spans="2:16" ht="48" x14ac:dyDescent="0.3">
      <c r="B122" s="164"/>
      <c r="C122" s="53">
        <v>7.3</v>
      </c>
      <c r="D122" s="55" t="s">
        <v>2221</v>
      </c>
      <c r="E122" s="53" t="s">
        <v>346</v>
      </c>
      <c r="F122" s="53" t="s">
        <v>47</v>
      </c>
      <c r="G122" s="53" t="s">
        <v>2234</v>
      </c>
      <c r="H122" s="53">
        <v>35300</v>
      </c>
      <c r="I122" s="56" t="s">
        <v>1959</v>
      </c>
      <c r="J122" s="53" t="s">
        <v>1455</v>
      </c>
      <c r="K122" s="55" t="s">
        <v>38</v>
      </c>
      <c r="L122" s="53" t="s">
        <v>1455</v>
      </c>
      <c r="M122" s="53" t="s">
        <v>2233</v>
      </c>
      <c r="N122" s="53" t="s">
        <v>2232</v>
      </c>
      <c r="O122" s="55" t="s">
        <v>1262</v>
      </c>
      <c r="P122" s="55" t="s">
        <v>2231</v>
      </c>
    </row>
    <row r="123" spans="2:16" ht="24" x14ac:dyDescent="0.3">
      <c r="B123" s="164">
        <v>21</v>
      </c>
      <c r="C123" s="53">
        <v>7.3</v>
      </c>
      <c r="D123" s="55" t="s">
        <v>2221</v>
      </c>
      <c r="E123" s="53" t="s">
        <v>346</v>
      </c>
      <c r="F123" s="53" t="s">
        <v>48</v>
      </c>
      <c r="G123" s="53" t="s">
        <v>2228</v>
      </c>
      <c r="H123" s="53">
        <v>35300</v>
      </c>
      <c r="I123" s="54" t="s">
        <v>2013</v>
      </c>
      <c r="J123" s="53" t="s">
        <v>1455</v>
      </c>
      <c r="K123" s="55" t="s">
        <v>1519</v>
      </c>
      <c r="L123" s="53" t="s">
        <v>1455</v>
      </c>
      <c r="M123" s="57" t="s">
        <v>2014</v>
      </c>
      <c r="N123" s="57" t="s">
        <v>2014</v>
      </c>
      <c r="O123" s="57" t="s">
        <v>2014</v>
      </c>
      <c r="P123" s="57" t="s">
        <v>2014</v>
      </c>
    </row>
    <row r="124" spans="2:16" ht="24" x14ac:dyDescent="0.3">
      <c r="B124" s="164"/>
      <c r="C124" s="53">
        <v>7.3</v>
      </c>
      <c r="D124" s="55" t="s">
        <v>2221</v>
      </c>
      <c r="E124" s="53" t="s">
        <v>346</v>
      </c>
      <c r="F124" s="53" t="s">
        <v>48</v>
      </c>
      <c r="G124" s="53" t="s">
        <v>2228</v>
      </c>
      <c r="H124" s="53">
        <v>35300</v>
      </c>
      <c r="I124" s="54" t="s">
        <v>1992</v>
      </c>
      <c r="J124" s="55" t="s">
        <v>2015</v>
      </c>
      <c r="K124" s="55" t="s">
        <v>1519</v>
      </c>
      <c r="L124" s="55" t="s">
        <v>2015</v>
      </c>
      <c r="M124" s="57" t="s">
        <v>2014</v>
      </c>
      <c r="N124" s="57" t="s">
        <v>2014</v>
      </c>
      <c r="O124" s="57" t="s">
        <v>2014</v>
      </c>
      <c r="P124" s="57" t="s">
        <v>2014</v>
      </c>
    </row>
    <row r="125" spans="2:16" ht="24" x14ac:dyDescent="0.3">
      <c r="B125" s="164"/>
      <c r="C125" s="53">
        <v>7.3</v>
      </c>
      <c r="D125" s="55" t="s">
        <v>2221</v>
      </c>
      <c r="E125" s="53" t="s">
        <v>346</v>
      </c>
      <c r="F125" s="53" t="s">
        <v>48</v>
      </c>
      <c r="G125" s="53" t="s">
        <v>2228</v>
      </c>
      <c r="H125" s="53">
        <v>35300</v>
      </c>
      <c r="I125" s="56" t="s">
        <v>2009</v>
      </c>
      <c r="J125" s="55" t="s">
        <v>2015</v>
      </c>
      <c r="K125" s="55" t="s">
        <v>1519</v>
      </c>
      <c r="L125" s="55" t="s">
        <v>2015</v>
      </c>
      <c r="M125" s="57" t="s">
        <v>2014</v>
      </c>
      <c r="N125" s="57" t="s">
        <v>2014</v>
      </c>
      <c r="O125" s="57" t="s">
        <v>2014</v>
      </c>
      <c r="P125" s="57" t="s">
        <v>2014</v>
      </c>
    </row>
    <row r="126" spans="2:16" ht="24" x14ac:dyDescent="0.3">
      <c r="B126" s="164"/>
      <c r="C126" s="53">
        <v>7.3</v>
      </c>
      <c r="D126" s="55" t="s">
        <v>2221</v>
      </c>
      <c r="E126" s="53" t="s">
        <v>346</v>
      </c>
      <c r="F126" s="53" t="s">
        <v>48</v>
      </c>
      <c r="G126" s="53" t="s">
        <v>2228</v>
      </c>
      <c r="H126" s="53">
        <v>35300</v>
      </c>
      <c r="I126" s="56" t="s">
        <v>2007</v>
      </c>
      <c r="J126" s="53" t="s">
        <v>1455</v>
      </c>
      <c r="K126" s="55" t="s">
        <v>1519</v>
      </c>
      <c r="L126" s="53" t="s">
        <v>1455</v>
      </c>
      <c r="M126" s="57" t="s">
        <v>2014</v>
      </c>
      <c r="N126" s="57" t="s">
        <v>2014</v>
      </c>
      <c r="O126" s="57" t="s">
        <v>2014</v>
      </c>
      <c r="P126" s="57" t="s">
        <v>2014</v>
      </c>
    </row>
    <row r="127" spans="2:16" ht="60" x14ac:dyDescent="0.3">
      <c r="B127" s="164"/>
      <c r="C127" s="53">
        <v>7.3</v>
      </c>
      <c r="D127" s="55" t="s">
        <v>2221</v>
      </c>
      <c r="E127" s="53" t="s">
        <v>346</v>
      </c>
      <c r="F127" s="53" t="s">
        <v>48</v>
      </c>
      <c r="G127" s="53" t="s">
        <v>2228</v>
      </c>
      <c r="H127" s="53">
        <v>35300</v>
      </c>
      <c r="I127" s="56" t="s">
        <v>2003</v>
      </c>
      <c r="J127" s="55" t="s">
        <v>2230</v>
      </c>
      <c r="K127" s="55" t="s">
        <v>1519</v>
      </c>
      <c r="L127" s="55" t="s">
        <v>2229</v>
      </c>
      <c r="M127" s="57" t="s">
        <v>2014</v>
      </c>
      <c r="N127" s="57" t="s">
        <v>2014</v>
      </c>
      <c r="O127" s="57" t="s">
        <v>2014</v>
      </c>
      <c r="P127" s="57" t="s">
        <v>2014</v>
      </c>
    </row>
    <row r="128" spans="2:16" ht="144" x14ac:dyDescent="0.3">
      <c r="B128" s="164"/>
      <c r="C128" s="53">
        <v>7.3</v>
      </c>
      <c r="D128" s="55" t="s">
        <v>2221</v>
      </c>
      <c r="E128" s="53" t="s">
        <v>346</v>
      </c>
      <c r="F128" s="53" t="s">
        <v>48</v>
      </c>
      <c r="G128" s="53" t="s">
        <v>2228</v>
      </c>
      <c r="H128" s="53">
        <v>35300</v>
      </c>
      <c r="I128" s="56" t="s">
        <v>1959</v>
      </c>
      <c r="J128" s="55" t="s">
        <v>2227</v>
      </c>
      <c r="K128" s="55" t="s">
        <v>1519</v>
      </c>
      <c r="L128" s="55" t="s">
        <v>2226</v>
      </c>
      <c r="M128" s="57" t="s">
        <v>2014</v>
      </c>
      <c r="N128" s="57" t="s">
        <v>2014</v>
      </c>
      <c r="O128" s="57" t="s">
        <v>2014</v>
      </c>
      <c r="P128" s="57" t="s">
        <v>2014</v>
      </c>
    </row>
    <row r="129" spans="2:16" x14ac:dyDescent="0.3">
      <c r="B129" s="164">
        <v>22</v>
      </c>
      <c r="C129" s="53">
        <v>7.3</v>
      </c>
      <c r="D129" s="55" t="s">
        <v>2221</v>
      </c>
      <c r="E129" s="53" t="s">
        <v>346</v>
      </c>
      <c r="F129" s="53" t="s">
        <v>49</v>
      </c>
      <c r="G129" s="53" t="s">
        <v>2220</v>
      </c>
      <c r="H129" s="53">
        <v>35300</v>
      </c>
      <c r="I129" s="54" t="s">
        <v>2013</v>
      </c>
      <c r="J129" s="53" t="s">
        <v>1455</v>
      </c>
      <c r="K129" s="55" t="s">
        <v>1509</v>
      </c>
      <c r="L129" s="53" t="s">
        <v>1455</v>
      </c>
      <c r="M129" s="53" t="s">
        <v>2217</v>
      </c>
      <c r="N129" s="53" t="s">
        <v>1455</v>
      </c>
      <c r="O129" s="55" t="s">
        <v>2215</v>
      </c>
      <c r="P129" s="53" t="s">
        <v>1455</v>
      </c>
    </row>
    <row r="130" spans="2:16" ht="48" x14ac:dyDescent="0.3">
      <c r="B130" s="164"/>
      <c r="C130" s="53">
        <v>7.3</v>
      </c>
      <c r="D130" s="55" t="s">
        <v>2221</v>
      </c>
      <c r="E130" s="53" t="s">
        <v>346</v>
      </c>
      <c r="F130" s="53" t="s">
        <v>49</v>
      </c>
      <c r="G130" s="53" t="s">
        <v>2220</v>
      </c>
      <c r="H130" s="53">
        <v>35300</v>
      </c>
      <c r="I130" s="54" t="s">
        <v>1992</v>
      </c>
      <c r="J130" s="55" t="s">
        <v>2015</v>
      </c>
      <c r="K130" s="55" t="s">
        <v>1509</v>
      </c>
      <c r="L130" s="55" t="s">
        <v>2015</v>
      </c>
      <c r="M130" s="53" t="s">
        <v>2217</v>
      </c>
      <c r="N130" s="55" t="s">
        <v>2015</v>
      </c>
      <c r="O130" s="55" t="s">
        <v>2215</v>
      </c>
      <c r="P130" s="55" t="s">
        <v>2010</v>
      </c>
    </row>
    <row r="131" spans="2:16" ht="24" x14ac:dyDescent="0.3">
      <c r="B131" s="164"/>
      <c r="C131" s="53">
        <v>7.3</v>
      </c>
      <c r="D131" s="55" t="s">
        <v>2221</v>
      </c>
      <c r="E131" s="53" t="s">
        <v>346</v>
      </c>
      <c r="F131" s="53" t="s">
        <v>49</v>
      </c>
      <c r="G131" s="53" t="s">
        <v>2220</v>
      </c>
      <c r="H131" s="53">
        <v>35300</v>
      </c>
      <c r="I131" s="56" t="s">
        <v>2009</v>
      </c>
      <c r="J131" s="53" t="s">
        <v>1455</v>
      </c>
      <c r="K131" s="55" t="s">
        <v>1509</v>
      </c>
      <c r="L131" s="53" t="s">
        <v>1455</v>
      </c>
      <c r="M131" s="53" t="s">
        <v>2217</v>
      </c>
      <c r="N131" s="55" t="s">
        <v>2015</v>
      </c>
      <c r="O131" s="55" t="s">
        <v>2215</v>
      </c>
      <c r="P131" s="53" t="s">
        <v>1455</v>
      </c>
    </row>
    <row r="132" spans="2:16" ht="240" x14ac:dyDescent="0.3">
      <c r="B132" s="164"/>
      <c r="C132" s="53">
        <v>7.3</v>
      </c>
      <c r="D132" s="55" t="s">
        <v>2221</v>
      </c>
      <c r="E132" s="53" t="s">
        <v>346</v>
      </c>
      <c r="F132" s="53" t="s">
        <v>49</v>
      </c>
      <c r="G132" s="53" t="s">
        <v>2220</v>
      </c>
      <c r="H132" s="53">
        <v>35300</v>
      </c>
      <c r="I132" s="56" t="s">
        <v>2007</v>
      </c>
      <c r="J132" s="55" t="s">
        <v>2015</v>
      </c>
      <c r="K132" s="55" t="s">
        <v>1509</v>
      </c>
      <c r="L132" s="55" t="s">
        <v>2015</v>
      </c>
      <c r="M132" s="53" t="s">
        <v>2217</v>
      </c>
      <c r="N132" s="55" t="s">
        <v>2015</v>
      </c>
      <c r="O132" s="55" t="s">
        <v>2215</v>
      </c>
      <c r="P132" s="55" t="s">
        <v>2225</v>
      </c>
    </row>
    <row r="133" spans="2:16" ht="132" x14ac:dyDescent="0.3">
      <c r="B133" s="164"/>
      <c r="C133" s="53">
        <v>7.3</v>
      </c>
      <c r="D133" s="55" t="s">
        <v>2221</v>
      </c>
      <c r="E133" s="53" t="s">
        <v>346</v>
      </c>
      <c r="F133" s="53" t="s">
        <v>49</v>
      </c>
      <c r="G133" s="53" t="s">
        <v>2220</v>
      </c>
      <c r="H133" s="53">
        <v>35300</v>
      </c>
      <c r="I133" s="56" t="s">
        <v>2003</v>
      </c>
      <c r="J133" s="55" t="s">
        <v>797</v>
      </c>
      <c r="K133" s="55" t="s">
        <v>1509</v>
      </c>
      <c r="L133" s="55" t="s">
        <v>2224</v>
      </c>
      <c r="M133" s="53" t="s">
        <v>2217</v>
      </c>
      <c r="N133" s="55" t="s">
        <v>2223</v>
      </c>
      <c r="O133" s="55" t="s">
        <v>2215</v>
      </c>
      <c r="P133" s="55" t="s">
        <v>2222</v>
      </c>
    </row>
    <row r="134" spans="2:16" ht="60" x14ac:dyDescent="0.3">
      <c r="B134" s="164"/>
      <c r="C134" s="53">
        <v>7.3</v>
      </c>
      <c r="D134" s="55" t="s">
        <v>2221</v>
      </c>
      <c r="E134" s="53" t="s">
        <v>346</v>
      </c>
      <c r="F134" s="53" t="s">
        <v>49</v>
      </c>
      <c r="G134" s="53" t="s">
        <v>2220</v>
      </c>
      <c r="H134" s="53">
        <v>35300</v>
      </c>
      <c r="I134" s="56" t="s">
        <v>1959</v>
      </c>
      <c r="J134" s="55" t="s">
        <v>2219</v>
      </c>
      <c r="K134" s="55" t="s">
        <v>1509</v>
      </c>
      <c r="L134" s="55" t="s">
        <v>2218</v>
      </c>
      <c r="M134" s="53" t="s">
        <v>2217</v>
      </c>
      <c r="N134" s="55" t="s">
        <v>2216</v>
      </c>
      <c r="O134" s="55" t="s">
        <v>2215</v>
      </c>
      <c r="P134" s="55" t="s">
        <v>2214</v>
      </c>
    </row>
    <row r="135" spans="2:16" ht="132" x14ac:dyDescent="0.3">
      <c r="B135" s="164">
        <v>23</v>
      </c>
      <c r="C135" s="53">
        <v>7.4</v>
      </c>
      <c r="D135" s="53" t="s">
        <v>2144</v>
      </c>
      <c r="E135" s="53" t="s">
        <v>2143</v>
      </c>
      <c r="F135" s="53" t="s">
        <v>1366</v>
      </c>
      <c r="G135" s="53" t="s">
        <v>2209</v>
      </c>
      <c r="H135" s="53">
        <v>36000</v>
      </c>
      <c r="I135" s="54" t="s">
        <v>2013</v>
      </c>
      <c r="J135" s="53" t="s">
        <v>1455</v>
      </c>
      <c r="K135" s="55" t="s">
        <v>1674</v>
      </c>
      <c r="L135" s="53" t="s">
        <v>1455</v>
      </c>
      <c r="M135" s="55" t="s">
        <v>2208</v>
      </c>
      <c r="N135" s="53" t="s">
        <v>1455</v>
      </c>
      <c r="O135" s="55" t="s">
        <v>2206</v>
      </c>
      <c r="P135" s="53" t="s">
        <v>1455</v>
      </c>
    </row>
    <row r="136" spans="2:16" ht="132" x14ac:dyDescent="0.3">
      <c r="B136" s="164"/>
      <c r="C136" s="53">
        <v>7.4</v>
      </c>
      <c r="D136" s="53" t="s">
        <v>2144</v>
      </c>
      <c r="E136" s="53" t="s">
        <v>2143</v>
      </c>
      <c r="F136" s="53" t="s">
        <v>1366</v>
      </c>
      <c r="G136" s="53" t="s">
        <v>2209</v>
      </c>
      <c r="H136" s="53">
        <v>36000</v>
      </c>
      <c r="I136" s="54" t="s">
        <v>1992</v>
      </c>
      <c r="J136" s="55" t="s">
        <v>2015</v>
      </c>
      <c r="K136" s="55" t="s">
        <v>1674</v>
      </c>
      <c r="L136" s="55" t="s">
        <v>2015</v>
      </c>
      <c r="M136" s="55" t="s">
        <v>2208</v>
      </c>
      <c r="N136" s="55" t="s">
        <v>2015</v>
      </c>
      <c r="O136" s="55" t="s">
        <v>2206</v>
      </c>
      <c r="P136" s="55" t="s">
        <v>2010</v>
      </c>
    </row>
    <row r="137" spans="2:16" ht="132" x14ac:dyDescent="0.3">
      <c r="B137" s="164"/>
      <c r="C137" s="53">
        <v>7.4</v>
      </c>
      <c r="D137" s="53" t="s">
        <v>2144</v>
      </c>
      <c r="E137" s="53" t="s">
        <v>2143</v>
      </c>
      <c r="F137" s="53" t="s">
        <v>1366</v>
      </c>
      <c r="G137" s="53" t="s">
        <v>2209</v>
      </c>
      <c r="H137" s="53">
        <v>36000</v>
      </c>
      <c r="I137" s="56" t="s">
        <v>2009</v>
      </c>
      <c r="J137" s="55" t="s">
        <v>2015</v>
      </c>
      <c r="K137" s="55" t="s">
        <v>1674</v>
      </c>
      <c r="L137" s="55" t="s">
        <v>2015</v>
      </c>
      <c r="M137" s="55" t="s">
        <v>2208</v>
      </c>
      <c r="N137" s="55" t="s">
        <v>2213</v>
      </c>
      <c r="O137" s="55" t="s">
        <v>2206</v>
      </c>
      <c r="P137" s="53" t="s">
        <v>1455</v>
      </c>
    </row>
    <row r="138" spans="2:16" ht="180" x14ac:dyDescent="0.3">
      <c r="B138" s="164"/>
      <c r="C138" s="53">
        <v>7.4</v>
      </c>
      <c r="D138" s="53" t="s">
        <v>2144</v>
      </c>
      <c r="E138" s="53" t="s">
        <v>2143</v>
      </c>
      <c r="F138" s="53" t="s">
        <v>1366</v>
      </c>
      <c r="G138" s="53" t="s">
        <v>2209</v>
      </c>
      <c r="H138" s="53">
        <v>36000</v>
      </c>
      <c r="I138" s="56" t="s">
        <v>2007</v>
      </c>
      <c r="J138" s="55" t="s">
        <v>2015</v>
      </c>
      <c r="K138" s="55" t="s">
        <v>1674</v>
      </c>
      <c r="L138" s="55" t="s">
        <v>2015</v>
      </c>
      <c r="M138" s="55" t="s">
        <v>2208</v>
      </c>
      <c r="N138" s="55" t="s">
        <v>2015</v>
      </c>
      <c r="O138" s="55" t="s">
        <v>2206</v>
      </c>
      <c r="P138" s="55" t="s">
        <v>2212</v>
      </c>
    </row>
    <row r="139" spans="2:16" ht="132" x14ac:dyDescent="0.3">
      <c r="B139" s="164"/>
      <c r="C139" s="53">
        <v>7.4</v>
      </c>
      <c r="D139" s="53" t="s">
        <v>2144</v>
      </c>
      <c r="E139" s="53" t="s">
        <v>2143</v>
      </c>
      <c r="F139" s="53" t="s">
        <v>1366</v>
      </c>
      <c r="G139" s="53" t="s">
        <v>2209</v>
      </c>
      <c r="H139" s="53">
        <v>36000</v>
      </c>
      <c r="I139" s="56" t="s">
        <v>2003</v>
      </c>
      <c r="J139" s="53" t="s">
        <v>1455</v>
      </c>
      <c r="K139" s="55" t="s">
        <v>1674</v>
      </c>
      <c r="L139" s="53" t="s">
        <v>1455</v>
      </c>
      <c r="M139" s="55" t="s">
        <v>2208</v>
      </c>
      <c r="N139" s="55" t="s">
        <v>2211</v>
      </c>
      <c r="O139" s="55" t="s">
        <v>2206</v>
      </c>
      <c r="P139" s="55" t="s">
        <v>2210</v>
      </c>
    </row>
    <row r="140" spans="2:16" ht="132" x14ac:dyDescent="0.3">
      <c r="B140" s="164"/>
      <c r="C140" s="53">
        <v>7.4</v>
      </c>
      <c r="D140" s="53" t="s">
        <v>2144</v>
      </c>
      <c r="E140" s="53" t="s">
        <v>2143</v>
      </c>
      <c r="F140" s="53" t="s">
        <v>1366</v>
      </c>
      <c r="G140" s="53" t="s">
        <v>2209</v>
      </c>
      <c r="H140" s="53">
        <v>36000</v>
      </c>
      <c r="I140" s="56" t="s">
        <v>1959</v>
      </c>
      <c r="J140" s="53" t="s">
        <v>1455</v>
      </c>
      <c r="K140" s="55" t="s">
        <v>1674</v>
      </c>
      <c r="L140" s="53" t="s">
        <v>1455</v>
      </c>
      <c r="M140" s="55" t="s">
        <v>2208</v>
      </c>
      <c r="N140" s="55" t="s">
        <v>2207</v>
      </c>
      <c r="O140" s="55" t="s">
        <v>2206</v>
      </c>
      <c r="P140" s="55" t="s">
        <v>2141</v>
      </c>
    </row>
    <row r="141" spans="2:16" ht="72" x14ac:dyDescent="0.3">
      <c r="B141" s="164">
        <v>24</v>
      </c>
      <c r="C141" s="53">
        <v>7.4</v>
      </c>
      <c r="D141" s="53" t="s">
        <v>2144</v>
      </c>
      <c r="E141" s="53" t="s">
        <v>2143</v>
      </c>
      <c r="F141" s="53" t="s">
        <v>2198</v>
      </c>
      <c r="G141" s="53" t="s">
        <v>2197</v>
      </c>
      <c r="H141" s="53">
        <v>37000</v>
      </c>
      <c r="I141" s="54" t="s">
        <v>2013</v>
      </c>
      <c r="J141" s="53" t="s">
        <v>1455</v>
      </c>
      <c r="K141" s="55" t="s">
        <v>1443</v>
      </c>
      <c r="L141" s="55" t="s">
        <v>2205</v>
      </c>
      <c r="M141" s="55" t="s">
        <v>2196</v>
      </c>
      <c r="N141" s="53" t="s">
        <v>1455</v>
      </c>
      <c r="O141" s="55" t="s">
        <v>1443</v>
      </c>
      <c r="P141" s="53" t="s">
        <v>1455</v>
      </c>
    </row>
    <row r="142" spans="2:16" ht="48" x14ac:dyDescent="0.3">
      <c r="B142" s="164"/>
      <c r="C142" s="53">
        <v>7.4</v>
      </c>
      <c r="D142" s="53" t="s">
        <v>2144</v>
      </c>
      <c r="E142" s="53" t="s">
        <v>2143</v>
      </c>
      <c r="F142" s="53" t="s">
        <v>2198</v>
      </c>
      <c r="G142" s="53" t="s">
        <v>2197</v>
      </c>
      <c r="H142" s="53">
        <v>37000</v>
      </c>
      <c r="I142" s="54" t="s">
        <v>1992</v>
      </c>
      <c r="J142" s="55" t="s">
        <v>2015</v>
      </c>
      <c r="K142" s="55" t="s">
        <v>1443</v>
      </c>
      <c r="L142" s="55" t="s">
        <v>2015</v>
      </c>
      <c r="M142" s="55" t="s">
        <v>2196</v>
      </c>
      <c r="N142" s="55" t="s">
        <v>2015</v>
      </c>
      <c r="O142" s="55" t="s">
        <v>1443</v>
      </c>
      <c r="P142" s="55" t="s">
        <v>2010</v>
      </c>
    </row>
    <row r="143" spans="2:16" ht="84" x14ac:dyDescent="0.3">
      <c r="B143" s="164"/>
      <c r="C143" s="53">
        <v>7.4</v>
      </c>
      <c r="D143" s="53" t="s">
        <v>2144</v>
      </c>
      <c r="E143" s="53" t="s">
        <v>2143</v>
      </c>
      <c r="F143" s="53" t="s">
        <v>2198</v>
      </c>
      <c r="G143" s="53" t="s">
        <v>2197</v>
      </c>
      <c r="H143" s="53">
        <v>37000</v>
      </c>
      <c r="I143" s="56" t="s">
        <v>2009</v>
      </c>
      <c r="J143" s="55" t="s">
        <v>2015</v>
      </c>
      <c r="K143" s="55" t="s">
        <v>1443</v>
      </c>
      <c r="L143" s="55" t="s">
        <v>2204</v>
      </c>
      <c r="M143" s="55" t="s">
        <v>2196</v>
      </c>
      <c r="N143" s="55" t="s">
        <v>2015</v>
      </c>
      <c r="O143" s="55" t="s">
        <v>1443</v>
      </c>
      <c r="P143" s="53" t="s">
        <v>1455</v>
      </c>
    </row>
    <row r="144" spans="2:16" ht="228" x14ac:dyDescent="0.3">
      <c r="B144" s="164"/>
      <c r="C144" s="53">
        <v>7.4</v>
      </c>
      <c r="D144" s="53" t="s">
        <v>2144</v>
      </c>
      <c r="E144" s="53" t="s">
        <v>2143</v>
      </c>
      <c r="F144" s="53" t="s">
        <v>2198</v>
      </c>
      <c r="G144" s="53" t="s">
        <v>2197</v>
      </c>
      <c r="H144" s="53">
        <v>37000</v>
      </c>
      <c r="I144" s="56" t="s">
        <v>2007</v>
      </c>
      <c r="J144" s="55" t="s">
        <v>2015</v>
      </c>
      <c r="K144" s="55" t="s">
        <v>1443</v>
      </c>
      <c r="L144" s="55" t="s">
        <v>2015</v>
      </c>
      <c r="M144" s="55" t="s">
        <v>2196</v>
      </c>
      <c r="N144" s="55" t="s">
        <v>2015</v>
      </c>
      <c r="O144" s="55" t="s">
        <v>1443</v>
      </c>
      <c r="P144" s="55" t="s">
        <v>2203</v>
      </c>
    </row>
    <row r="145" spans="2:16" ht="240" x14ac:dyDescent="0.3">
      <c r="B145" s="164"/>
      <c r="C145" s="53">
        <v>7.4</v>
      </c>
      <c r="D145" s="53" t="s">
        <v>2144</v>
      </c>
      <c r="E145" s="53" t="s">
        <v>2143</v>
      </c>
      <c r="F145" s="53" t="s">
        <v>2198</v>
      </c>
      <c r="G145" s="53" t="s">
        <v>2197</v>
      </c>
      <c r="H145" s="53">
        <v>37000</v>
      </c>
      <c r="I145" s="56" t="s">
        <v>2003</v>
      </c>
      <c r="J145" s="55" t="s">
        <v>2202</v>
      </c>
      <c r="K145" s="55" t="s">
        <v>1443</v>
      </c>
      <c r="L145" s="55" t="s">
        <v>2201</v>
      </c>
      <c r="M145" s="55" t="s">
        <v>2196</v>
      </c>
      <c r="N145" s="55" t="s">
        <v>2200</v>
      </c>
      <c r="O145" s="55" t="s">
        <v>1443</v>
      </c>
      <c r="P145" s="55" t="s">
        <v>2199</v>
      </c>
    </row>
    <row r="146" spans="2:16" ht="96" x14ac:dyDescent="0.3">
      <c r="B146" s="164"/>
      <c r="C146" s="53">
        <v>7.4</v>
      </c>
      <c r="D146" s="53" t="s">
        <v>2144</v>
      </c>
      <c r="E146" s="53" t="s">
        <v>2143</v>
      </c>
      <c r="F146" s="53" t="s">
        <v>2198</v>
      </c>
      <c r="G146" s="53" t="s">
        <v>2197</v>
      </c>
      <c r="H146" s="53">
        <v>37000</v>
      </c>
      <c r="I146" s="56" t="s">
        <v>1959</v>
      </c>
      <c r="J146" s="53" t="s">
        <v>1455</v>
      </c>
      <c r="K146" s="55" t="s">
        <v>1443</v>
      </c>
      <c r="L146" s="53" t="s">
        <v>1455</v>
      </c>
      <c r="M146" s="55" t="s">
        <v>2196</v>
      </c>
      <c r="N146" s="55" t="s">
        <v>2195</v>
      </c>
      <c r="O146" s="55" t="s">
        <v>1443</v>
      </c>
      <c r="P146" s="53" t="s">
        <v>1455</v>
      </c>
    </row>
    <row r="147" spans="2:16" ht="60" x14ac:dyDescent="0.3">
      <c r="B147" s="164">
        <v>25</v>
      </c>
      <c r="C147" s="53">
        <v>7.4</v>
      </c>
      <c r="D147" s="53" t="s">
        <v>2144</v>
      </c>
      <c r="E147" s="53" t="s">
        <v>2143</v>
      </c>
      <c r="F147" s="53" t="s">
        <v>1374</v>
      </c>
      <c r="G147" s="53" t="s">
        <v>2191</v>
      </c>
      <c r="H147" s="53">
        <v>37000</v>
      </c>
      <c r="I147" s="54" t="s">
        <v>2013</v>
      </c>
      <c r="J147" s="55" t="s">
        <v>2168</v>
      </c>
      <c r="K147" s="53" t="s">
        <v>1374</v>
      </c>
      <c r="L147" s="55" t="s">
        <v>2194</v>
      </c>
      <c r="M147" s="57" t="s">
        <v>2014</v>
      </c>
      <c r="N147" s="57" t="s">
        <v>2014</v>
      </c>
      <c r="O147" s="57" t="s">
        <v>2014</v>
      </c>
      <c r="P147" s="57" t="s">
        <v>2014</v>
      </c>
    </row>
    <row r="148" spans="2:16" x14ac:dyDescent="0.3">
      <c r="B148" s="164"/>
      <c r="C148" s="53">
        <v>7.4</v>
      </c>
      <c r="D148" s="53" t="s">
        <v>2144</v>
      </c>
      <c r="E148" s="53" t="s">
        <v>2143</v>
      </c>
      <c r="F148" s="53" t="s">
        <v>1374</v>
      </c>
      <c r="G148" s="53" t="s">
        <v>2191</v>
      </c>
      <c r="H148" s="53">
        <v>37000</v>
      </c>
      <c r="I148" s="54" t="s">
        <v>1992</v>
      </c>
      <c r="J148" s="55" t="s">
        <v>2015</v>
      </c>
      <c r="K148" s="53" t="s">
        <v>1374</v>
      </c>
      <c r="L148" s="55" t="s">
        <v>2015</v>
      </c>
      <c r="M148" s="57" t="s">
        <v>2014</v>
      </c>
      <c r="N148" s="57" t="s">
        <v>2014</v>
      </c>
      <c r="O148" s="57" t="s">
        <v>2014</v>
      </c>
      <c r="P148" s="57" t="s">
        <v>2014</v>
      </c>
    </row>
    <row r="149" spans="2:16" ht="24" x14ac:dyDescent="0.3">
      <c r="B149" s="164"/>
      <c r="C149" s="53">
        <v>7.4</v>
      </c>
      <c r="D149" s="53" t="s">
        <v>2144</v>
      </c>
      <c r="E149" s="53" t="s">
        <v>2143</v>
      </c>
      <c r="F149" s="53" t="s">
        <v>1374</v>
      </c>
      <c r="G149" s="53" t="s">
        <v>2191</v>
      </c>
      <c r="H149" s="53">
        <v>37000</v>
      </c>
      <c r="I149" s="56" t="s">
        <v>2009</v>
      </c>
      <c r="J149" s="55" t="s">
        <v>2015</v>
      </c>
      <c r="K149" s="53" t="s">
        <v>1374</v>
      </c>
      <c r="L149" s="55" t="s">
        <v>2015</v>
      </c>
      <c r="M149" s="57" t="s">
        <v>2014</v>
      </c>
      <c r="N149" s="57" t="s">
        <v>2014</v>
      </c>
      <c r="O149" s="57" t="s">
        <v>2014</v>
      </c>
      <c r="P149" s="57" t="s">
        <v>2014</v>
      </c>
    </row>
    <row r="150" spans="2:16" ht="24" x14ac:dyDescent="0.3">
      <c r="B150" s="164"/>
      <c r="C150" s="53">
        <v>7.4</v>
      </c>
      <c r="D150" s="53" t="s">
        <v>2144</v>
      </c>
      <c r="E150" s="53" t="s">
        <v>2143</v>
      </c>
      <c r="F150" s="53" t="s">
        <v>1374</v>
      </c>
      <c r="G150" s="53" t="s">
        <v>2191</v>
      </c>
      <c r="H150" s="53">
        <v>37000</v>
      </c>
      <c r="I150" s="56" t="s">
        <v>2007</v>
      </c>
      <c r="J150" s="55" t="s">
        <v>2015</v>
      </c>
      <c r="K150" s="53" t="s">
        <v>1374</v>
      </c>
      <c r="L150" s="55" t="s">
        <v>2015</v>
      </c>
      <c r="M150" s="57" t="s">
        <v>2014</v>
      </c>
      <c r="N150" s="57" t="s">
        <v>2014</v>
      </c>
      <c r="O150" s="57" t="s">
        <v>2014</v>
      </c>
      <c r="P150" s="57" t="s">
        <v>2014</v>
      </c>
    </row>
    <row r="151" spans="2:16" ht="264" x14ac:dyDescent="0.3">
      <c r="B151" s="164"/>
      <c r="C151" s="53">
        <v>7.4</v>
      </c>
      <c r="D151" s="53" t="s">
        <v>2144</v>
      </c>
      <c r="E151" s="53" t="s">
        <v>2143</v>
      </c>
      <c r="F151" s="53" t="s">
        <v>1374</v>
      </c>
      <c r="G151" s="53" t="s">
        <v>2191</v>
      </c>
      <c r="H151" s="53">
        <v>37000</v>
      </c>
      <c r="I151" s="56" t="s">
        <v>2003</v>
      </c>
      <c r="J151" s="55" t="s">
        <v>2193</v>
      </c>
      <c r="K151" s="53" t="s">
        <v>1374</v>
      </c>
      <c r="L151" s="55" t="s">
        <v>2192</v>
      </c>
      <c r="M151" s="57" t="s">
        <v>2014</v>
      </c>
      <c r="N151" s="57" t="s">
        <v>2014</v>
      </c>
      <c r="O151" s="57" t="s">
        <v>2014</v>
      </c>
      <c r="P151" s="57" t="s">
        <v>2014</v>
      </c>
    </row>
    <row r="152" spans="2:16" ht="24" x14ac:dyDescent="0.3">
      <c r="B152" s="164"/>
      <c r="C152" s="53">
        <v>7.4</v>
      </c>
      <c r="D152" s="53" t="s">
        <v>2144</v>
      </c>
      <c r="E152" s="53" t="s">
        <v>2143</v>
      </c>
      <c r="F152" s="53" t="s">
        <v>1374</v>
      </c>
      <c r="G152" s="53" t="s">
        <v>2191</v>
      </c>
      <c r="H152" s="53">
        <v>37000</v>
      </c>
      <c r="I152" s="56" t="s">
        <v>1959</v>
      </c>
      <c r="J152" s="53" t="s">
        <v>1455</v>
      </c>
      <c r="K152" s="53" t="s">
        <v>1374</v>
      </c>
      <c r="L152" s="53" t="s">
        <v>1455</v>
      </c>
      <c r="M152" s="57" t="s">
        <v>2014</v>
      </c>
      <c r="N152" s="57" t="s">
        <v>2014</v>
      </c>
      <c r="O152" s="57" t="s">
        <v>2014</v>
      </c>
      <c r="P152" s="57" t="s">
        <v>2014</v>
      </c>
    </row>
    <row r="153" spans="2:16" ht="36" x14ac:dyDescent="0.3">
      <c r="B153" s="164">
        <v>26</v>
      </c>
      <c r="C153" s="53">
        <v>7.4</v>
      </c>
      <c r="D153" s="53" t="s">
        <v>2144</v>
      </c>
      <c r="E153" s="53" t="s">
        <v>2143</v>
      </c>
      <c r="F153" s="53" t="s">
        <v>2188</v>
      </c>
      <c r="G153" s="53" t="s">
        <v>2187</v>
      </c>
      <c r="H153" s="53">
        <v>38110</v>
      </c>
      <c r="I153" s="54" t="s">
        <v>2013</v>
      </c>
      <c r="J153" s="53" t="s">
        <v>1455</v>
      </c>
      <c r="K153" s="55" t="s">
        <v>2186</v>
      </c>
      <c r="L153" s="53" t="s">
        <v>1455</v>
      </c>
      <c r="M153" s="57" t="s">
        <v>2014</v>
      </c>
      <c r="N153" s="57" t="s">
        <v>2014</v>
      </c>
      <c r="O153" s="55" t="s">
        <v>1407</v>
      </c>
      <c r="P153" s="53" t="s">
        <v>1455</v>
      </c>
    </row>
    <row r="154" spans="2:16" ht="48" x14ac:dyDescent="0.3">
      <c r="B154" s="164"/>
      <c r="C154" s="53">
        <v>7.4</v>
      </c>
      <c r="D154" s="53" t="s">
        <v>2144</v>
      </c>
      <c r="E154" s="53" t="s">
        <v>2143</v>
      </c>
      <c r="F154" s="53" t="s">
        <v>2188</v>
      </c>
      <c r="G154" s="53" t="s">
        <v>2187</v>
      </c>
      <c r="H154" s="53">
        <v>38110</v>
      </c>
      <c r="I154" s="54" t="s">
        <v>1992</v>
      </c>
      <c r="J154" s="55" t="s">
        <v>2015</v>
      </c>
      <c r="K154" s="55" t="s">
        <v>2186</v>
      </c>
      <c r="L154" s="55" t="s">
        <v>2015</v>
      </c>
      <c r="M154" s="57" t="s">
        <v>2014</v>
      </c>
      <c r="N154" s="57" t="s">
        <v>2014</v>
      </c>
      <c r="O154" s="55" t="s">
        <v>1407</v>
      </c>
      <c r="P154" s="55" t="s">
        <v>2010</v>
      </c>
    </row>
    <row r="155" spans="2:16" ht="108" x14ac:dyDescent="0.3">
      <c r="B155" s="164"/>
      <c r="C155" s="53">
        <v>7.4</v>
      </c>
      <c r="D155" s="53" t="s">
        <v>2144</v>
      </c>
      <c r="E155" s="53" t="s">
        <v>2143</v>
      </c>
      <c r="F155" s="53" t="s">
        <v>2188</v>
      </c>
      <c r="G155" s="53" t="s">
        <v>2187</v>
      </c>
      <c r="H155" s="53">
        <v>38110</v>
      </c>
      <c r="I155" s="56" t="s">
        <v>2009</v>
      </c>
      <c r="J155" s="55" t="s">
        <v>2015</v>
      </c>
      <c r="K155" s="55" t="s">
        <v>2186</v>
      </c>
      <c r="L155" s="55" t="s">
        <v>2190</v>
      </c>
      <c r="M155" s="57" t="s">
        <v>2014</v>
      </c>
      <c r="N155" s="57" t="s">
        <v>2014</v>
      </c>
      <c r="O155" s="55" t="s">
        <v>1407</v>
      </c>
      <c r="P155" s="53" t="s">
        <v>1455</v>
      </c>
    </row>
    <row r="156" spans="2:16" ht="36" x14ac:dyDescent="0.3">
      <c r="B156" s="164"/>
      <c r="C156" s="53">
        <v>7.4</v>
      </c>
      <c r="D156" s="53" t="s">
        <v>2144</v>
      </c>
      <c r="E156" s="53" t="s">
        <v>2143</v>
      </c>
      <c r="F156" s="53" t="s">
        <v>2188</v>
      </c>
      <c r="G156" s="53" t="s">
        <v>2187</v>
      </c>
      <c r="H156" s="53">
        <v>38110</v>
      </c>
      <c r="I156" s="56" t="s">
        <v>2007</v>
      </c>
      <c r="J156" s="53" t="s">
        <v>1455</v>
      </c>
      <c r="K156" s="55" t="s">
        <v>2186</v>
      </c>
      <c r="L156" s="53" t="s">
        <v>1455</v>
      </c>
      <c r="M156" s="57" t="s">
        <v>2014</v>
      </c>
      <c r="N156" s="57" t="s">
        <v>2014</v>
      </c>
      <c r="O156" s="55" t="s">
        <v>1407</v>
      </c>
      <c r="P156" s="53" t="s">
        <v>1455</v>
      </c>
    </row>
    <row r="157" spans="2:16" ht="60" x14ac:dyDescent="0.3">
      <c r="B157" s="164"/>
      <c r="C157" s="53">
        <v>7.4</v>
      </c>
      <c r="D157" s="53" t="s">
        <v>2144</v>
      </c>
      <c r="E157" s="53" t="s">
        <v>2143</v>
      </c>
      <c r="F157" s="53" t="s">
        <v>2188</v>
      </c>
      <c r="G157" s="53" t="s">
        <v>2187</v>
      </c>
      <c r="H157" s="53">
        <v>38110</v>
      </c>
      <c r="I157" s="56" t="s">
        <v>2003</v>
      </c>
      <c r="J157" s="53" t="s">
        <v>1455</v>
      </c>
      <c r="K157" s="55" t="s">
        <v>2186</v>
      </c>
      <c r="L157" s="53" t="s">
        <v>1455</v>
      </c>
      <c r="M157" s="57" t="s">
        <v>2014</v>
      </c>
      <c r="N157" s="57" t="s">
        <v>2014</v>
      </c>
      <c r="O157" s="55" t="s">
        <v>1407</v>
      </c>
      <c r="P157" s="55" t="s">
        <v>2189</v>
      </c>
    </row>
    <row r="158" spans="2:16" ht="60" x14ac:dyDescent="0.3">
      <c r="B158" s="164"/>
      <c r="C158" s="53">
        <v>7.4</v>
      </c>
      <c r="D158" s="53" t="s">
        <v>2144</v>
      </c>
      <c r="E158" s="53" t="s">
        <v>2143</v>
      </c>
      <c r="F158" s="53" t="s">
        <v>2188</v>
      </c>
      <c r="G158" s="53" t="s">
        <v>2187</v>
      </c>
      <c r="H158" s="53">
        <v>38110</v>
      </c>
      <c r="I158" s="56" t="s">
        <v>1959</v>
      </c>
      <c r="J158" s="55" t="s">
        <v>2184</v>
      </c>
      <c r="K158" s="55" t="s">
        <v>2186</v>
      </c>
      <c r="L158" s="55" t="s">
        <v>2185</v>
      </c>
      <c r="M158" s="57" t="s">
        <v>2014</v>
      </c>
      <c r="N158" s="57" t="s">
        <v>2014</v>
      </c>
      <c r="O158" s="55" t="s">
        <v>1407</v>
      </c>
      <c r="P158" s="55" t="s">
        <v>2184</v>
      </c>
    </row>
    <row r="159" spans="2:16" ht="48" x14ac:dyDescent="0.3">
      <c r="B159" s="164">
        <v>27</v>
      </c>
      <c r="C159" s="53">
        <v>7.4</v>
      </c>
      <c r="D159" s="53" t="s">
        <v>2144</v>
      </c>
      <c r="E159" s="53" t="s">
        <v>2143</v>
      </c>
      <c r="F159" s="53" t="s">
        <v>2178</v>
      </c>
      <c r="G159" s="53" t="s">
        <v>2177</v>
      </c>
      <c r="H159" s="53">
        <v>38210</v>
      </c>
      <c r="I159" s="54" t="s">
        <v>2013</v>
      </c>
      <c r="J159" s="55" t="s">
        <v>2183</v>
      </c>
      <c r="K159" s="53" t="s">
        <v>1381</v>
      </c>
      <c r="L159" s="55" t="s">
        <v>2182</v>
      </c>
      <c r="M159" s="57" t="s">
        <v>2014</v>
      </c>
      <c r="N159" s="57" t="s">
        <v>2014</v>
      </c>
      <c r="O159" s="55" t="s">
        <v>2176</v>
      </c>
      <c r="P159" s="53" t="s">
        <v>1455</v>
      </c>
    </row>
    <row r="160" spans="2:16" ht="48" x14ac:dyDescent="0.3">
      <c r="B160" s="164"/>
      <c r="C160" s="53">
        <v>7.4</v>
      </c>
      <c r="D160" s="53" t="s">
        <v>2144</v>
      </c>
      <c r="E160" s="53" t="s">
        <v>2143</v>
      </c>
      <c r="F160" s="53" t="s">
        <v>2178</v>
      </c>
      <c r="G160" s="53" t="s">
        <v>2177</v>
      </c>
      <c r="H160" s="53">
        <v>38210</v>
      </c>
      <c r="I160" s="54" t="s">
        <v>1992</v>
      </c>
      <c r="J160" s="55" t="s">
        <v>2015</v>
      </c>
      <c r="K160" s="53" t="s">
        <v>1381</v>
      </c>
      <c r="L160" s="55" t="s">
        <v>2015</v>
      </c>
      <c r="M160" s="57" t="s">
        <v>2014</v>
      </c>
      <c r="N160" s="57" t="s">
        <v>2014</v>
      </c>
      <c r="O160" s="55" t="s">
        <v>2176</v>
      </c>
      <c r="P160" s="55" t="s">
        <v>2010</v>
      </c>
    </row>
    <row r="161" spans="2:16" ht="24" x14ac:dyDescent="0.3">
      <c r="B161" s="164"/>
      <c r="C161" s="53">
        <v>7.4</v>
      </c>
      <c r="D161" s="53" t="s">
        <v>2144</v>
      </c>
      <c r="E161" s="53" t="s">
        <v>2143</v>
      </c>
      <c r="F161" s="53" t="s">
        <v>2178</v>
      </c>
      <c r="G161" s="53" t="s">
        <v>2177</v>
      </c>
      <c r="H161" s="53">
        <v>38210</v>
      </c>
      <c r="I161" s="56" t="s">
        <v>2009</v>
      </c>
      <c r="J161" s="55" t="s">
        <v>2015</v>
      </c>
      <c r="K161" s="53" t="s">
        <v>1381</v>
      </c>
      <c r="L161" s="55" t="s">
        <v>2015</v>
      </c>
      <c r="M161" s="57" t="s">
        <v>2014</v>
      </c>
      <c r="N161" s="57" t="s">
        <v>2014</v>
      </c>
      <c r="O161" s="55" t="s">
        <v>2176</v>
      </c>
      <c r="P161" s="53" t="s">
        <v>1455</v>
      </c>
    </row>
    <row r="162" spans="2:16" ht="24" x14ac:dyDescent="0.3">
      <c r="B162" s="164"/>
      <c r="C162" s="53">
        <v>7.4</v>
      </c>
      <c r="D162" s="53" t="s">
        <v>2144</v>
      </c>
      <c r="E162" s="53" t="s">
        <v>2143</v>
      </c>
      <c r="F162" s="53" t="s">
        <v>2178</v>
      </c>
      <c r="G162" s="53" t="s">
        <v>2177</v>
      </c>
      <c r="H162" s="53">
        <v>38210</v>
      </c>
      <c r="I162" s="56" t="s">
        <v>2007</v>
      </c>
      <c r="J162" s="55" t="s">
        <v>2015</v>
      </c>
      <c r="K162" s="53" t="s">
        <v>1381</v>
      </c>
      <c r="L162" s="53" t="s">
        <v>1455</v>
      </c>
      <c r="M162" s="57" t="s">
        <v>2014</v>
      </c>
      <c r="N162" s="57" t="s">
        <v>2014</v>
      </c>
      <c r="O162" s="55" t="s">
        <v>2176</v>
      </c>
      <c r="P162" s="53" t="s">
        <v>1455</v>
      </c>
    </row>
    <row r="163" spans="2:16" ht="348" x14ac:dyDescent="0.3">
      <c r="B163" s="164"/>
      <c r="C163" s="53">
        <v>7.4</v>
      </c>
      <c r="D163" s="53" t="s">
        <v>2144</v>
      </c>
      <c r="E163" s="53" t="s">
        <v>2143</v>
      </c>
      <c r="F163" s="53" t="s">
        <v>2178</v>
      </c>
      <c r="G163" s="53" t="s">
        <v>2177</v>
      </c>
      <c r="H163" s="53">
        <v>38210</v>
      </c>
      <c r="I163" s="56" t="s">
        <v>2003</v>
      </c>
      <c r="J163" s="55" t="s">
        <v>2181</v>
      </c>
      <c r="K163" s="53" t="s">
        <v>1381</v>
      </c>
      <c r="L163" s="55" t="s">
        <v>2180</v>
      </c>
      <c r="M163" s="57" t="s">
        <v>2014</v>
      </c>
      <c r="N163" s="57" t="s">
        <v>2014</v>
      </c>
      <c r="O163" s="55" t="s">
        <v>2176</v>
      </c>
      <c r="P163" s="55" t="s">
        <v>2179</v>
      </c>
    </row>
    <row r="164" spans="2:16" ht="24" x14ac:dyDescent="0.3">
      <c r="B164" s="164"/>
      <c r="C164" s="53">
        <v>7.4</v>
      </c>
      <c r="D164" s="53" t="s">
        <v>2144</v>
      </c>
      <c r="E164" s="53" t="s">
        <v>2143</v>
      </c>
      <c r="F164" s="53" t="s">
        <v>2178</v>
      </c>
      <c r="G164" s="53" t="s">
        <v>2177</v>
      </c>
      <c r="H164" s="53">
        <v>38210</v>
      </c>
      <c r="I164" s="56" t="s">
        <v>1959</v>
      </c>
      <c r="J164" s="53" t="s">
        <v>1455</v>
      </c>
      <c r="K164" s="53" t="s">
        <v>1381</v>
      </c>
      <c r="L164" s="53" t="s">
        <v>1455</v>
      </c>
      <c r="M164" s="57" t="s">
        <v>2014</v>
      </c>
      <c r="N164" s="57" t="s">
        <v>2014</v>
      </c>
      <c r="O164" s="55" t="s">
        <v>2176</v>
      </c>
      <c r="P164" s="53" t="s">
        <v>1455</v>
      </c>
    </row>
    <row r="165" spans="2:16" x14ac:dyDescent="0.3">
      <c r="B165" s="164">
        <v>28</v>
      </c>
      <c r="C165" s="53">
        <v>7.4</v>
      </c>
      <c r="D165" s="53" t="s">
        <v>2144</v>
      </c>
      <c r="E165" s="53" t="s">
        <v>2143</v>
      </c>
      <c r="F165" s="53" t="s">
        <v>1385</v>
      </c>
      <c r="G165" s="53" t="s">
        <v>2171</v>
      </c>
      <c r="H165" s="53">
        <v>38210</v>
      </c>
      <c r="I165" s="54" t="s">
        <v>2013</v>
      </c>
      <c r="J165" s="53" t="s">
        <v>1455</v>
      </c>
      <c r="K165" s="53" t="s">
        <v>1385</v>
      </c>
      <c r="L165" s="53" t="s">
        <v>1455</v>
      </c>
      <c r="M165" s="57" t="s">
        <v>2014</v>
      </c>
      <c r="N165" s="57" t="s">
        <v>2014</v>
      </c>
      <c r="O165" s="55" t="s">
        <v>1409</v>
      </c>
      <c r="P165" s="53" t="s">
        <v>1455</v>
      </c>
    </row>
    <row r="166" spans="2:16" ht="48" x14ac:dyDescent="0.3">
      <c r="B166" s="164"/>
      <c r="C166" s="53">
        <v>7.4</v>
      </c>
      <c r="D166" s="53" t="s">
        <v>2144</v>
      </c>
      <c r="E166" s="53" t="s">
        <v>2143</v>
      </c>
      <c r="F166" s="53" t="s">
        <v>1385</v>
      </c>
      <c r="G166" s="53" t="s">
        <v>2171</v>
      </c>
      <c r="H166" s="53">
        <v>38210</v>
      </c>
      <c r="I166" s="54" t="s">
        <v>1992</v>
      </c>
      <c r="J166" s="55" t="s">
        <v>2015</v>
      </c>
      <c r="K166" s="53" t="s">
        <v>1385</v>
      </c>
      <c r="L166" s="55" t="s">
        <v>2015</v>
      </c>
      <c r="M166" s="57" t="s">
        <v>2014</v>
      </c>
      <c r="N166" s="57" t="s">
        <v>2014</v>
      </c>
      <c r="O166" s="55" t="s">
        <v>1409</v>
      </c>
      <c r="P166" s="55" t="s">
        <v>2010</v>
      </c>
    </row>
    <row r="167" spans="2:16" ht="24" x14ac:dyDescent="0.3">
      <c r="B167" s="164"/>
      <c r="C167" s="53">
        <v>7.4</v>
      </c>
      <c r="D167" s="53" t="s">
        <v>2144</v>
      </c>
      <c r="E167" s="53" t="s">
        <v>2143</v>
      </c>
      <c r="F167" s="53" t="s">
        <v>1385</v>
      </c>
      <c r="G167" s="53" t="s">
        <v>2171</v>
      </c>
      <c r="H167" s="53">
        <v>38210</v>
      </c>
      <c r="I167" s="56" t="s">
        <v>2009</v>
      </c>
      <c r="J167" s="55" t="s">
        <v>2015</v>
      </c>
      <c r="K167" s="53" t="s">
        <v>1385</v>
      </c>
      <c r="L167" s="55" t="s">
        <v>2015</v>
      </c>
      <c r="M167" s="57" t="s">
        <v>2014</v>
      </c>
      <c r="N167" s="57" t="s">
        <v>2014</v>
      </c>
      <c r="O167" s="55" t="s">
        <v>1409</v>
      </c>
      <c r="P167" s="53" t="s">
        <v>1455</v>
      </c>
    </row>
    <row r="168" spans="2:16" ht="168" x14ac:dyDescent="0.3">
      <c r="B168" s="164"/>
      <c r="C168" s="53">
        <v>7.4</v>
      </c>
      <c r="D168" s="53" t="s">
        <v>2144</v>
      </c>
      <c r="E168" s="53" t="s">
        <v>2143</v>
      </c>
      <c r="F168" s="53" t="s">
        <v>1385</v>
      </c>
      <c r="G168" s="53" t="s">
        <v>2171</v>
      </c>
      <c r="H168" s="53">
        <v>38210</v>
      </c>
      <c r="I168" s="56" t="s">
        <v>2007</v>
      </c>
      <c r="J168" s="55" t="s">
        <v>2175</v>
      </c>
      <c r="K168" s="53" t="s">
        <v>1385</v>
      </c>
      <c r="L168" s="55" t="s">
        <v>2015</v>
      </c>
      <c r="M168" s="57" t="s">
        <v>2014</v>
      </c>
      <c r="N168" s="57" t="s">
        <v>2014</v>
      </c>
      <c r="O168" s="55" t="s">
        <v>1409</v>
      </c>
      <c r="P168" s="53" t="s">
        <v>1455</v>
      </c>
    </row>
    <row r="169" spans="2:16" ht="288" x14ac:dyDescent="0.3">
      <c r="B169" s="164"/>
      <c r="C169" s="53">
        <v>7.4</v>
      </c>
      <c r="D169" s="53" t="s">
        <v>2144</v>
      </c>
      <c r="E169" s="53" t="s">
        <v>2143</v>
      </c>
      <c r="F169" s="53" t="s">
        <v>1385</v>
      </c>
      <c r="G169" s="53" t="s">
        <v>2171</v>
      </c>
      <c r="H169" s="53">
        <v>38210</v>
      </c>
      <c r="I169" s="56" t="s">
        <v>2003</v>
      </c>
      <c r="J169" s="55" t="s">
        <v>2174</v>
      </c>
      <c r="K169" s="53" t="s">
        <v>1385</v>
      </c>
      <c r="L169" s="55" t="s">
        <v>2173</v>
      </c>
      <c r="M169" s="57" t="s">
        <v>2014</v>
      </c>
      <c r="N169" s="57" t="s">
        <v>2014</v>
      </c>
      <c r="O169" s="55" t="s">
        <v>1409</v>
      </c>
      <c r="P169" s="55" t="s">
        <v>2172</v>
      </c>
    </row>
    <row r="170" spans="2:16" ht="24" x14ac:dyDescent="0.3">
      <c r="B170" s="164"/>
      <c r="C170" s="53">
        <v>7.4</v>
      </c>
      <c r="D170" s="53" t="s">
        <v>2144</v>
      </c>
      <c r="E170" s="53" t="s">
        <v>2143</v>
      </c>
      <c r="F170" s="53" t="s">
        <v>1385</v>
      </c>
      <c r="G170" s="53" t="s">
        <v>2171</v>
      </c>
      <c r="H170" s="53">
        <v>38210</v>
      </c>
      <c r="I170" s="56" t="s">
        <v>1959</v>
      </c>
      <c r="J170" s="53" t="s">
        <v>1455</v>
      </c>
      <c r="K170" s="53" t="s">
        <v>1385</v>
      </c>
      <c r="L170" s="53" t="s">
        <v>1455</v>
      </c>
      <c r="M170" s="57" t="s">
        <v>2014</v>
      </c>
      <c r="N170" s="57" t="s">
        <v>2014</v>
      </c>
      <c r="O170" s="55" t="s">
        <v>1409</v>
      </c>
      <c r="P170" s="53" t="s">
        <v>1455</v>
      </c>
    </row>
    <row r="171" spans="2:16" x14ac:dyDescent="0.3">
      <c r="B171" s="164">
        <v>29</v>
      </c>
      <c r="C171" s="53">
        <v>7.4</v>
      </c>
      <c r="D171" s="53" t="s">
        <v>2144</v>
      </c>
      <c r="E171" s="53" t="s">
        <v>2143</v>
      </c>
      <c r="F171" s="53" t="s">
        <v>2170</v>
      </c>
      <c r="G171" s="53" t="s">
        <v>2169</v>
      </c>
      <c r="H171" s="53">
        <v>38210</v>
      </c>
      <c r="I171" s="54" t="s">
        <v>2013</v>
      </c>
      <c r="J171" s="53" t="s">
        <v>1455</v>
      </c>
      <c r="K171" s="53" t="s">
        <v>1388</v>
      </c>
      <c r="L171" s="53" t="s">
        <v>1455</v>
      </c>
      <c r="M171" s="57" t="s">
        <v>2014</v>
      </c>
      <c r="N171" s="57" t="s">
        <v>2014</v>
      </c>
      <c r="O171" s="57" t="s">
        <v>2014</v>
      </c>
      <c r="P171" s="57" t="s">
        <v>2014</v>
      </c>
    </row>
    <row r="172" spans="2:16" x14ac:dyDescent="0.3">
      <c r="B172" s="164"/>
      <c r="C172" s="53">
        <v>7.4</v>
      </c>
      <c r="D172" s="53" t="s">
        <v>2144</v>
      </c>
      <c r="E172" s="53" t="s">
        <v>2143</v>
      </c>
      <c r="F172" s="53" t="s">
        <v>2170</v>
      </c>
      <c r="G172" s="53" t="s">
        <v>2169</v>
      </c>
      <c r="H172" s="53">
        <v>38210</v>
      </c>
      <c r="I172" s="54" t="s">
        <v>1992</v>
      </c>
      <c r="J172" s="55" t="s">
        <v>2015</v>
      </c>
      <c r="K172" s="53" t="s">
        <v>1388</v>
      </c>
      <c r="L172" s="55" t="s">
        <v>2015</v>
      </c>
      <c r="M172" s="57" t="s">
        <v>2014</v>
      </c>
      <c r="N172" s="57" t="s">
        <v>2014</v>
      </c>
      <c r="O172" s="57" t="s">
        <v>2014</v>
      </c>
      <c r="P172" s="57" t="s">
        <v>2014</v>
      </c>
    </row>
    <row r="173" spans="2:16" ht="24" x14ac:dyDescent="0.3">
      <c r="B173" s="164"/>
      <c r="C173" s="53">
        <v>7.4</v>
      </c>
      <c r="D173" s="53" t="s">
        <v>2144</v>
      </c>
      <c r="E173" s="53" t="s">
        <v>2143</v>
      </c>
      <c r="F173" s="53" t="s">
        <v>2170</v>
      </c>
      <c r="G173" s="53" t="s">
        <v>2169</v>
      </c>
      <c r="H173" s="53">
        <v>38210</v>
      </c>
      <c r="I173" s="56" t="s">
        <v>2009</v>
      </c>
      <c r="J173" s="53" t="s">
        <v>1455</v>
      </c>
      <c r="K173" s="53" t="s">
        <v>1388</v>
      </c>
      <c r="L173" s="53" t="s">
        <v>1455</v>
      </c>
      <c r="M173" s="57" t="s">
        <v>2014</v>
      </c>
      <c r="N173" s="57" t="s">
        <v>2014</v>
      </c>
      <c r="O173" s="57" t="s">
        <v>2014</v>
      </c>
      <c r="P173" s="57" t="s">
        <v>2014</v>
      </c>
    </row>
    <row r="174" spans="2:16" ht="24" x14ac:dyDescent="0.3">
      <c r="B174" s="164"/>
      <c r="C174" s="53">
        <v>7.4</v>
      </c>
      <c r="D174" s="53" t="s">
        <v>2144</v>
      </c>
      <c r="E174" s="53" t="s">
        <v>2143</v>
      </c>
      <c r="F174" s="53" t="s">
        <v>2170</v>
      </c>
      <c r="G174" s="53" t="s">
        <v>2169</v>
      </c>
      <c r="H174" s="53">
        <v>38210</v>
      </c>
      <c r="I174" s="56" t="s">
        <v>2007</v>
      </c>
      <c r="J174" s="55" t="s">
        <v>2015</v>
      </c>
      <c r="K174" s="53" t="s">
        <v>1388</v>
      </c>
      <c r="L174" s="55" t="s">
        <v>2015</v>
      </c>
      <c r="M174" s="57" t="s">
        <v>2014</v>
      </c>
      <c r="N174" s="57" t="s">
        <v>2014</v>
      </c>
      <c r="O174" s="57" t="s">
        <v>2014</v>
      </c>
      <c r="P174" s="57" t="s">
        <v>2014</v>
      </c>
    </row>
    <row r="175" spans="2:16" x14ac:dyDescent="0.3">
      <c r="B175" s="164"/>
      <c r="C175" s="53">
        <v>7.4</v>
      </c>
      <c r="D175" s="53" t="s">
        <v>2144</v>
      </c>
      <c r="E175" s="53" t="s">
        <v>2143</v>
      </c>
      <c r="F175" s="53" t="s">
        <v>2170</v>
      </c>
      <c r="G175" s="53" t="s">
        <v>2169</v>
      </c>
      <c r="H175" s="53">
        <v>38210</v>
      </c>
      <c r="I175" s="56" t="s">
        <v>2003</v>
      </c>
      <c r="J175" s="53" t="s">
        <v>1455</v>
      </c>
      <c r="K175" s="53" t="s">
        <v>1388</v>
      </c>
      <c r="L175" s="53" t="s">
        <v>1455</v>
      </c>
      <c r="M175" s="57" t="s">
        <v>2014</v>
      </c>
      <c r="N175" s="57" t="s">
        <v>2014</v>
      </c>
      <c r="O175" s="57" t="s">
        <v>2014</v>
      </c>
      <c r="P175" s="57" t="s">
        <v>2014</v>
      </c>
    </row>
    <row r="176" spans="2:16" ht="24" x14ac:dyDescent="0.3">
      <c r="B176" s="164"/>
      <c r="C176" s="53">
        <v>7.4</v>
      </c>
      <c r="D176" s="53" t="s">
        <v>2144</v>
      </c>
      <c r="E176" s="53" t="s">
        <v>2143</v>
      </c>
      <c r="F176" s="53" t="s">
        <v>2170</v>
      </c>
      <c r="G176" s="53" t="s">
        <v>2169</v>
      </c>
      <c r="H176" s="53">
        <v>38210</v>
      </c>
      <c r="I176" s="56" t="s">
        <v>1959</v>
      </c>
      <c r="J176" s="53" t="s">
        <v>1455</v>
      </c>
      <c r="K176" s="53" t="s">
        <v>1388</v>
      </c>
      <c r="L176" s="53" t="s">
        <v>1455</v>
      </c>
      <c r="M176" s="57" t="s">
        <v>2014</v>
      </c>
      <c r="N176" s="57" t="s">
        <v>2014</v>
      </c>
      <c r="O176" s="57" t="s">
        <v>2014</v>
      </c>
      <c r="P176" s="57" t="s">
        <v>2014</v>
      </c>
    </row>
    <row r="177" spans="2:16" ht="60" x14ac:dyDescent="0.3">
      <c r="B177" s="164">
        <v>30</v>
      </c>
      <c r="C177" s="53">
        <v>7.4</v>
      </c>
      <c r="D177" s="53" t="s">
        <v>2144</v>
      </c>
      <c r="E177" s="53" t="s">
        <v>2143</v>
      </c>
      <c r="F177" s="53" t="s">
        <v>1393</v>
      </c>
      <c r="G177" s="53" t="s">
        <v>2163</v>
      </c>
      <c r="H177" s="53">
        <v>39000</v>
      </c>
      <c r="I177" s="54" t="s">
        <v>2013</v>
      </c>
      <c r="J177" s="55" t="s">
        <v>2168</v>
      </c>
      <c r="K177" s="53" t="s">
        <v>1417</v>
      </c>
      <c r="L177" s="53" t="s">
        <v>2167</v>
      </c>
      <c r="M177" s="57" t="s">
        <v>2014</v>
      </c>
      <c r="N177" s="57" t="s">
        <v>2014</v>
      </c>
      <c r="O177" s="53" t="s">
        <v>1417</v>
      </c>
      <c r="P177" s="53" t="s">
        <v>1455</v>
      </c>
    </row>
    <row r="178" spans="2:16" ht="48" x14ac:dyDescent="0.3">
      <c r="B178" s="164"/>
      <c r="C178" s="53">
        <v>7.4</v>
      </c>
      <c r="D178" s="53" t="s">
        <v>2144</v>
      </c>
      <c r="E178" s="53" t="s">
        <v>2143</v>
      </c>
      <c r="F178" s="53" t="s">
        <v>1393</v>
      </c>
      <c r="G178" s="53" t="s">
        <v>2163</v>
      </c>
      <c r="H178" s="53">
        <v>39000</v>
      </c>
      <c r="I178" s="54" t="s">
        <v>1992</v>
      </c>
      <c r="J178" s="55" t="s">
        <v>2015</v>
      </c>
      <c r="K178" s="53" t="s">
        <v>1417</v>
      </c>
      <c r="L178" s="55" t="s">
        <v>2015</v>
      </c>
      <c r="M178" s="57" t="s">
        <v>2014</v>
      </c>
      <c r="N178" s="57" t="s">
        <v>2014</v>
      </c>
      <c r="O178" s="53" t="s">
        <v>1417</v>
      </c>
      <c r="P178" s="55" t="s">
        <v>2010</v>
      </c>
    </row>
    <row r="179" spans="2:16" ht="24" x14ac:dyDescent="0.3">
      <c r="B179" s="164"/>
      <c r="C179" s="53">
        <v>7.4</v>
      </c>
      <c r="D179" s="53" t="s">
        <v>2144</v>
      </c>
      <c r="E179" s="53" t="s">
        <v>2143</v>
      </c>
      <c r="F179" s="53" t="s">
        <v>1393</v>
      </c>
      <c r="G179" s="53" t="s">
        <v>2163</v>
      </c>
      <c r="H179" s="53">
        <v>39000</v>
      </c>
      <c r="I179" s="56" t="s">
        <v>2009</v>
      </c>
      <c r="J179" s="53" t="s">
        <v>1455</v>
      </c>
      <c r="K179" s="53" t="s">
        <v>1417</v>
      </c>
      <c r="L179" s="53" t="s">
        <v>1455</v>
      </c>
      <c r="M179" s="57" t="s">
        <v>2014</v>
      </c>
      <c r="N179" s="57" t="s">
        <v>2014</v>
      </c>
      <c r="O179" s="53" t="s">
        <v>1417</v>
      </c>
      <c r="P179" s="53" t="s">
        <v>1455</v>
      </c>
    </row>
    <row r="180" spans="2:16" ht="24" x14ac:dyDescent="0.3">
      <c r="B180" s="164"/>
      <c r="C180" s="53">
        <v>7.4</v>
      </c>
      <c r="D180" s="53" t="s">
        <v>2144</v>
      </c>
      <c r="E180" s="53" t="s">
        <v>2143</v>
      </c>
      <c r="F180" s="53" t="s">
        <v>1393</v>
      </c>
      <c r="G180" s="53" t="s">
        <v>2163</v>
      </c>
      <c r="H180" s="53">
        <v>39000</v>
      </c>
      <c r="I180" s="56" t="s">
        <v>2007</v>
      </c>
      <c r="J180" s="55" t="s">
        <v>2015</v>
      </c>
      <c r="K180" s="53" t="s">
        <v>1417</v>
      </c>
      <c r="L180" s="55" t="s">
        <v>2015</v>
      </c>
      <c r="M180" s="57" t="s">
        <v>2014</v>
      </c>
      <c r="N180" s="57" t="s">
        <v>2014</v>
      </c>
      <c r="O180" s="53" t="s">
        <v>1417</v>
      </c>
      <c r="P180" s="53" t="s">
        <v>1455</v>
      </c>
    </row>
    <row r="181" spans="2:16" ht="70.95" customHeight="1" x14ac:dyDescent="0.3">
      <c r="B181" s="164"/>
      <c r="C181" s="53">
        <v>7.4</v>
      </c>
      <c r="D181" s="53" t="s">
        <v>2144</v>
      </c>
      <c r="E181" s="53" t="s">
        <v>2143</v>
      </c>
      <c r="F181" s="53" t="s">
        <v>1393</v>
      </c>
      <c r="G181" s="53" t="s">
        <v>2163</v>
      </c>
      <c r="H181" s="53">
        <v>39000</v>
      </c>
      <c r="I181" s="56" t="s">
        <v>2003</v>
      </c>
      <c r="J181" s="55" t="s">
        <v>2166</v>
      </c>
      <c r="K181" s="53" t="s">
        <v>1417</v>
      </c>
      <c r="L181" s="55" t="s">
        <v>2165</v>
      </c>
      <c r="M181" s="57" t="s">
        <v>2014</v>
      </c>
      <c r="N181" s="57" t="s">
        <v>2014</v>
      </c>
      <c r="O181" s="53" t="s">
        <v>1417</v>
      </c>
      <c r="P181" s="55" t="s">
        <v>2164</v>
      </c>
    </row>
    <row r="182" spans="2:16" ht="24" x14ac:dyDescent="0.3">
      <c r="B182" s="164"/>
      <c r="C182" s="53">
        <v>7.4</v>
      </c>
      <c r="D182" s="53" t="s">
        <v>2144</v>
      </c>
      <c r="E182" s="53" t="s">
        <v>2143</v>
      </c>
      <c r="F182" s="53" t="s">
        <v>1393</v>
      </c>
      <c r="G182" s="53" t="s">
        <v>2163</v>
      </c>
      <c r="H182" s="53">
        <v>39000</v>
      </c>
      <c r="I182" s="56" t="s">
        <v>1959</v>
      </c>
      <c r="J182" s="53" t="s">
        <v>1455</v>
      </c>
      <c r="K182" s="53" t="s">
        <v>1417</v>
      </c>
      <c r="L182" s="53" t="s">
        <v>1455</v>
      </c>
      <c r="M182" s="57" t="s">
        <v>2014</v>
      </c>
      <c r="N182" s="57" t="s">
        <v>2014</v>
      </c>
      <c r="O182" s="53" t="s">
        <v>1417</v>
      </c>
      <c r="P182" s="53" t="s">
        <v>1455</v>
      </c>
    </row>
    <row r="183" spans="2:16" x14ac:dyDescent="0.3">
      <c r="B183" s="164">
        <v>31</v>
      </c>
      <c r="C183" s="53">
        <v>7.4</v>
      </c>
      <c r="D183" s="53" t="s">
        <v>2144</v>
      </c>
      <c r="E183" s="53" t="s">
        <v>2143</v>
      </c>
      <c r="F183" s="53" t="s">
        <v>2159</v>
      </c>
      <c r="G183" s="53" t="s">
        <v>2158</v>
      </c>
      <c r="H183" s="53">
        <v>39</v>
      </c>
      <c r="I183" s="54" t="s">
        <v>2013</v>
      </c>
      <c r="J183" s="53" t="s">
        <v>1455</v>
      </c>
      <c r="K183" s="57" t="s">
        <v>2014</v>
      </c>
      <c r="L183" s="57" t="s">
        <v>2014</v>
      </c>
      <c r="M183" s="57" t="s">
        <v>2014</v>
      </c>
      <c r="N183" s="57" t="s">
        <v>2014</v>
      </c>
      <c r="O183" s="53" t="s">
        <v>2157</v>
      </c>
      <c r="P183" s="53" t="s">
        <v>1455</v>
      </c>
    </row>
    <row r="184" spans="2:16" ht="48" x14ac:dyDescent="0.3">
      <c r="B184" s="164"/>
      <c r="C184" s="53">
        <v>7.4</v>
      </c>
      <c r="D184" s="53" t="s">
        <v>2144</v>
      </c>
      <c r="E184" s="53" t="s">
        <v>2143</v>
      </c>
      <c r="F184" s="53" t="s">
        <v>2159</v>
      </c>
      <c r="G184" s="53" t="s">
        <v>2158</v>
      </c>
      <c r="H184" s="53">
        <v>39</v>
      </c>
      <c r="I184" s="54" t="s">
        <v>1992</v>
      </c>
      <c r="J184" s="55" t="s">
        <v>2015</v>
      </c>
      <c r="K184" s="57" t="s">
        <v>2014</v>
      </c>
      <c r="L184" s="57" t="s">
        <v>2014</v>
      </c>
      <c r="M184" s="57" t="s">
        <v>2014</v>
      </c>
      <c r="N184" s="57" t="s">
        <v>2014</v>
      </c>
      <c r="O184" s="53" t="s">
        <v>2157</v>
      </c>
      <c r="P184" s="55" t="s">
        <v>2010</v>
      </c>
    </row>
    <row r="185" spans="2:16" ht="144" x14ac:dyDescent="0.3">
      <c r="B185" s="164"/>
      <c r="C185" s="53">
        <v>7.4</v>
      </c>
      <c r="D185" s="53" t="s">
        <v>2144</v>
      </c>
      <c r="E185" s="53" t="s">
        <v>2143</v>
      </c>
      <c r="F185" s="53" t="s">
        <v>2159</v>
      </c>
      <c r="G185" s="53" t="s">
        <v>2158</v>
      </c>
      <c r="H185" s="53">
        <v>39</v>
      </c>
      <c r="I185" s="56" t="s">
        <v>2009</v>
      </c>
      <c r="J185" s="55" t="s">
        <v>2162</v>
      </c>
      <c r="K185" s="57" t="s">
        <v>2014</v>
      </c>
      <c r="L185" s="57" t="s">
        <v>2014</v>
      </c>
      <c r="M185" s="57" t="s">
        <v>2014</v>
      </c>
      <c r="N185" s="57" t="s">
        <v>2014</v>
      </c>
      <c r="O185" s="53" t="s">
        <v>2157</v>
      </c>
      <c r="P185" s="53" t="s">
        <v>1455</v>
      </c>
    </row>
    <row r="186" spans="2:16" ht="240" x14ac:dyDescent="0.3">
      <c r="B186" s="164"/>
      <c r="C186" s="53">
        <v>7.4</v>
      </c>
      <c r="D186" s="53" t="s">
        <v>2144</v>
      </c>
      <c r="E186" s="53" t="s">
        <v>2143</v>
      </c>
      <c r="F186" s="53" t="s">
        <v>2159</v>
      </c>
      <c r="G186" s="53" t="s">
        <v>2158</v>
      </c>
      <c r="H186" s="53">
        <v>39</v>
      </c>
      <c r="I186" s="56" t="s">
        <v>2007</v>
      </c>
      <c r="J186" s="55" t="s">
        <v>2015</v>
      </c>
      <c r="K186" s="57" t="s">
        <v>2014</v>
      </c>
      <c r="L186" s="57" t="s">
        <v>2014</v>
      </c>
      <c r="M186" s="57" t="s">
        <v>2014</v>
      </c>
      <c r="N186" s="57" t="s">
        <v>2014</v>
      </c>
      <c r="O186" s="53" t="s">
        <v>2157</v>
      </c>
      <c r="P186" s="55" t="s">
        <v>2161</v>
      </c>
    </row>
    <row r="187" spans="2:16" ht="161.4" customHeight="1" x14ac:dyDescent="0.3">
      <c r="B187" s="164"/>
      <c r="C187" s="53">
        <v>7.4</v>
      </c>
      <c r="D187" s="53" t="s">
        <v>2144</v>
      </c>
      <c r="E187" s="53" t="s">
        <v>2143</v>
      </c>
      <c r="F187" s="53" t="s">
        <v>2159</v>
      </c>
      <c r="G187" s="53" t="s">
        <v>2158</v>
      </c>
      <c r="H187" s="53">
        <v>39</v>
      </c>
      <c r="I187" s="56" t="s">
        <v>2003</v>
      </c>
      <c r="J187" s="53" t="s">
        <v>1455</v>
      </c>
      <c r="K187" s="57" t="s">
        <v>2014</v>
      </c>
      <c r="L187" s="57" t="s">
        <v>2014</v>
      </c>
      <c r="M187" s="57" t="s">
        <v>2014</v>
      </c>
      <c r="N187" s="57" t="s">
        <v>2014</v>
      </c>
      <c r="O187" s="53" t="s">
        <v>2157</v>
      </c>
      <c r="P187" s="55" t="s">
        <v>2160</v>
      </c>
    </row>
    <row r="188" spans="2:16" ht="48" x14ac:dyDescent="0.3">
      <c r="B188" s="164"/>
      <c r="C188" s="53">
        <v>7.4</v>
      </c>
      <c r="D188" s="53" t="s">
        <v>2144</v>
      </c>
      <c r="E188" s="53" t="s">
        <v>2143</v>
      </c>
      <c r="F188" s="53" t="s">
        <v>2159</v>
      </c>
      <c r="G188" s="53" t="s">
        <v>2158</v>
      </c>
      <c r="H188" s="53">
        <v>39</v>
      </c>
      <c r="I188" s="56" t="s">
        <v>1959</v>
      </c>
      <c r="J188" s="53" t="s">
        <v>1455</v>
      </c>
      <c r="K188" s="57" t="s">
        <v>2014</v>
      </c>
      <c r="L188" s="57" t="s">
        <v>2014</v>
      </c>
      <c r="M188" s="57" t="s">
        <v>2014</v>
      </c>
      <c r="N188" s="57" t="s">
        <v>2014</v>
      </c>
      <c r="O188" s="53" t="s">
        <v>2157</v>
      </c>
      <c r="P188" s="55" t="s">
        <v>2150</v>
      </c>
    </row>
    <row r="189" spans="2:16" ht="48" x14ac:dyDescent="0.3">
      <c r="B189" s="164">
        <v>32</v>
      </c>
      <c r="C189" s="53">
        <v>7.4</v>
      </c>
      <c r="D189" s="53" t="s">
        <v>2144</v>
      </c>
      <c r="E189" s="53" t="s">
        <v>2143</v>
      </c>
      <c r="F189" s="53" t="s">
        <v>1399</v>
      </c>
      <c r="G189" s="53" t="s">
        <v>2155</v>
      </c>
      <c r="H189" s="53">
        <v>39</v>
      </c>
      <c r="I189" s="54" t="s">
        <v>2013</v>
      </c>
      <c r="J189" s="55" t="s">
        <v>2149</v>
      </c>
      <c r="K189" s="57" t="s">
        <v>2014</v>
      </c>
      <c r="L189" s="57" t="s">
        <v>2014</v>
      </c>
      <c r="M189" s="57" t="s">
        <v>2014</v>
      </c>
      <c r="N189" s="57" t="s">
        <v>2014</v>
      </c>
      <c r="O189" s="57" t="s">
        <v>2014</v>
      </c>
      <c r="P189" s="57" t="s">
        <v>2014</v>
      </c>
    </row>
    <row r="190" spans="2:16" x14ac:dyDescent="0.3">
      <c r="B190" s="164"/>
      <c r="C190" s="53">
        <v>7.4</v>
      </c>
      <c r="D190" s="53" t="s">
        <v>2144</v>
      </c>
      <c r="E190" s="53" t="s">
        <v>2143</v>
      </c>
      <c r="F190" s="53" t="s">
        <v>1399</v>
      </c>
      <c r="G190" s="53" t="s">
        <v>2155</v>
      </c>
      <c r="H190" s="53">
        <v>39</v>
      </c>
      <c r="I190" s="54" t="s">
        <v>1992</v>
      </c>
      <c r="J190" s="55" t="s">
        <v>2015</v>
      </c>
      <c r="K190" s="57" t="s">
        <v>2014</v>
      </c>
      <c r="L190" s="57" t="s">
        <v>2014</v>
      </c>
      <c r="M190" s="57" t="s">
        <v>2014</v>
      </c>
      <c r="N190" s="57" t="s">
        <v>2014</v>
      </c>
      <c r="O190" s="57" t="s">
        <v>2014</v>
      </c>
      <c r="P190" s="57" t="s">
        <v>2014</v>
      </c>
    </row>
    <row r="191" spans="2:16" ht="24" x14ac:dyDescent="0.3">
      <c r="B191" s="164"/>
      <c r="C191" s="53">
        <v>7.4</v>
      </c>
      <c r="D191" s="53" t="s">
        <v>2144</v>
      </c>
      <c r="E191" s="53" t="s">
        <v>2143</v>
      </c>
      <c r="F191" s="53" t="s">
        <v>1399</v>
      </c>
      <c r="G191" s="53" t="s">
        <v>2155</v>
      </c>
      <c r="H191" s="53">
        <v>39</v>
      </c>
      <c r="I191" s="56" t="s">
        <v>2009</v>
      </c>
      <c r="J191" s="55" t="s">
        <v>2015</v>
      </c>
      <c r="K191" s="57" t="s">
        <v>2014</v>
      </c>
      <c r="L191" s="57" t="s">
        <v>2014</v>
      </c>
      <c r="M191" s="57" t="s">
        <v>2014</v>
      </c>
      <c r="N191" s="57" t="s">
        <v>2014</v>
      </c>
      <c r="O191" s="57" t="s">
        <v>2014</v>
      </c>
      <c r="P191" s="57" t="s">
        <v>2014</v>
      </c>
    </row>
    <row r="192" spans="2:16" ht="24" x14ac:dyDescent="0.3">
      <c r="B192" s="164"/>
      <c r="C192" s="53">
        <v>7.4</v>
      </c>
      <c r="D192" s="53" t="s">
        <v>2144</v>
      </c>
      <c r="E192" s="53" t="s">
        <v>2143</v>
      </c>
      <c r="F192" s="53" t="s">
        <v>1399</v>
      </c>
      <c r="G192" s="53" t="s">
        <v>2155</v>
      </c>
      <c r="H192" s="53">
        <v>39</v>
      </c>
      <c r="I192" s="56" t="s">
        <v>2007</v>
      </c>
      <c r="J192" s="55" t="s">
        <v>2015</v>
      </c>
      <c r="K192" s="57" t="s">
        <v>2014</v>
      </c>
      <c r="L192" s="57" t="s">
        <v>2014</v>
      </c>
      <c r="M192" s="57" t="s">
        <v>2014</v>
      </c>
      <c r="N192" s="57" t="s">
        <v>2014</v>
      </c>
      <c r="O192" s="57" t="s">
        <v>2014</v>
      </c>
      <c r="P192" s="57" t="s">
        <v>2014</v>
      </c>
    </row>
    <row r="193" spans="2:16" ht="204" x14ac:dyDescent="0.3">
      <c r="B193" s="164"/>
      <c r="C193" s="53">
        <v>7.4</v>
      </c>
      <c r="D193" s="53" t="s">
        <v>2144</v>
      </c>
      <c r="E193" s="53" t="s">
        <v>2143</v>
      </c>
      <c r="F193" s="53" t="s">
        <v>1399</v>
      </c>
      <c r="G193" s="53" t="s">
        <v>2155</v>
      </c>
      <c r="H193" s="53">
        <v>39</v>
      </c>
      <c r="I193" s="56" t="s">
        <v>2003</v>
      </c>
      <c r="J193" s="55" t="s">
        <v>2156</v>
      </c>
      <c r="K193" s="57" t="s">
        <v>2014</v>
      </c>
      <c r="L193" s="57" t="s">
        <v>2014</v>
      </c>
      <c r="M193" s="57" t="s">
        <v>2014</v>
      </c>
      <c r="N193" s="57" t="s">
        <v>2014</v>
      </c>
      <c r="O193" s="57" t="s">
        <v>2014</v>
      </c>
      <c r="P193" s="57" t="s">
        <v>2014</v>
      </c>
    </row>
    <row r="194" spans="2:16" ht="84" x14ac:dyDescent="0.3">
      <c r="B194" s="164"/>
      <c r="C194" s="53">
        <v>7.4</v>
      </c>
      <c r="D194" s="53" t="s">
        <v>2144</v>
      </c>
      <c r="E194" s="53" t="s">
        <v>2143</v>
      </c>
      <c r="F194" s="53" t="s">
        <v>1399</v>
      </c>
      <c r="G194" s="53" t="s">
        <v>2155</v>
      </c>
      <c r="H194" s="53">
        <v>39</v>
      </c>
      <c r="I194" s="56" t="s">
        <v>1959</v>
      </c>
      <c r="J194" s="55" t="s">
        <v>2154</v>
      </c>
      <c r="K194" s="57" t="s">
        <v>2014</v>
      </c>
      <c r="L194" s="57" t="s">
        <v>2014</v>
      </c>
      <c r="M194" s="57" t="s">
        <v>2014</v>
      </c>
      <c r="N194" s="57" t="s">
        <v>2014</v>
      </c>
      <c r="O194" s="57" t="s">
        <v>2014</v>
      </c>
      <c r="P194" s="57" t="s">
        <v>2014</v>
      </c>
    </row>
    <row r="195" spans="2:16" ht="48" x14ac:dyDescent="0.3">
      <c r="B195" s="165">
        <v>33</v>
      </c>
      <c r="C195" s="53">
        <v>7.4</v>
      </c>
      <c r="D195" s="53" t="s">
        <v>2144</v>
      </c>
      <c r="E195" s="53" t="s">
        <v>2143</v>
      </c>
      <c r="F195" s="53" t="s">
        <v>980</v>
      </c>
      <c r="G195" s="53" t="s">
        <v>2152</v>
      </c>
      <c r="H195" s="53">
        <v>39</v>
      </c>
      <c r="I195" s="54" t="s">
        <v>2013</v>
      </c>
      <c r="J195" s="55" t="s">
        <v>2149</v>
      </c>
      <c r="K195" s="55" t="s">
        <v>980</v>
      </c>
      <c r="L195" s="53" t="s">
        <v>1455</v>
      </c>
      <c r="M195" s="57" t="s">
        <v>2014</v>
      </c>
      <c r="N195" s="57" t="s">
        <v>2014</v>
      </c>
      <c r="O195" s="53" t="s">
        <v>2151</v>
      </c>
      <c r="P195" s="53" t="s">
        <v>1455</v>
      </c>
    </row>
    <row r="196" spans="2:16" ht="48" x14ac:dyDescent="0.3">
      <c r="B196" s="165"/>
      <c r="C196" s="53">
        <v>7.4</v>
      </c>
      <c r="D196" s="53" t="s">
        <v>2144</v>
      </c>
      <c r="E196" s="53" t="s">
        <v>2143</v>
      </c>
      <c r="F196" s="53" t="s">
        <v>980</v>
      </c>
      <c r="G196" s="53" t="s">
        <v>2152</v>
      </c>
      <c r="H196" s="53">
        <v>39</v>
      </c>
      <c r="I196" s="54" t="s">
        <v>1992</v>
      </c>
      <c r="J196" s="55" t="s">
        <v>2015</v>
      </c>
      <c r="K196" s="55" t="s">
        <v>980</v>
      </c>
      <c r="L196" s="55" t="s">
        <v>2015</v>
      </c>
      <c r="M196" s="57" t="s">
        <v>2014</v>
      </c>
      <c r="N196" s="57" t="s">
        <v>2014</v>
      </c>
      <c r="O196" s="53" t="s">
        <v>2151</v>
      </c>
      <c r="P196" s="55" t="s">
        <v>2010</v>
      </c>
    </row>
    <row r="197" spans="2:16" ht="24" x14ac:dyDescent="0.3">
      <c r="B197" s="165"/>
      <c r="C197" s="53">
        <v>7.4</v>
      </c>
      <c r="D197" s="53" t="s">
        <v>2144</v>
      </c>
      <c r="E197" s="53" t="s">
        <v>2143</v>
      </c>
      <c r="F197" s="53" t="s">
        <v>980</v>
      </c>
      <c r="G197" s="53" t="s">
        <v>2152</v>
      </c>
      <c r="H197" s="53">
        <v>39</v>
      </c>
      <c r="I197" s="56" t="s">
        <v>2009</v>
      </c>
      <c r="J197" s="55" t="s">
        <v>2015</v>
      </c>
      <c r="K197" s="55" t="s">
        <v>980</v>
      </c>
      <c r="L197" s="55" t="s">
        <v>2015</v>
      </c>
      <c r="M197" s="57" t="s">
        <v>2014</v>
      </c>
      <c r="N197" s="57" t="s">
        <v>2014</v>
      </c>
      <c r="O197" s="53" t="s">
        <v>2151</v>
      </c>
      <c r="P197" s="53" t="s">
        <v>1455</v>
      </c>
    </row>
    <row r="198" spans="2:16" ht="240" x14ac:dyDescent="0.3">
      <c r="B198" s="165"/>
      <c r="C198" s="53">
        <v>7.4</v>
      </c>
      <c r="D198" s="53" t="s">
        <v>2144</v>
      </c>
      <c r="E198" s="53" t="s">
        <v>2143</v>
      </c>
      <c r="F198" s="53" t="s">
        <v>980</v>
      </c>
      <c r="G198" s="53" t="s">
        <v>2152</v>
      </c>
      <c r="H198" s="53">
        <v>39</v>
      </c>
      <c r="I198" s="56" t="s">
        <v>2007</v>
      </c>
      <c r="J198" s="55" t="s">
        <v>2015</v>
      </c>
      <c r="K198" s="55" t="s">
        <v>980</v>
      </c>
      <c r="L198" s="55" t="s">
        <v>2015</v>
      </c>
      <c r="M198" s="57" t="s">
        <v>2014</v>
      </c>
      <c r="N198" s="57" t="s">
        <v>2014</v>
      </c>
      <c r="O198" s="53" t="s">
        <v>2151</v>
      </c>
      <c r="P198" s="55" t="s">
        <v>2148</v>
      </c>
    </row>
    <row r="199" spans="2:16" ht="132" x14ac:dyDescent="0.3">
      <c r="B199" s="165"/>
      <c r="C199" s="53">
        <v>7.4</v>
      </c>
      <c r="D199" s="53" t="s">
        <v>2144</v>
      </c>
      <c r="E199" s="53" t="s">
        <v>2143</v>
      </c>
      <c r="F199" s="53" t="s">
        <v>980</v>
      </c>
      <c r="G199" s="53" t="s">
        <v>2152</v>
      </c>
      <c r="H199" s="53">
        <v>39</v>
      </c>
      <c r="I199" s="56" t="s">
        <v>2003</v>
      </c>
      <c r="J199" s="53" t="s">
        <v>1455</v>
      </c>
      <c r="K199" s="55" t="s">
        <v>980</v>
      </c>
      <c r="L199" s="53" t="s">
        <v>1455</v>
      </c>
      <c r="M199" s="57" t="s">
        <v>2014</v>
      </c>
      <c r="N199" s="57" t="s">
        <v>2014</v>
      </c>
      <c r="O199" s="53" t="s">
        <v>2151</v>
      </c>
      <c r="P199" s="55" t="s">
        <v>2153</v>
      </c>
    </row>
    <row r="200" spans="2:16" ht="48" x14ac:dyDescent="0.3">
      <c r="B200" s="165"/>
      <c r="C200" s="53">
        <v>7.4</v>
      </c>
      <c r="D200" s="53" t="s">
        <v>2144</v>
      </c>
      <c r="E200" s="53" t="s">
        <v>2143</v>
      </c>
      <c r="F200" s="53" t="s">
        <v>980</v>
      </c>
      <c r="G200" s="53" t="s">
        <v>2152</v>
      </c>
      <c r="H200" s="53">
        <v>39</v>
      </c>
      <c r="I200" s="56" t="s">
        <v>1959</v>
      </c>
      <c r="J200" s="53" t="s">
        <v>1455</v>
      </c>
      <c r="K200" s="55" t="s">
        <v>980</v>
      </c>
      <c r="L200" s="53" t="s">
        <v>1455</v>
      </c>
      <c r="M200" s="57" t="s">
        <v>2014</v>
      </c>
      <c r="N200" s="57" t="s">
        <v>2014</v>
      </c>
      <c r="O200" s="53" t="s">
        <v>2151</v>
      </c>
      <c r="P200" s="55" t="s">
        <v>2150</v>
      </c>
    </row>
    <row r="201" spans="2:16" ht="48" x14ac:dyDescent="0.3">
      <c r="B201" s="165">
        <v>34</v>
      </c>
      <c r="C201" s="53">
        <v>7.4</v>
      </c>
      <c r="D201" s="53" t="s">
        <v>2144</v>
      </c>
      <c r="E201" s="53" t="s">
        <v>2143</v>
      </c>
      <c r="F201" s="53" t="s">
        <v>1404</v>
      </c>
      <c r="G201" s="53" t="s">
        <v>2142</v>
      </c>
      <c r="H201" s="53">
        <v>39</v>
      </c>
      <c r="I201" s="54" t="s">
        <v>2013</v>
      </c>
      <c r="J201" s="55" t="s">
        <v>2149</v>
      </c>
      <c r="K201" s="53" t="s">
        <v>986</v>
      </c>
      <c r="L201" s="53" t="s">
        <v>1455</v>
      </c>
      <c r="M201" s="57" t="s">
        <v>2014</v>
      </c>
      <c r="N201" s="57" t="s">
        <v>2014</v>
      </c>
      <c r="O201" s="53" t="s">
        <v>1340</v>
      </c>
      <c r="P201" s="53" t="s">
        <v>1455</v>
      </c>
    </row>
    <row r="202" spans="2:16" ht="48" x14ac:dyDescent="0.3">
      <c r="B202" s="165"/>
      <c r="C202" s="53">
        <v>7.4</v>
      </c>
      <c r="D202" s="53" t="s">
        <v>2144</v>
      </c>
      <c r="E202" s="53" t="s">
        <v>2143</v>
      </c>
      <c r="F202" s="53" t="s">
        <v>1404</v>
      </c>
      <c r="G202" s="53" t="s">
        <v>2142</v>
      </c>
      <c r="H202" s="53">
        <v>39</v>
      </c>
      <c r="I202" s="54" t="s">
        <v>1992</v>
      </c>
      <c r="J202" s="55" t="s">
        <v>2015</v>
      </c>
      <c r="K202" s="53" t="s">
        <v>986</v>
      </c>
      <c r="L202" s="55" t="s">
        <v>2015</v>
      </c>
      <c r="M202" s="57" t="s">
        <v>2014</v>
      </c>
      <c r="N202" s="57" t="s">
        <v>2014</v>
      </c>
      <c r="O202" s="53" t="s">
        <v>1340</v>
      </c>
      <c r="P202" s="55" t="s">
        <v>2010</v>
      </c>
    </row>
    <row r="203" spans="2:16" ht="24" x14ac:dyDescent="0.3">
      <c r="B203" s="165"/>
      <c r="C203" s="53">
        <v>7.4</v>
      </c>
      <c r="D203" s="53" t="s">
        <v>2144</v>
      </c>
      <c r="E203" s="53" t="s">
        <v>2143</v>
      </c>
      <c r="F203" s="53" t="s">
        <v>1404</v>
      </c>
      <c r="G203" s="53" t="s">
        <v>2142</v>
      </c>
      <c r="H203" s="53">
        <v>39</v>
      </c>
      <c r="I203" s="56" t="s">
        <v>2009</v>
      </c>
      <c r="J203" s="55" t="s">
        <v>2015</v>
      </c>
      <c r="K203" s="53" t="s">
        <v>986</v>
      </c>
      <c r="L203" s="55" t="s">
        <v>2015</v>
      </c>
      <c r="M203" s="57" t="s">
        <v>2014</v>
      </c>
      <c r="N203" s="57" t="s">
        <v>2014</v>
      </c>
      <c r="O203" s="53" t="s">
        <v>1340</v>
      </c>
      <c r="P203" s="53" t="s">
        <v>1455</v>
      </c>
    </row>
    <row r="204" spans="2:16" ht="291.60000000000002" customHeight="1" x14ac:dyDescent="0.3">
      <c r="B204" s="165"/>
      <c r="C204" s="53">
        <v>7.4</v>
      </c>
      <c r="D204" s="53" t="s">
        <v>2144</v>
      </c>
      <c r="E204" s="53" t="s">
        <v>2143</v>
      </c>
      <c r="F204" s="53" t="s">
        <v>1404</v>
      </c>
      <c r="G204" s="53" t="s">
        <v>2142</v>
      </c>
      <c r="H204" s="53">
        <v>39</v>
      </c>
      <c r="I204" s="56" t="s">
        <v>2007</v>
      </c>
      <c r="J204" s="55" t="s">
        <v>2015</v>
      </c>
      <c r="K204" s="53" t="s">
        <v>986</v>
      </c>
      <c r="L204" s="55" t="s">
        <v>2015</v>
      </c>
      <c r="M204" s="57" t="s">
        <v>2014</v>
      </c>
      <c r="N204" s="57" t="s">
        <v>2014</v>
      </c>
      <c r="O204" s="53" t="s">
        <v>1340</v>
      </c>
      <c r="P204" s="55" t="s">
        <v>2148</v>
      </c>
    </row>
    <row r="205" spans="2:16" ht="108" x14ac:dyDescent="0.3">
      <c r="B205" s="165"/>
      <c r="C205" s="53">
        <v>7.4</v>
      </c>
      <c r="D205" s="53" t="s">
        <v>2144</v>
      </c>
      <c r="E205" s="53" t="s">
        <v>2143</v>
      </c>
      <c r="F205" s="53" t="s">
        <v>1404</v>
      </c>
      <c r="G205" s="53" t="s">
        <v>2142</v>
      </c>
      <c r="H205" s="53">
        <v>39</v>
      </c>
      <c r="I205" s="56" t="s">
        <v>2003</v>
      </c>
      <c r="J205" s="55" t="s">
        <v>2147</v>
      </c>
      <c r="K205" s="53" t="s">
        <v>986</v>
      </c>
      <c r="L205" s="53" t="s">
        <v>2146</v>
      </c>
      <c r="M205" s="57" t="s">
        <v>2014</v>
      </c>
      <c r="N205" s="57" t="s">
        <v>2014</v>
      </c>
      <c r="O205" s="53" t="s">
        <v>1340</v>
      </c>
      <c r="P205" s="55" t="s">
        <v>2145</v>
      </c>
    </row>
    <row r="206" spans="2:16" ht="60" x14ac:dyDescent="0.3">
      <c r="B206" s="165"/>
      <c r="C206" s="53">
        <v>7.4</v>
      </c>
      <c r="D206" s="53" t="s">
        <v>2144</v>
      </c>
      <c r="E206" s="53" t="s">
        <v>2143</v>
      </c>
      <c r="F206" s="53" t="s">
        <v>1404</v>
      </c>
      <c r="G206" s="53" t="s">
        <v>2142</v>
      </c>
      <c r="H206" s="53">
        <v>39</v>
      </c>
      <c r="I206" s="56" t="s">
        <v>1959</v>
      </c>
      <c r="J206" s="53" t="s">
        <v>1455</v>
      </c>
      <c r="K206" s="53" t="s">
        <v>986</v>
      </c>
      <c r="L206" s="53" t="s">
        <v>1455</v>
      </c>
      <c r="M206" s="57" t="s">
        <v>2014</v>
      </c>
      <c r="N206" s="57" t="s">
        <v>2014</v>
      </c>
      <c r="O206" s="53" t="s">
        <v>1340</v>
      </c>
      <c r="P206" s="55" t="s">
        <v>2141</v>
      </c>
    </row>
    <row r="207" spans="2:16" ht="96" x14ac:dyDescent="0.3">
      <c r="B207" s="164">
        <v>35</v>
      </c>
      <c r="C207" s="53">
        <v>7.5</v>
      </c>
      <c r="D207" s="53" t="s">
        <v>2078</v>
      </c>
      <c r="E207" s="53" t="s">
        <v>440</v>
      </c>
      <c r="F207" s="53" t="s">
        <v>2125</v>
      </c>
      <c r="G207" s="53" t="s">
        <v>2124</v>
      </c>
      <c r="H207" s="53" t="s">
        <v>2123</v>
      </c>
      <c r="I207" s="54" t="s">
        <v>2013</v>
      </c>
      <c r="J207" s="55" t="s">
        <v>2130</v>
      </c>
      <c r="K207" s="55" t="s">
        <v>2135</v>
      </c>
      <c r="L207" s="55" t="s">
        <v>2140</v>
      </c>
      <c r="M207" s="53" t="s">
        <v>2133</v>
      </c>
      <c r="N207" s="53" t="s">
        <v>1455</v>
      </c>
      <c r="O207" s="53" t="s">
        <v>442</v>
      </c>
      <c r="P207" s="53" t="s">
        <v>1455</v>
      </c>
    </row>
    <row r="208" spans="2:16" ht="48" x14ac:dyDescent="0.3">
      <c r="B208" s="164"/>
      <c r="C208" s="53">
        <v>7.5</v>
      </c>
      <c r="D208" s="53" t="s">
        <v>2078</v>
      </c>
      <c r="E208" s="53" t="s">
        <v>440</v>
      </c>
      <c r="F208" s="53" t="s">
        <v>2125</v>
      </c>
      <c r="G208" s="53" t="s">
        <v>2124</v>
      </c>
      <c r="H208" s="53" t="s">
        <v>2123</v>
      </c>
      <c r="I208" s="54" t="s">
        <v>1992</v>
      </c>
      <c r="J208" s="55" t="s">
        <v>2015</v>
      </c>
      <c r="K208" s="55" t="s">
        <v>2135</v>
      </c>
      <c r="L208" s="55" t="s">
        <v>2015</v>
      </c>
      <c r="M208" s="53" t="s">
        <v>2133</v>
      </c>
      <c r="N208" s="55" t="s">
        <v>2015</v>
      </c>
      <c r="O208" s="53" t="s">
        <v>442</v>
      </c>
      <c r="P208" s="55" t="s">
        <v>2010</v>
      </c>
    </row>
    <row r="209" spans="2:16" ht="108" x14ac:dyDescent="0.3">
      <c r="B209" s="164"/>
      <c r="C209" s="53">
        <v>7.5</v>
      </c>
      <c r="D209" s="53" t="s">
        <v>2078</v>
      </c>
      <c r="E209" s="53" t="s">
        <v>440</v>
      </c>
      <c r="F209" s="53" t="s">
        <v>2125</v>
      </c>
      <c r="G209" s="53" t="s">
        <v>2124</v>
      </c>
      <c r="H209" s="53" t="s">
        <v>2123</v>
      </c>
      <c r="I209" s="56" t="s">
        <v>2009</v>
      </c>
      <c r="J209" s="53" t="s">
        <v>1455</v>
      </c>
      <c r="K209" s="55" t="s">
        <v>2135</v>
      </c>
      <c r="L209" s="53" t="s">
        <v>1455</v>
      </c>
      <c r="M209" s="53" t="s">
        <v>2133</v>
      </c>
      <c r="N209" s="55" t="s">
        <v>2139</v>
      </c>
      <c r="O209" s="53" t="s">
        <v>442</v>
      </c>
      <c r="P209" s="53" t="s">
        <v>1455</v>
      </c>
    </row>
    <row r="210" spans="2:16" ht="24" x14ac:dyDescent="0.3">
      <c r="B210" s="164"/>
      <c r="C210" s="53">
        <v>7.5</v>
      </c>
      <c r="D210" s="53" t="s">
        <v>2078</v>
      </c>
      <c r="E210" s="53" t="s">
        <v>440</v>
      </c>
      <c r="F210" s="53" t="s">
        <v>2125</v>
      </c>
      <c r="G210" s="53" t="s">
        <v>2124</v>
      </c>
      <c r="H210" s="53" t="s">
        <v>2123</v>
      </c>
      <c r="I210" s="56" t="s">
        <v>2007</v>
      </c>
      <c r="J210" s="53" t="s">
        <v>1455</v>
      </c>
      <c r="K210" s="55" t="s">
        <v>2135</v>
      </c>
      <c r="L210" s="53" t="s">
        <v>1455</v>
      </c>
      <c r="M210" s="53" t="s">
        <v>2133</v>
      </c>
      <c r="N210" s="55" t="s">
        <v>2015</v>
      </c>
      <c r="O210" s="53" t="s">
        <v>442</v>
      </c>
      <c r="P210" s="53" t="s">
        <v>1455</v>
      </c>
    </row>
    <row r="211" spans="2:16" ht="409.6" x14ac:dyDescent="0.3">
      <c r="B211" s="164"/>
      <c r="C211" s="53">
        <v>7.5</v>
      </c>
      <c r="D211" s="53" t="s">
        <v>2078</v>
      </c>
      <c r="E211" s="53" t="s">
        <v>440</v>
      </c>
      <c r="F211" s="53" t="s">
        <v>2125</v>
      </c>
      <c r="G211" s="53" t="s">
        <v>2124</v>
      </c>
      <c r="H211" s="53" t="s">
        <v>2123</v>
      </c>
      <c r="I211" s="56" t="s">
        <v>2003</v>
      </c>
      <c r="J211" s="55" t="s">
        <v>2128</v>
      </c>
      <c r="K211" s="55" t="s">
        <v>2135</v>
      </c>
      <c r="L211" s="55" t="s">
        <v>2138</v>
      </c>
      <c r="M211" s="53" t="s">
        <v>2133</v>
      </c>
      <c r="N211" s="55" t="s">
        <v>2137</v>
      </c>
      <c r="O211" s="53" t="s">
        <v>442</v>
      </c>
      <c r="P211" s="55" t="s">
        <v>2136</v>
      </c>
    </row>
    <row r="212" spans="2:16" ht="216" x14ac:dyDescent="0.3">
      <c r="B212" s="164"/>
      <c r="C212" s="53">
        <v>7.5</v>
      </c>
      <c r="D212" s="53" t="s">
        <v>2078</v>
      </c>
      <c r="E212" s="53" t="s">
        <v>440</v>
      </c>
      <c r="F212" s="53" t="s">
        <v>2125</v>
      </c>
      <c r="G212" s="53" t="s">
        <v>2124</v>
      </c>
      <c r="H212" s="53" t="s">
        <v>2123</v>
      </c>
      <c r="I212" s="56" t="s">
        <v>1959</v>
      </c>
      <c r="J212" s="55" t="s">
        <v>2122</v>
      </c>
      <c r="K212" s="55" t="s">
        <v>2135</v>
      </c>
      <c r="L212" s="55" t="s">
        <v>2134</v>
      </c>
      <c r="M212" s="53" t="s">
        <v>2133</v>
      </c>
      <c r="N212" s="55" t="s">
        <v>2132</v>
      </c>
      <c r="O212" s="53" t="s">
        <v>442</v>
      </c>
      <c r="P212" s="55" t="s">
        <v>2131</v>
      </c>
    </row>
    <row r="213" spans="2:16" ht="96" x14ac:dyDescent="0.3">
      <c r="B213" s="164"/>
      <c r="C213" s="53">
        <v>7.5</v>
      </c>
      <c r="D213" s="53" t="s">
        <v>2078</v>
      </c>
      <c r="E213" s="53" t="s">
        <v>440</v>
      </c>
      <c r="F213" s="53" t="s">
        <v>2125</v>
      </c>
      <c r="G213" s="53" t="s">
        <v>2124</v>
      </c>
      <c r="H213" s="53" t="s">
        <v>2123</v>
      </c>
      <c r="I213" s="54" t="s">
        <v>2013</v>
      </c>
      <c r="J213" s="55" t="s">
        <v>2130</v>
      </c>
      <c r="K213" s="55" t="s">
        <v>925</v>
      </c>
      <c r="L213" s="53" t="s">
        <v>2129</v>
      </c>
      <c r="M213" s="57" t="s">
        <v>2014</v>
      </c>
      <c r="N213" s="57" t="s">
        <v>2014</v>
      </c>
      <c r="O213" s="55" t="s">
        <v>446</v>
      </c>
      <c r="P213" s="53" t="s">
        <v>1455</v>
      </c>
    </row>
    <row r="214" spans="2:16" ht="48" x14ac:dyDescent="0.3">
      <c r="B214" s="164"/>
      <c r="C214" s="53">
        <v>7.5</v>
      </c>
      <c r="D214" s="53" t="s">
        <v>2078</v>
      </c>
      <c r="E214" s="53" t="s">
        <v>440</v>
      </c>
      <c r="F214" s="53" t="s">
        <v>2125</v>
      </c>
      <c r="G214" s="53" t="s">
        <v>2124</v>
      </c>
      <c r="H214" s="53" t="s">
        <v>2123</v>
      </c>
      <c r="I214" s="54" t="s">
        <v>1992</v>
      </c>
      <c r="J214" s="55" t="s">
        <v>2015</v>
      </c>
      <c r="K214" s="55" t="s">
        <v>925</v>
      </c>
      <c r="L214" s="55" t="s">
        <v>2015</v>
      </c>
      <c r="M214" s="57" t="s">
        <v>2014</v>
      </c>
      <c r="N214" s="57" t="s">
        <v>2014</v>
      </c>
      <c r="O214" s="55" t="s">
        <v>446</v>
      </c>
      <c r="P214" s="55" t="s">
        <v>2010</v>
      </c>
    </row>
    <row r="215" spans="2:16" ht="24" x14ac:dyDescent="0.3">
      <c r="B215" s="164"/>
      <c r="C215" s="53">
        <v>7.5</v>
      </c>
      <c r="D215" s="53" t="s">
        <v>2078</v>
      </c>
      <c r="E215" s="53" t="s">
        <v>440</v>
      </c>
      <c r="F215" s="53" t="s">
        <v>2125</v>
      </c>
      <c r="G215" s="53" t="s">
        <v>2124</v>
      </c>
      <c r="H215" s="53" t="s">
        <v>2123</v>
      </c>
      <c r="I215" s="56" t="s">
        <v>2009</v>
      </c>
      <c r="J215" s="53" t="s">
        <v>1455</v>
      </c>
      <c r="K215" s="55" t="s">
        <v>925</v>
      </c>
      <c r="L215" s="53" t="s">
        <v>1455</v>
      </c>
      <c r="M215" s="57" t="s">
        <v>2014</v>
      </c>
      <c r="N215" s="57" t="s">
        <v>2014</v>
      </c>
      <c r="O215" s="55" t="s">
        <v>446</v>
      </c>
      <c r="P215" s="53" t="s">
        <v>1455</v>
      </c>
    </row>
    <row r="216" spans="2:16" ht="24" x14ac:dyDescent="0.3">
      <c r="B216" s="164"/>
      <c r="C216" s="53">
        <v>7.5</v>
      </c>
      <c r="D216" s="53" t="s">
        <v>2078</v>
      </c>
      <c r="E216" s="53" t="s">
        <v>440</v>
      </c>
      <c r="F216" s="53" t="s">
        <v>2125</v>
      </c>
      <c r="G216" s="53" t="s">
        <v>2124</v>
      </c>
      <c r="H216" s="53" t="s">
        <v>2123</v>
      </c>
      <c r="I216" s="56" t="s">
        <v>2007</v>
      </c>
      <c r="J216" s="53" t="s">
        <v>1455</v>
      </c>
      <c r="K216" s="55" t="s">
        <v>925</v>
      </c>
      <c r="L216" s="53" t="s">
        <v>1455</v>
      </c>
      <c r="M216" s="57" t="s">
        <v>2014</v>
      </c>
      <c r="N216" s="57" t="s">
        <v>2014</v>
      </c>
      <c r="O216" s="55" t="s">
        <v>446</v>
      </c>
      <c r="P216" s="53" t="s">
        <v>1455</v>
      </c>
    </row>
    <row r="217" spans="2:16" ht="192" x14ac:dyDescent="0.3">
      <c r="B217" s="164"/>
      <c r="C217" s="53">
        <v>7.5</v>
      </c>
      <c r="D217" s="53" t="s">
        <v>2078</v>
      </c>
      <c r="E217" s="53" t="s">
        <v>440</v>
      </c>
      <c r="F217" s="53" t="s">
        <v>2125</v>
      </c>
      <c r="G217" s="53" t="s">
        <v>2124</v>
      </c>
      <c r="H217" s="53" t="s">
        <v>2123</v>
      </c>
      <c r="I217" s="56" t="s">
        <v>2003</v>
      </c>
      <c r="J217" s="55" t="s">
        <v>2128</v>
      </c>
      <c r="K217" s="55" t="s">
        <v>925</v>
      </c>
      <c r="L217" s="55" t="s">
        <v>2127</v>
      </c>
      <c r="M217" s="57" t="s">
        <v>2014</v>
      </c>
      <c r="N217" s="57" t="s">
        <v>2014</v>
      </c>
      <c r="O217" s="55" t="s">
        <v>446</v>
      </c>
      <c r="P217" s="55" t="s">
        <v>2126</v>
      </c>
    </row>
    <row r="218" spans="2:16" ht="216" x14ac:dyDescent="0.3">
      <c r="B218" s="164"/>
      <c r="C218" s="53">
        <v>7.5</v>
      </c>
      <c r="D218" s="53" t="s">
        <v>2078</v>
      </c>
      <c r="E218" s="53" t="s">
        <v>440</v>
      </c>
      <c r="F218" s="53" t="s">
        <v>2125</v>
      </c>
      <c r="G218" s="53" t="s">
        <v>2124</v>
      </c>
      <c r="H218" s="53" t="s">
        <v>2123</v>
      </c>
      <c r="I218" s="56" t="s">
        <v>1959</v>
      </c>
      <c r="J218" s="55" t="s">
        <v>2122</v>
      </c>
      <c r="K218" s="55" t="s">
        <v>925</v>
      </c>
      <c r="L218" s="55" t="s">
        <v>2121</v>
      </c>
      <c r="M218" s="57" t="s">
        <v>2014</v>
      </c>
      <c r="N218" s="57" t="s">
        <v>2014</v>
      </c>
      <c r="O218" s="55" t="s">
        <v>446</v>
      </c>
      <c r="P218" s="55" t="s">
        <v>2120</v>
      </c>
    </row>
    <row r="219" spans="2:16" ht="300" x14ac:dyDescent="0.3">
      <c r="B219" s="164">
        <v>36</v>
      </c>
      <c r="C219" s="53">
        <v>7.5</v>
      </c>
      <c r="D219" s="53" t="s">
        <v>2078</v>
      </c>
      <c r="E219" s="53" t="s">
        <v>440</v>
      </c>
      <c r="F219" s="53" t="s">
        <v>2110</v>
      </c>
      <c r="G219" s="53" t="s">
        <v>2109</v>
      </c>
      <c r="H219" s="53" t="s">
        <v>2108</v>
      </c>
      <c r="I219" s="54" t="s">
        <v>2013</v>
      </c>
      <c r="J219" s="55" t="s">
        <v>2119</v>
      </c>
      <c r="K219" s="55" t="s">
        <v>2106</v>
      </c>
      <c r="L219" s="55" t="s">
        <v>2118</v>
      </c>
      <c r="M219" s="53" t="s">
        <v>2104</v>
      </c>
      <c r="N219" s="53" t="s">
        <v>1455</v>
      </c>
      <c r="O219" s="53" t="s">
        <v>1272</v>
      </c>
      <c r="P219" s="53" t="s">
        <v>1455</v>
      </c>
    </row>
    <row r="220" spans="2:16" ht="108" x14ac:dyDescent="0.3">
      <c r="B220" s="164"/>
      <c r="C220" s="53">
        <v>7.5</v>
      </c>
      <c r="D220" s="53" t="s">
        <v>2078</v>
      </c>
      <c r="E220" s="53" t="s">
        <v>440</v>
      </c>
      <c r="F220" s="53" t="s">
        <v>2110</v>
      </c>
      <c r="G220" s="53" t="s">
        <v>2109</v>
      </c>
      <c r="H220" s="53" t="s">
        <v>2108</v>
      </c>
      <c r="I220" s="54" t="s">
        <v>1992</v>
      </c>
      <c r="J220" s="55" t="s">
        <v>2015</v>
      </c>
      <c r="K220" s="55" t="s">
        <v>2106</v>
      </c>
      <c r="L220" s="55" t="s">
        <v>2015</v>
      </c>
      <c r="M220" s="53" t="s">
        <v>2104</v>
      </c>
      <c r="N220" s="55" t="s">
        <v>2015</v>
      </c>
      <c r="O220" s="53" t="s">
        <v>1272</v>
      </c>
      <c r="P220" s="55" t="s">
        <v>2010</v>
      </c>
    </row>
    <row r="221" spans="2:16" ht="108" x14ac:dyDescent="0.3">
      <c r="B221" s="164"/>
      <c r="C221" s="53">
        <v>7.5</v>
      </c>
      <c r="D221" s="53" t="s">
        <v>2078</v>
      </c>
      <c r="E221" s="53" t="s">
        <v>440</v>
      </c>
      <c r="F221" s="53" t="s">
        <v>2110</v>
      </c>
      <c r="G221" s="53" t="s">
        <v>2109</v>
      </c>
      <c r="H221" s="53" t="s">
        <v>2108</v>
      </c>
      <c r="I221" s="56" t="s">
        <v>2009</v>
      </c>
      <c r="J221" s="55" t="s">
        <v>2015</v>
      </c>
      <c r="K221" s="55" t="s">
        <v>2106</v>
      </c>
      <c r="L221" s="55" t="s">
        <v>2015</v>
      </c>
      <c r="M221" s="53" t="s">
        <v>2104</v>
      </c>
      <c r="N221" s="55" t="s">
        <v>2015</v>
      </c>
      <c r="O221" s="53" t="s">
        <v>1272</v>
      </c>
      <c r="P221" s="53" t="s">
        <v>1455</v>
      </c>
    </row>
    <row r="222" spans="2:16" ht="324" x14ac:dyDescent="0.3">
      <c r="B222" s="164"/>
      <c r="C222" s="53">
        <v>7.5</v>
      </c>
      <c r="D222" s="53" t="s">
        <v>2078</v>
      </c>
      <c r="E222" s="53" t="s">
        <v>440</v>
      </c>
      <c r="F222" s="53" t="s">
        <v>2110</v>
      </c>
      <c r="G222" s="53" t="s">
        <v>2109</v>
      </c>
      <c r="H222" s="53" t="s">
        <v>2108</v>
      </c>
      <c r="I222" s="56" t="s">
        <v>2007</v>
      </c>
      <c r="J222" s="55" t="s">
        <v>2117</v>
      </c>
      <c r="K222" s="55" t="s">
        <v>2106</v>
      </c>
      <c r="L222" s="55" t="s">
        <v>2015</v>
      </c>
      <c r="M222" s="53" t="s">
        <v>2104</v>
      </c>
      <c r="N222" s="55" t="s">
        <v>2116</v>
      </c>
      <c r="O222" s="53" t="s">
        <v>1272</v>
      </c>
      <c r="P222" s="55" t="s">
        <v>2115</v>
      </c>
    </row>
    <row r="223" spans="2:16" ht="300" x14ac:dyDescent="0.3">
      <c r="B223" s="164"/>
      <c r="C223" s="53">
        <v>7.5</v>
      </c>
      <c r="D223" s="53" t="s">
        <v>2078</v>
      </c>
      <c r="E223" s="53" t="s">
        <v>440</v>
      </c>
      <c r="F223" s="53" t="s">
        <v>2110</v>
      </c>
      <c r="G223" s="53" t="s">
        <v>2109</v>
      </c>
      <c r="H223" s="53" t="s">
        <v>2108</v>
      </c>
      <c r="I223" s="56" t="s">
        <v>2003</v>
      </c>
      <c r="J223" s="55" t="s">
        <v>2114</v>
      </c>
      <c r="K223" s="55" t="s">
        <v>2106</v>
      </c>
      <c r="L223" s="55" t="s">
        <v>2113</v>
      </c>
      <c r="M223" s="53" t="s">
        <v>2104</v>
      </c>
      <c r="N223" s="55" t="s">
        <v>2112</v>
      </c>
      <c r="O223" s="53" t="s">
        <v>1272</v>
      </c>
      <c r="P223" s="55" t="s">
        <v>2111</v>
      </c>
    </row>
    <row r="224" spans="2:16" ht="360" x14ac:dyDescent="0.3">
      <c r="B224" s="164"/>
      <c r="C224" s="53">
        <v>7.5</v>
      </c>
      <c r="D224" s="53" t="s">
        <v>2078</v>
      </c>
      <c r="E224" s="53" t="s">
        <v>440</v>
      </c>
      <c r="F224" s="53" t="s">
        <v>2110</v>
      </c>
      <c r="G224" s="53" t="s">
        <v>2109</v>
      </c>
      <c r="H224" s="53" t="s">
        <v>2108</v>
      </c>
      <c r="I224" s="56" t="s">
        <v>1959</v>
      </c>
      <c r="J224" s="55" t="s">
        <v>2107</v>
      </c>
      <c r="K224" s="55" t="s">
        <v>2106</v>
      </c>
      <c r="L224" s="55" t="s">
        <v>2105</v>
      </c>
      <c r="M224" s="53" t="s">
        <v>2104</v>
      </c>
      <c r="N224" s="55" t="s">
        <v>2103</v>
      </c>
      <c r="O224" s="53" t="s">
        <v>1272</v>
      </c>
      <c r="P224" s="55" t="s">
        <v>2102</v>
      </c>
    </row>
    <row r="225" spans="2:16" ht="360" x14ac:dyDescent="0.3">
      <c r="B225" s="164">
        <v>37</v>
      </c>
      <c r="C225" s="53">
        <v>7.5</v>
      </c>
      <c r="D225" s="53" t="s">
        <v>2078</v>
      </c>
      <c r="E225" s="53" t="s">
        <v>440</v>
      </c>
      <c r="F225" s="53" t="s">
        <v>2090</v>
      </c>
      <c r="G225" s="53" t="s">
        <v>2089</v>
      </c>
      <c r="H225" s="53" t="s">
        <v>2088</v>
      </c>
      <c r="I225" s="54" t="s">
        <v>2013</v>
      </c>
      <c r="J225" s="55" t="s">
        <v>2094</v>
      </c>
      <c r="K225" s="55" t="s">
        <v>1654</v>
      </c>
      <c r="L225" s="55" t="s">
        <v>2101</v>
      </c>
      <c r="M225" s="53" t="s">
        <v>2096</v>
      </c>
      <c r="N225" s="53" t="s">
        <v>1455</v>
      </c>
      <c r="O225" s="55" t="s">
        <v>447</v>
      </c>
      <c r="P225" s="53" t="s">
        <v>1455</v>
      </c>
    </row>
    <row r="226" spans="2:16" ht="48" x14ac:dyDescent="0.3">
      <c r="B226" s="164"/>
      <c r="C226" s="53">
        <v>7.5</v>
      </c>
      <c r="D226" s="53" t="s">
        <v>2078</v>
      </c>
      <c r="E226" s="53" t="s">
        <v>440</v>
      </c>
      <c r="F226" s="53" t="s">
        <v>2090</v>
      </c>
      <c r="G226" s="53" t="s">
        <v>2089</v>
      </c>
      <c r="H226" s="53" t="s">
        <v>2088</v>
      </c>
      <c r="I226" s="54" t="s">
        <v>1992</v>
      </c>
      <c r="J226" s="55" t="s">
        <v>2015</v>
      </c>
      <c r="K226" s="55" t="s">
        <v>1654</v>
      </c>
      <c r="L226" s="55" t="s">
        <v>2015</v>
      </c>
      <c r="M226" s="53" t="s">
        <v>2096</v>
      </c>
      <c r="N226" s="55" t="s">
        <v>2015</v>
      </c>
      <c r="O226" s="55" t="s">
        <v>447</v>
      </c>
      <c r="P226" s="55" t="s">
        <v>2010</v>
      </c>
    </row>
    <row r="227" spans="2:16" ht="24" x14ac:dyDescent="0.3">
      <c r="B227" s="164"/>
      <c r="C227" s="53">
        <v>7.5</v>
      </c>
      <c r="D227" s="53" t="s">
        <v>2078</v>
      </c>
      <c r="E227" s="53" t="s">
        <v>440</v>
      </c>
      <c r="F227" s="53" t="s">
        <v>2090</v>
      </c>
      <c r="G227" s="53" t="s">
        <v>2089</v>
      </c>
      <c r="H227" s="53" t="s">
        <v>2088</v>
      </c>
      <c r="I227" s="56" t="s">
        <v>2009</v>
      </c>
      <c r="J227" s="53" t="s">
        <v>1455</v>
      </c>
      <c r="K227" s="55" t="s">
        <v>1654</v>
      </c>
      <c r="L227" s="53" t="s">
        <v>1455</v>
      </c>
      <c r="M227" s="53" t="s">
        <v>2096</v>
      </c>
      <c r="N227" s="55" t="s">
        <v>2015</v>
      </c>
      <c r="O227" s="55" t="s">
        <v>447</v>
      </c>
      <c r="P227" s="53" t="s">
        <v>1455</v>
      </c>
    </row>
    <row r="228" spans="2:16" ht="24" x14ac:dyDescent="0.3">
      <c r="B228" s="164"/>
      <c r="C228" s="53">
        <v>7.5</v>
      </c>
      <c r="D228" s="53" t="s">
        <v>2078</v>
      </c>
      <c r="E228" s="53" t="s">
        <v>440</v>
      </c>
      <c r="F228" s="53" t="s">
        <v>2090</v>
      </c>
      <c r="G228" s="53" t="s">
        <v>2089</v>
      </c>
      <c r="H228" s="53" t="s">
        <v>2088</v>
      </c>
      <c r="I228" s="56" t="s">
        <v>2007</v>
      </c>
      <c r="J228" s="53" t="s">
        <v>1455</v>
      </c>
      <c r="K228" s="55" t="s">
        <v>1654</v>
      </c>
      <c r="L228" s="53" t="s">
        <v>1455</v>
      </c>
      <c r="M228" s="53" t="s">
        <v>2096</v>
      </c>
      <c r="N228" s="55" t="s">
        <v>2015</v>
      </c>
      <c r="O228" s="55" t="s">
        <v>447</v>
      </c>
      <c r="P228" s="53" t="s">
        <v>1455</v>
      </c>
    </row>
    <row r="229" spans="2:16" ht="312" x14ac:dyDescent="0.3">
      <c r="B229" s="164"/>
      <c r="C229" s="53">
        <v>7.5</v>
      </c>
      <c r="D229" s="53" t="s">
        <v>2078</v>
      </c>
      <c r="E229" s="53" t="s">
        <v>440</v>
      </c>
      <c r="F229" s="53" t="s">
        <v>2090</v>
      </c>
      <c r="G229" s="53" t="s">
        <v>2089</v>
      </c>
      <c r="H229" s="53" t="s">
        <v>2088</v>
      </c>
      <c r="I229" s="56" t="s">
        <v>2003</v>
      </c>
      <c r="J229" s="55" t="s">
        <v>2092</v>
      </c>
      <c r="K229" s="55" t="s">
        <v>1654</v>
      </c>
      <c r="L229" s="55" t="s">
        <v>2100</v>
      </c>
      <c r="M229" s="53" t="s">
        <v>2096</v>
      </c>
      <c r="N229" s="55" t="s">
        <v>2099</v>
      </c>
      <c r="O229" s="55" t="s">
        <v>447</v>
      </c>
      <c r="P229" s="55" t="s">
        <v>2098</v>
      </c>
    </row>
    <row r="230" spans="2:16" ht="168" x14ac:dyDescent="0.3">
      <c r="B230" s="164"/>
      <c r="C230" s="53">
        <v>7.5</v>
      </c>
      <c r="D230" s="53" t="s">
        <v>2078</v>
      </c>
      <c r="E230" s="53" t="s">
        <v>440</v>
      </c>
      <c r="F230" s="53" t="s">
        <v>2090</v>
      </c>
      <c r="G230" s="53" t="s">
        <v>2089</v>
      </c>
      <c r="H230" s="53" t="s">
        <v>2088</v>
      </c>
      <c r="I230" s="56" t="s">
        <v>1959</v>
      </c>
      <c r="J230" s="55" t="s">
        <v>2087</v>
      </c>
      <c r="K230" s="55" t="s">
        <v>1654</v>
      </c>
      <c r="L230" s="55" t="s">
        <v>2097</v>
      </c>
      <c r="M230" s="53" t="s">
        <v>2096</v>
      </c>
      <c r="N230" s="55" t="s">
        <v>2015</v>
      </c>
      <c r="O230" s="55" t="s">
        <v>447</v>
      </c>
      <c r="P230" s="55" t="s">
        <v>2095</v>
      </c>
    </row>
    <row r="231" spans="2:16" ht="120" x14ac:dyDescent="0.3">
      <c r="B231" s="164"/>
      <c r="C231" s="53">
        <v>7.5</v>
      </c>
      <c r="D231" s="53" t="s">
        <v>2078</v>
      </c>
      <c r="E231" s="53" t="s">
        <v>440</v>
      </c>
      <c r="F231" s="53" t="s">
        <v>2090</v>
      </c>
      <c r="G231" s="53" t="s">
        <v>2089</v>
      </c>
      <c r="H231" s="53" t="s">
        <v>2088</v>
      </c>
      <c r="I231" s="54" t="s">
        <v>2013</v>
      </c>
      <c r="J231" s="55" t="s">
        <v>2094</v>
      </c>
      <c r="K231" s="53" t="s">
        <v>954</v>
      </c>
      <c r="L231" s="55" t="s">
        <v>2093</v>
      </c>
      <c r="M231" s="53" t="s">
        <v>2085</v>
      </c>
      <c r="N231" s="53" t="s">
        <v>1455</v>
      </c>
      <c r="O231" s="57" t="s">
        <v>2014</v>
      </c>
      <c r="P231" s="57" t="s">
        <v>2014</v>
      </c>
    </row>
    <row r="232" spans="2:16" x14ac:dyDescent="0.3">
      <c r="B232" s="164"/>
      <c r="C232" s="53">
        <v>7.5</v>
      </c>
      <c r="D232" s="53" t="s">
        <v>2078</v>
      </c>
      <c r="E232" s="53" t="s">
        <v>440</v>
      </c>
      <c r="F232" s="53" t="s">
        <v>2090</v>
      </c>
      <c r="G232" s="53" t="s">
        <v>2089</v>
      </c>
      <c r="H232" s="53" t="s">
        <v>2088</v>
      </c>
      <c r="I232" s="54" t="s">
        <v>1992</v>
      </c>
      <c r="J232" s="55" t="s">
        <v>2015</v>
      </c>
      <c r="K232" s="53" t="s">
        <v>954</v>
      </c>
      <c r="L232" s="55" t="s">
        <v>2015</v>
      </c>
      <c r="M232" s="53" t="s">
        <v>2085</v>
      </c>
      <c r="N232" s="55" t="s">
        <v>2015</v>
      </c>
      <c r="O232" s="57" t="s">
        <v>2014</v>
      </c>
      <c r="P232" s="57" t="s">
        <v>2014</v>
      </c>
    </row>
    <row r="233" spans="2:16" ht="24" x14ac:dyDescent="0.3">
      <c r="B233" s="164"/>
      <c r="C233" s="53">
        <v>7.5</v>
      </c>
      <c r="D233" s="53" t="s">
        <v>2078</v>
      </c>
      <c r="E233" s="53" t="s">
        <v>440</v>
      </c>
      <c r="F233" s="53" t="s">
        <v>2090</v>
      </c>
      <c r="G233" s="53" t="s">
        <v>2089</v>
      </c>
      <c r="H233" s="53" t="s">
        <v>2088</v>
      </c>
      <c r="I233" s="56" t="s">
        <v>2009</v>
      </c>
      <c r="J233" s="53" t="s">
        <v>1455</v>
      </c>
      <c r="K233" s="53" t="s">
        <v>954</v>
      </c>
      <c r="L233" s="53" t="s">
        <v>1455</v>
      </c>
      <c r="M233" s="53" t="s">
        <v>2085</v>
      </c>
      <c r="N233" s="55" t="s">
        <v>2015</v>
      </c>
      <c r="O233" s="57" t="s">
        <v>2014</v>
      </c>
      <c r="P233" s="57" t="s">
        <v>2014</v>
      </c>
    </row>
    <row r="234" spans="2:16" ht="24" x14ac:dyDescent="0.3">
      <c r="B234" s="164"/>
      <c r="C234" s="53">
        <v>7.5</v>
      </c>
      <c r="D234" s="53" t="s">
        <v>2078</v>
      </c>
      <c r="E234" s="53" t="s">
        <v>440</v>
      </c>
      <c r="F234" s="53" t="s">
        <v>2090</v>
      </c>
      <c r="G234" s="53" t="s">
        <v>2089</v>
      </c>
      <c r="H234" s="53" t="s">
        <v>2088</v>
      </c>
      <c r="I234" s="56" t="s">
        <v>2007</v>
      </c>
      <c r="J234" s="53" t="s">
        <v>1455</v>
      </c>
      <c r="K234" s="53" t="s">
        <v>954</v>
      </c>
      <c r="L234" s="53" t="s">
        <v>1455</v>
      </c>
      <c r="M234" s="53" t="s">
        <v>2085</v>
      </c>
      <c r="N234" s="55" t="s">
        <v>2015</v>
      </c>
      <c r="O234" s="57" t="s">
        <v>2014</v>
      </c>
      <c r="P234" s="57" t="s">
        <v>2014</v>
      </c>
    </row>
    <row r="235" spans="2:16" ht="192" x14ac:dyDescent="0.3">
      <c r="B235" s="164"/>
      <c r="C235" s="53">
        <v>7.5</v>
      </c>
      <c r="D235" s="53" t="s">
        <v>2078</v>
      </c>
      <c r="E235" s="53" t="s">
        <v>440</v>
      </c>
      <c r="F235" s="53" t="s">
        <v>2090</v>
      </c>
      <c r="G235" s="53" t="s">
        <v>2089</v>
      </c>
      <c r="H235" s="53" t="s">
        <v>2088</v>
      </c>
      <c r="I235" s="56" t="s">
        <v>2003</v>
      </c>
      <c r="J235" s="55" t="s">
        <v>2092</v>
      </c>
      <c r="K235" s="53" t="s">
        <v>954</v>
      </c>
      <c r="L235" s="55" t="s">
        <v>2091</v>
      </c>
      <c r="M235" s="53" t="s">
        <v>2085</v>
      </c>
      <c r="N235" s="55" t="s">
        <v>2015</v>
      </c>
      <c r="O235" s="57" t="s">
        <v>2014</v>
      </c>
      <c r="P235" s="57" t="s">
        <v>2014</v>
      </c>
    </row>
    <row r="236" spans="2:16" ht="168" x14ac:dyDescent="0.3">
      <c r="B236" s="164"/>
      <c r="C236" s="53">
        <v>7.5</v>
      </c>
      <c r="D236" s="53" t="s">
        <v>2078</v>
      </c>
      <c r="E236" s="53" t="s">
        <v>440</v>
      </c>
      <c r="F236" s="53" t="s">
        <v>2090</v>
      </c>
      <c r="G236" s="53" t="s">
        <v>2089</v>
      </c>
      <c r="H236" s="53" t="s">
        <v>2088</v>
      </c>
      <c r="I236" s="56" t="s">
        <v>1959</v>
      </c>
      <c r="J236" s="55" t="s">
        <v>2087</v>
      </c>
      <c r="K236" s="53" t="s">
        <v>954</v>
      </c>
      <c r="L236" s="55" t="s">
        <v>2086</v>
      </c>
      <c r="M236" s="53" t="s">
        <v>2085</v>
      </c>
      <c r="N236" s="55" t="s">
        <v>2015</v>
      </c>
      <c r="O236" s="57" t="s">
        <v>2014</v>
      </c>
      <c r="P236" s="57" t="s">
        <v>2014</v>
      </c>
    </row>
    <row r="237" spans="2:16" ht="60" x14ac:dyDescent="0.3">
      <c r="B237" s="164">
        <v>38</v>
      </c>
      <c r="C237" s="53">
        <v>7.5</v>
      </c>
      <c r="D237" s="53" t="s">
        <v>2078</v>
      </c>
      <c r="E237" s="53" t="s">
        <v>440</v>
      </c>
      <c r="F237" s="53" t="s">
        <v>2077</v>
      </c>
      <c r="G237" s="53" t="s">
        <v>2076</v>
      </c>
      <c r="H237" s="53" t="s">
        <v>2075</v>
      </c>
      <c r="I237" s="54" t="s">
        <v>2013</v>
      </c>
      <c r="J237" s="55" t="s">
        <v>2084</v>
      </c>
      <c r="K237" s="55" t="s">
        <v>2073</v>
      </c>
      <c r="L237" s="53" t="s">
        <v>1455</v>
      </c>
      <c r="M237" s="57" t="s">
        <v>2014</v>
      </c>
      <c r="N237" s="57" t="s">
        <v>2014</v>
      </c>
      <c r="O237" s="55" t="s">
        <v>454</v>
      </c>
      <c r="P237" s="53" t="s">
        <v>1455</v>
      </c>
    </row>
    <row r="238" spans="2:16" ht="48" x14ac:dyDescent="0.3">
      <c r="B238" s="164"/>
      <c r="C238" s="53">
        <v>7.5</v>
      </c>
      <c r="D238" s="53" t="s">
        <v>2078</v>
      </c>
      <c r="E238" s="53" t="s">
        <v>440</v>
      </c>
      <c r="F238" s="53" t="s">
        <v>2077</v>
      </c>
      <c r="G238" s="53" t="s">
        <v>2076</v>
      </c>
      <c r="H238" s="53" t="s">
        <v>2075</v>
      </c>
      <c r="I238" s="54" t="s">
        <v>1992</v>
      </c>
      <c r="J238" s="55" t="s">
        <v>2015</v>
      </c>
      <c r="K238" s="55" t="s">
        <v>2073</v>
      </c>
      <c r="L238" s="55" t="s">
        <v>2015</v>
      </c>
      <c r="M238" s="57" t="s">
        <v>2014</v>
      </c>
      <c r="N238" s="57" t="s">
        <v>2014</v>
      </c>
      <c r="O238" s="55" t="s">
        <v>454</v>
      </c>
      <c r="P238" s="55" t="s">
        <v>2010</v>
      </c>
    </row>
    <row r="239" spans="2:16" ht="24" x14ac:dyDescent="0.3">
      <c r="B239" s="164"/>
      <c r="C239" s="53">
        <v>7.5</v>
      </c>
      <c r="D239" s="53" t="s">
        <v>2078</v>
      </c>
      <c r="E239" s="53" t="s">
        <v>440</v>
      </c>
      <c r="F239" s="53" t="s">
        <v>2077</v>
      </c>
      <c r="G239" s="53" t="s">
        <v>2076</v>
      </c>
      <c r="H239" s="53" t="s">
        <v>2075</v>
      </c>
      <c r="I239" s="56" t="s">
        <v>2009</v>
      </c>
      <c r="J239" s="55" t="s">
        <v>2015</v>
      </c>
      <c r="K239" s="55" t="s">
        <v>2073</v>
      </c>
      <c r="L239" s="55" t="s">
        <v>2015</v>
      </c>
      <c r="M239" s="57" t="s">
        <v>2014</v>
      </c>
      <c r="N239" s="57" t="s">
        <v>2014</v>
      </c>
      <c r="O239" s="55" t="s">
        <v>454</v>
      </c>
      <c r="P239" s="53" t="s">
        <v>1455</v>
      </c>
    </row>
    <row r="240" spans="2:16" ht="36" x14ac:dyDescent="0.3">
      <c r="B240" s="164"/>
      <c r="C240" s="53">
        <v>7.5</v>
      </c>
      <c r="D240" s="53" t="s">
        <v>2078</v>
      </c>
      <c r="E240" s="53" t="s">
        <v>440</v>
      </c>
      <c r="F240" s="53" t="s">
        <v>2077</v>
      </c>
      <c r="G240" s="53" t="s">
        <v>2076</v>
      </c>
      <c r="H240" s="53" t="s">
        <v>2075</v>
      </c>
      <c r="I240" s="56" t="s">
        <v>2007</v>
      </c>
      <c r="J240" s="55" t="s">
        <v>2083</v>
      </c>
      <c r="K240" s="55" t="s">
        <v>2073</v>
      </c>
      <c r="L240" s="53" t="s">
        <v>1455</v>
      </c>
      <c r="M240" s="57" t="s">
        <v>2014</v>
      </c>
      <c r="N240" s="57" t="s">
        <v>2014</v>
      </c>
      <c r="O240" s="55" t="s">
        <v>454</v>
      </c>
      <c r="P240" s="55" t="s">
        <v>2082</v>
      </c>
    </row>
    <row r="241" spans="2:16" ht="120" x14ac:dyDescent="0.3">
      <c r="B241" s="164"/>
      <c r="C241" s="53">
        <v>7.5</v>
      </c>
      <c r="D241" s="53" t="s">
        <v>2078</v>
      </c>
      <c r="E241" s="53" t="s">
        <v>440</v>
      </c>
      <c r="F241" s="53" t="s">
        <v>2077</v>
      </c>
      <c r="G241" s="53" t="s">
        <v>2076</v>
      </c>
      <c r="H241" s="53" t="s">
        <v>2075</v>
      </c>
      <c r="I241" s="56" t="s">
        <v>2003</v>
      </c>
      <c r="J241" s="55" t="s">
        <v>2081</v>
      </c>
      <c r="K241" s="55" t="s">
        <v>2073</v>
      </c>
      <c r="L241" s="55" t="s">
        <v>2080</v>
      </c>
      <c r="M241" s="57" t="s">
        <v>2014</v>
      </c>
      <c r="N241" s="57" t="s">
        <v>2014</v>
      </c>
      <c r="O241" s="55" t="s">
        <v>454</v>
      </c>
      <c r="P241" s="55" t="s">
        <v>2079</v>
      </c>
    </row>
    <row r="242" spans="2:16" ht="204" x14ac:dyDescent="0.3">
      <c r="B242" s="164"/>
      <c r="C242" s="53">
        <v>7.5</v>
      </c>
      <c r="D242" s="53" t="s">
        <v>2078</v>
      </c>
      <c r="E242" s="53" t="s">
        <v>440</v>
      </c>
      <c r="F242" s="53" t="s">
        <v>2077</v>
      </c>
      <c r="G242" s="53" t="s">
        <v>2076</v>
      </c>
      <c r="H242" s="53" t="s">
        <v>2075</v>
      </c>
      <c r="I242" s="56" t="s">
        <v>1959</v>
      </c>
      <c r="J242" s="55" t="s">
        <v>2074</v>
      </c>
      <c r="K242" s="55" t="s">
        <v>2073</v>
      </c>
      <c r="L242" s="55" t="s">
        <v>2072</v>
      </c>
      <c r="M242" s="57" t="s">
        <v>2014</v>
      </c>
      <c r="N242" s="57" t="s">
        <v>2014</v>
      </c>
      <c r="O242" s="55" t="s">
        <v>454</v>
      </c>
      <c r="P242" s="55" t="s">
        <v>2071</v>
      </c>
    </row>
    <row r="243" spans="2:16" ht="180" x14ac:dyDescent="0.3">
      <c r="B243" s="164">
        <v>39</v>
      </c>
      <c r="C243" s="53">
        <v>7.6</v>
      </c>
      <c r="D243" s="53" t="s">
        <v>2060</v>
      </c>
      <c r="E243" s="53" t="s">
        <v>1450</v>
      </c>
      <c r="F243" s="53" t="s">
        <v>513</v>
      </c>
      <c r="G243" s="53" t="s">
        <v>2067</v>
      </c>
      <c r="H243" s="53">
        <v>6311</v>
      </c>
      <c r="I243" s="54" t="s">
        <v>2013</v>
      </c>
      <c r="J243" s="53" t="s">
        <v>1455</v>
      </c>
      <c r="K243" s="55" t="s">
        <v>513</v>
      </c>
      <c r="L243" s="55" t="s">
        <v>2070</v>
      </c>
      <c r="M243" s="55" t="s">
        <v>2064</v>
      </c>
      <c r="N243" s="53" t="s">
        <v>1455</v>
      </c>
      <c r="O243" s="53" t="s">
        <v>2062</v>
      </c>
      <c r="P243" s="53" t="s">
        <v>1455</v>
      </c>
    </row>
    <row r="244" spans="2:16" ht="48" x14ac:dyDescent="0.3">
      <c r="B244" s="164"/>
      <c r="C244" s="53">
        <v>7.6</v>
      </c>
      <c r="D244" s="53" t="s">
        <v>2060</v>
      </c>
      <c r="E244" s="53" t="s">
        <v>1450</v>
      </c>
      <c r="F244" s="53" t="s">
        <v>513</v>
      </c>
      <c r="G244" s="53" t="s">
        <v>2067</v>
      </c>
      <c r="H244" s="53">
        <v>6311</v>
      </c>
      <c r="I244" s="54" t="s">
        <v>1992</v>
      </c>
      <c r="J244" s="55" t="s">
        <v>2015</v>
      </c>
      <c r="K244" s="55" t="s">
        <v>513</v>
      </c>
      <c r="L244" s="55" t="s">
        <v>2015</v>
      </c>
      <c r="M244" s="55" t="s">
        <v>2064</v>
      </c>
      <c r="N244" s="55" t="s">
        <v>2015</v>
      </c>
      <c r="O244" s="53" t="s">
        <v>2062</v>
      </c>
      <c r="P244" s="55" t="s">
        <v>2010</v>
      </c>
    </row>
    <row r="245" spans="2:16" ht="24" x14ac:dyDescent="0.3">
      <c r="B245" s="164"/>
      <c r="C245" s="53">
        <v>7.6</v>
      </c>
      <c r="D245" s="53" t="s">
        <v>2060</v>
      </c>
      <c r="E245" s="53" t="s">
        <v>1450</v>
      </c>
      <c r="F245" s="53" t="s">
        <v>513</v>
      </c>
      <c r="G245" s="53" t="s">
        <v>2067</v>
      </c>
      <c r="H245" s="53">
        <v>6311</v>
      </c>
      <c r="I245" s="56" t="s">
        <v>2009</v>
      </c>
      <c r="J245" s="55" t="s">
        <v>2015</v>
      </c>
      <c r="K245" s="55" t="s">
        <v>513</v>
      </c>
      <c r="L245" s="55" t="s">
        <v>2015</v>
      </c>
      <c r="M245" s="55" t="s">
        <v>2064</v>
      </c>
      <c r="N245" s="55" t="s">
        <v>2015</v>
      </c>
      <c r="O245" s="53" t="s">
        <v>2062</v>
      </c>
      <c r="P245" s="53" t="s">
        <v>1455</v>
      </c>
    </row>
    <row r="246" spans="2:16" ht="192" x14ac:dyDescent="0.3">
      <c r="B246" s="164"/>
      <c r="C246" s="53">
        <v>7.6</v>
      </c>
      <c r="D246" s="53" t="s">
        <v>2060</v>
      </c>
      <c r="E246" s="53" t="s">
        <v>1450</v>
      </c>
      <c r="F246" s="53" t="s">
        <v>513</v>
      </c>
      <c r="G246" s="53" t="s">
        <v>2067</v>
      </c>
      <c r="H246" s="53">
        <v>6311</v>
      </c>
      <c r="I246" s="56" t="s">
        <v>2007</v>
      </c>
      <c r="J246" s="55" t="s">
        <v>2015</v>
      </c>
      <c r="K246" s="55" t="s">
        <v>513</v>
      </c>
      <c r="L246" s="53" t="s">
        <v>1455</v>
      </c>
      <c r="M246" s="55" t="s">
        <v>2064</v>
      </c>
      <c r="N246" s="55" t="s">
        <v>2069</v>
      </c>
      <c r="O246" s="53" t="s">
        <v>2062</v>
      </c>
      <c r="P246" s="53" t="s">
        <v>1455</v>
      </c>
    </row>
    <row r="247" spans="2:16" ht="120" x14ac:dyDescent="0.3">
      <c r="B247" s="164"/>
      <c r="C247" s="53">
        <v>7.6</v>
      </c>
      <c r="D247" s="53" t="s">
        <v>2060</v>
      </c>
      <c r="E247" s="53" t="s">
        <v>1450</v>
      </c>
      <c r="F247" s="53" t="s">
        <v>513</v>
      </c>
      <c r="G247" s="53" t="s">
        <v>2067</v>
      </c>
      <c r="H247" s="53">
        <v>6311</v>
      </c>
      <c r="I247" s="56" t="s">
        <v>2003</v>
      </c>
      <c r="J247" s="53" t="s">
        <v>1455</v>
      </c>
      <c r="K247" s="55" t="s">
        <v>513</v>
      </c>
      <c r="L247" s="53" t="s">
        <v>1455</v>
      </c>
      <c r="M247" s="55" t="s">
        <v>2064</v>
      </c>
      <c r="N247" s="55" t="s">
        <v>2015</v>
      </c>
      <c r="O247" s="53" t="s">
        <v>2062</v>
      </c>
      <c r="P247" s="55" t="s">
        <v>2068</v>
      </c>
    </row>
    <row r="248" spans="2:16" ht="300" x14ac:dyDescent="0.3">
      <c r="B248" s="164"/>
      <c r="C248" s="53">
        <v>7.6</v>
      </c>
      <c r="D248" s="53" t="s">
        <v>2060</v>
      </c>
      <c r="E248" s="53" t="s">
        <v>1450</v>
      </c>
      <c r="F248" s="53" t="s">
        <v>513</v>
      </c>
      <c r="G248" s="53" t="s">
        <v>2067</v>
      </c>
      <c r="H248" s="53">
        <v>6311</v>
      </c>
      <c r="I248" s="56" t="s">
        <v>1959</v>
      </c>
      <c r="J248" s="55" t="s">
        <v>2066</v>
      </c>
      <c r="K248" s="55" t="s">
        <v>513</v>
      </c>
      <c r="L248" s="55" t="s">
        <v>2065</v>
      </c>
      <c r="M248" s="55" t="s">
        <v>2064</v>
      </c>
      <c r="N248" s="55" t="s">
        <v>2063</v>
      </c>
      <c r="O248" s="53" t="s">
        <v>2062</v>
      </c>
      <c r="P248" s="55" t="s">
        <v>2061</v>
      </c>
    </row>
    <row r="249" spans="2:16" ht="24" x14ac:dyDescent="0.3">
      <c r="B249" s="164">
        <v>40</v>
      </c>
      <c r="C249" s="53">
        <v>7.6</v>
      </c>
      <c r="D249" s="53" t="s">
        <v>2060</v>
      </c>
      <c r="E249" s="53" t="s">
        <v>1450</v>
      </c>
      <c r="F249" s="53" t="s">
        <v>1453</v>
      </c>
      <c r="G249" s="53" t="s">
        <v>2059</v>
      </c>
      <c r="H249" s="53">
        <v>63110</v>
      </c>
      <c r="I249" s="54" t="s">
        <v>2013</v>
      </c>
      <c r="J249" s="53" t="s">
        <v>1455</v>
      </c>
      <c r="K249" s="55" t="s">
        <v>1707</v>
      </c>
      <c r="L249" s="53" t="s">
        <v>1455</v>
      </c>
      <c r="M249" s="55" t="s">
        <v>2057</v>
      </c>
      <c r="N249" s="53" t="s">
        <v>1455</v>
      </c>
      <c r="O249" s="53" t="s">
        <v>2056</v>
      </c>
      <c r="P249" s="53" t="s">
        <v>1455</v>
      </c>
    </row>
    <row r="250" spans="2:16" ht="48" x14ac:dyDescent="0.3">
      <c r="B250" s="164"/>
      <c r="C250" s="53">
        <v>7.6</v>
      </c>
      <c r="D250" s="53" t="s">
        <v>2060</v>
      </c>
      <c r="E250" s="53" t="s">
        <v>1450</v>
      </c>
      <c r="F250" s="53" t="s">
        <v>1453</v>
      </c>
      <c r="G250" s="53" t="s">
        <v>2059</v>
      </c>
      <c r="H250" s="53">
        <v>63110</v>
      </c>
      <c r="I250" s="54" t="s">
        <v>1992</v>
      </c>
      <c r="J250" s="55" t="s">
        <v>2015</v>
      </c>
      <c r="K250" s="55" t="s">
        <v>1707</v>
      </c>
      <c r="L250" s="55" t="s">
        <v>2015</v>
      </c>
      <c r="M250" s="55" t="s">
        <v>2057</v>
      </c>
      <c r="N250" s="55" t="s">
        <v>2015</v>
      </c>
      <c r="O250" s="53" t="s">
        <v>2056</v>
      </c>
      <c r="P250" s="55" t="s">
        <v>2010</v>
      </c>
    </row>
    <row r="251" spans="2:16" ht="24" x14ac:dyDescent="0.3">
      <c r="B251" s="164"/>
      <c r="C251" s="53">
        <v>7.6</v>
      </c>
      <c r="D251" s="53" t="s">
        <v>2060</v>
      </c>
      <c r="E251" s="53" t="s">
        <v>1450</v>
      </c>
      <c r="F251" s="53" t="s">
        <v>1453</v>
      </c>
      <c r="G251" s="53" t="s">
        <v>2059</v>
      </c>
      <c r="H251" s="53">
        <v>63110</v>
      </c>
      <c r="I251" s="56" t="s">
        <v>2009</v>
      </c>
      <c r="J251" s="53" t="s">
        <v>1455</v>
      </c>
      <c r="K251" s="55" t="s">
        <v>1707</v>
      </c>
      <c r="L251" s="53" t="s">
        <v>1455</v>
      </c>
      <c r="M251" s="55" t="s">
        <v>2057</v>
      </c>
      <c r="N251" s="55" t="s">
        <v>2015</v>
      </c>
      <c r="O251" s="53" t="s">
        <v>2056</v>
      </c>
      <c r="P251" s="53" t="s">
        <v>1455</v>
      </c>
    </row>
    <row r="252" spans="2:16" ht="24" x14ac:dyDescent="0.3">
      <c r="B252" s="164"/>
      <c r="C252" s="53">
        <v>7.6</v>
      </c>
      <c r="D252" s="53" t="s">
        <v>2060</v>
      </c>
      <c r="E252" s="53" t="s">
        <v>1450</v>
      </c>
      <c r="F252" s="53" t="s">
        <v>1453</v>
      </c>
      <c r="G252" s="53" t="s">
        <v>2059</v>
      </c>
      <c r="H252" s="53">
        <v>63110</v>
      </c>
      <c r="I252" s="56" t="s">
        <v>2007</v>
      </c>
      <c r="J252" s="53" t="s">
        <v>1455</v>
      </c>
      <c r="K252" s="55" t="s">
        <v>1707</v>
      </c>
      <c r="L252" s="53" t="s">
        <v>1455</v>
      </c>
      <c r="M252" s="55" t="s">
        <v>2057</v>
      </c>
      <c r="N252" s="55" t="s">
        <v>2015</v>
      </c>
      <c r="O252" s="53" t="s">
        <v>2056</v>
      </c>
      <c r="P252" s="53" t="s">
        <v>1455</v>
      </c>
    </row>
    <row r="253" spans="2:16" ht="24" x14ac:dyDescent="0.3">
      <c r="B253" s="164"/>
      <c r="C253" s="53">
        <v>7.6</v>
      </c>
      <c r="D253" s="53" t="s">
        <v>2060</v>
      </c>
      <c r="E253" s="53" t="s">
        <v>1450</v>
      </c>
      <c r="F253" s="53" t="s">
        <v>1453</v>
      </c>
      <c r="G253" s="53" t="s">
        <v>2059</v>
      </c>
      <c r="H253" s="53">
        <v>63110</v>
      </c>
      <c r="I253" s="56" t="s">
        <v>2003</v>
      </c>
      <c r="J253" s="53" t="s">
        <v>1455</v>
      </c>
      <c r="K253" s="55" t="s">
        <v>1707</v>
      </c>
      <c r="L253" s="53" t="s">
        <v>1455</v>
      </c>
      <c r="M253" s="55" t="s">
        <v>2057</v>
      </c>
      <c r="N253" s="55" t="s">
        <v>2015</v>
      </c>
      <c r="O253" s="53" t="s">
        <v>2056</v>
      </c>
      <c r="P253" s="53" t="s">
        <v>1455</v>
      </c>
    </row>
    <row r="254" spans="2:16" ht="312" x14ac:dyDescent="0.3">
      <c r="B254" s="164"/>
      <c r="C254" s="53">
        <v>7.6</v>
      </c>
      <c r="D254" s="53" t="s">
        <v>2060</v>
      </c>
      <c r="E254" s="53" t="s">
        <v>1450</v>
      </c>
      <c r="F254" s="53" t="s">
        <v>1453</v>
      </c>
      <c r="G254" s="53" t="s">
        <v>2059</v>
      </c>
      <c r="H254" s="53">
        <v>63110</v>
      </c>
      <c r="I254" s="56" t="s">
        <v>1959</v>
      </c>
      <c r="J254" s="53" t="s">
        <v>1455</v>
      </c>
      <c r="K254" s="55" t="s">
        <v>1707</v>
      </c>
      <c r="L254" s="55" t="s">
        <v>2058</v>
      </c>
      <c r="M254" s="55" t="s">
        <v>2057</v>
      </c>
      <c r="N254" s="55" t="s">
        <v>2015</v>
      </c>
      <c r="O254" s="53" t="s">
        <v>2056</v>
      </c>
      <c r="P254" s="53" t="s">
        <v>1455</v>
      </c>
    </row>
    <row r="255" spans="2:16" ht="216" x14ac:dyDescent="0.3">
      <c r="B255" s="164">
        <v>41</v>
      </c>
      <c r="C255" s="53">
        <v>7.7</v>
      </c>
      <c r="D255" s="53" t="s">
        <v>364</v>
      </c>
      <c r="E255" s="53" t="s">
        <v>2000</v>
      </c>
      <c r="F255" s="53" t="s">
        <v>899</v>
      </c>
      <c r="G255" s="53" t="s">
        <v>2042</v>
      </c>
      <c r="H255" s="53">
        <v>41000</v>
      </c>
      <c r="I255" s="54" t="s">
        <v>2013</v>
      </c>
      <c r="J255" s="55" t="s">
        <v>2055</v>
      </c>
      <c r="K255" s="53" t="s">
        <v>899</v>
      </c>
      <c r="L255" s="55" t="s">
        <v>2054</v>
      </c>
      <c r="M255" s="53" t="s">
        <v>2039</v>
      </c>
      <c r="N255" s="53" t="s">
        <v>1455</v>
      </c>
      <c r="O255" s="53" t="s">
        <v>899</v>
      </c>
      <c r="P255" s="53" t="s">
        <v>1455</v>
      </c>
    </row>
    <row r="256" spans="2:16" ht="180" x14ac:dyDescent="0.3">
      <c r="B256" s="164"/>
      <c r="C256" s="53">
        <v>7.7</v>
      </c>
      <c r="D256" s="53" t="s">
        <v>364</v>
      </c>
      <c r="E256" s="53" t="s">
        <v>2000</v>
      </c>
      <c r="F256" s="53" t="s">
        <v>899</v>
      </c>
      <c r="G256" s="53" t="s">
        <v>2042</v>
      </c>
      <c r="H256" s="53">
        <v>41000</v>
      </c>
      <c r="I256" s="54" t="s">
        <v>1992</v>
      </c>
      <c r="J256" s="55" t="s">
        <v>2015</v>
      </c>
      <c r="L256" s="55" t="s">
        <v>2015</v>
      </c>
      <c r="M256" s="53" t="s">
        <v>2039</v>
      </c>
      <c r="N256" s="55" t="s">
        <v>2053</v>
      </c>
      <c r="O256" s="53" t="s">
        <v>899</v>
      </c>
      <c r="P256" s="55" t="s">
        <v>2010</v>
      </c>
    </row>
    <row r="257" spans="2:16" ht="409.6" x14ac:dyDescent="0.3">
      <c r="B257" s="164"/>
      <c r="C257" s="53">
        <v>7.7</v>
      </c>
      <c r="D257" s="53" t="s">
        <v>364</v>
      </c>
      <c r="E257" s="53" t="s">
        <v>2000</v>
      </c>
      <c r="F257" s="53" t="s">
        <v>899</v>
      </c>
      <c r="G257" s="53" t="s">
        <v>2042</v>
      </c>
      <c r="H257" s="53">
        <v>41000</v>
      </c>
      <c r="I257" s="56" t="s">
        <v>2009</v>
      </c>
      <c r="J257" s="55" t="s">
        <v>2052</v>
      </c>
      <c r="K257" s="53" t="s">
        <v>899</v>
      </c>
      <c r="L257" s="55" t="s">
        <v>2051</v>
      </c>
      <c r="M257" s="53" t="s">
        <v>2039</v>
      </c>
      <c r="N257" s="55" t="s">
        <v>2050</v>
      </c>
      <c r="O257" s="53" t="s">
        <v>899</v>
      </c>
      <c r="P257" s="53" t="s">
        <v>1455</v>
      </c>
    </row>
    <row r="258" spans="2:16" ht="409.6" x14ac:dyDescent="0.3">
      <c r="B258" s="164"/>
      <c r="C258" s="53">
        <v>7.7</v>
      </c>
      <c r="D258" s="53" t="s">
        <v>364</v>
      </c>
      <c r="E258" s="53" t="s">
        <v>2000</v>
      </c>
      <c r="F258" s="53" t="s">
        <v>899</v>
      </c>
      <c r="G258" s="53" t="s">
        <v>2042</v>
      </c>
      <c r="H258" s="53">
        <v>41000</v>
      </c>
      <c r="I258" s="56" t="s">
        <v>2007</v>
      </c>
      <c r="J258" s="55" t="s">
        <v>2049</v>
      </c>
      <c r="K258" s="53" t="s">
        <v>899</v>
      </c>
      <c r="L258" s="55" t="s">
        <v>2048</v>
      </c>
      <c r="M258" s="53" t="s">
        <v>2039</v>
      </c>
      <c r="N258" s="55" t="s">
        <v>2047</v>
      </c>
      <c r="O258" s="53" t="s">
        <v>899</v>
      </c>
      <c r="P258" s="55" t="s">
        <v>2004</v>
      </c>
    </row>
    <row r="259" spans="2:16" ht="409.6" x14ac:dyDescent="0.3">
      <c r="B259" s="164"/>
      <c r="C259" s="53">
        <v>7.7</v>
      </c>
      <c r="D259" s="53" t="s">
        <v>364</v>
      </c>
      <c r="E259" s="53" t="s">
        <v>2000</v>
      </c>
      <c r="F259" s="53" t="s">
        <v>899</v>
      </c>
      <c r="G259" s="53" t="s">
        <v>2042</v>
      </c>
      <c r="H259" s="53">
        <v>41000</v>
      </c>
      <c r="I259" s="56" t="s">
        <v>2003</v>
      </c>
      <c r="J259" s="55" t="s">
        <v>2046</v>
      </c>
      <c r="K259" s="53" t="s">
        <v>899</v>
      </c>
      <c r="L259" s="55" t="s">
        <v>2045</v>
      </c>
      <c r="M259" s="53" t="s">
        <v>2039</v>
      </c>
      <c r="N259" s="55" t="s">
        <v>2044</v>
      </c>
      <c r="O259" s="53" t="s">
        <v>899</v>
      </c>
      <c r="P259" s="55" t="s">
        <v>2043</v>
      </c>
    </row>
    <row r="260" spans="2:16" ht="409.6" x14ac:dyDescent="0.3">
      <c r="B260" s="164"/>
      <c r="C260" s="53">
        <v>7.7</v>
      </c>
      <c r="D260" s="53" t="s">
        <v>364</v>
      </c>
      <c r="E260" s="53" t="s">
        <v>2000</v>
      </c>
      <c r="F260" s="53" t="s">
        <v>899</v>
      </c>
      <c r="G260" s="53" t="s">
        <v>2042</v>
      </c>
      <c r="H260" s="53">
        <v>41000</v>
      </c>
      <c r="I260" s="56" t="s">
        <v>1959</v>
      </c>
      <c r="J260" s="55" t="s">
        <v>2041</v>
      </c>
      <c r="K260" s="53" t="s">
        <v>899</v>
      </c>
      <c r="L260" s="55" t="s">
        <v>2040</v>
      </c>
      <c r="M260" s="53" t="s">
        <v>2039</v>
      </c>
      <c r="N260" s="55" t="s">
        <v>2038</v>
      </c>
      <c r="O260" s="53" t="s">
        <v>899</v>
      </c>
      <c r="P260" s="55" t="s">
        <v>2037</v>
      </c>
    </row>
    <row r="261" spans="2:16" ht="288" x14ac:dyDescent="0.3">
      <c r="B261" s="164">
        <v>42</v>
      </c>
      <c r="C261" s="53">
        <v>7.7</v>
      </c>
      <c r="D261" s="53" t="s">
        <v>364</v>
      </c>
      <c r="E261" s="53" t="s">
        <v>2000</v>
      </c>
      <c r="F261" s="53" t="s">
        <v>2029</v>
      </c>
      <c r="G261" s="53" t="s">
        <v>2028</v>
      </c>
      <c r="H261" s="53">
        <v>41000</v>
      </c>
      <c r="I261" s="54" t="s">
        <v>2013</v>
      </c>
      <c r="J261" s="55" t="s">
        <v>2036</v>
      </c>
      <c r="K261" s="55" t="s">
        <v>904</v>
      </c>
      <c r="L261" s="55" t="s">
        <v>2023</v>
      </c>
      <c r="M261" s="53" t="s">
        <v>2025</v>
      </c>
      <c r="N261" s="53" t="s">
        <v>1455</v>
      </c>
      <c r="O261" s="53" t="s">
        <v>904</v>
      </c>
      <c r="P261" s="53" t="s">
        <v>1455</v>
      </c>
    </row>
    <row r="262" spans="2:16" ht="48" x14ac:dyDescent="0.3">
      <c r="B262" s="164"/>
      <c r="C262" s="53">
        <v>7.7</v>
      </c>
      <c r="D262" s="53" t="s">
        <v>364</v>
      </c>
      <c r="E262" s="53" t="s">
        <v>2000</v>
      </c>
      <c r="F262" s="53" t="s">
        <v>2029</v>
      </c>
      <c r="G262" s="53" t="s">
        <v>2028</v>
      </c>
      <c r="H262" s="53">
        <v>41000</v>
      </c>
      <c r="I262" s="54" t="s">
        <v>1992</v>
      </c>
      <c r="J262" s="55" t="s">
        <v>2015</v>
      </c>
      <c r="K262" s="55" t="s">
        <v>904</v>
      </c>
      <c r="L262" s="55" t="s">
        <v>2015</v>
      </c>
      <c r="M262" s="53" t="s">
        <v>2025</v>
      </c>
      <c r="N262" s="53" t="s">
        <v>2005</v>
      </c>
      <c r="O262" s="53" t="s">
        <v>904</v>
      </c>
      <c r="P262" s="55" t="s">
        <v>2010</v>
      </c>
    </row>
    <row r="263" spans="2:16" ht="408" x14ac:dyDescent="0.3">
      <c r="B263" s="164"/>
      <c r="C263" s="53">
        <v>7.7</v>
      </c>
      <c r="D263" s="53" t="s">
        <v>364</v>
      </c>
      <c r="E263" s="53" t="s">
        <v>2000</v>
      </c>
      <c r="F263" s="53" t="s">
        <v>2029</v>
      </c>
      <c r="G263" s="53" t="s">
        <v>2028</v>
      </c>
      <c r="H263" s="53">
        <v>41000</v>
      </c>
      <c r="I263" s="56" t="s">
        <v>2009</v>
      </c>
      <c r="J263" s="55" t="s">
        <v>2035</v>
      </c>
      <c r="K263" s="55" t="s">
        <v>904</v>
      </c>
      <c r="L263" s="55" t="s">
        <v>2034</v>
      </c>
      <c r="M263" s="53" t="s">
        <v>2025</v>
      </c>
      <c r="N263" s="55" t="s">
        <v>2008</v>
      </c>
      <c r="O263" s="53" t="s">
        <v>904</v>
      </c>
      <c r="P263" s="53" t="s">
        <v>1455</v>
      </c>
    </row>
    <row r="264" spans="2:16" ht="192" x14ac:dyDescent="0.3">
      <c r="B264" s="164"/>
      <c r="C264" s="53">
        <v>7.7</v>
      </c>
      <c r="D264" s="53" t="s">
        <v>364</v>
      </c>
      <c r="E264" s="53" t="s">
        <v>2000</v>
      </c>
      <c r="F264" s="53" t="s">
        <v>2029</v>
      </c>
      <c r="G264" s="53" t="s">
        <v>2028</v>
      </c>
      <c r="H264" s="53">
        <v>41000</v>
      </c>
      <c r="I264" s="56" t="s">
        <v>2007</v>
      </c>
      <c r="J264" s="53" t="s">
        <v>1455</v>
      </c>
      <c r="K264" s="55" t="s">
        <v>904</v>
      </c>
      <c r="L264" s="53" t="s">
        <v>1455</v>
      </c>
      <c r="M264" s="53" t="s">
        <v>2025</v>
      </c>
      <c r="N264" s="53" t="s">
        <v>2005</v>
      </c>
      <c r="O264" s="53" t="s">
        <v>904</v>
      </c>
      <c r="P264" s="55" t="s">
        <v>2033</v>
      </c>
    </row>
    <row r="265" spans="2:16" ht="276" x14ac:dyDescent="0.3">
      <c r="B265" s="164"/>
      <c r="C265" s="53">
        <v>7.7</v>
      </c>
      <c r="D265" s="53" t="s">
        <v>364</v>
      </c>
      <c r="E265" s="53" t="s">
        <v>2000</v>
      </c>
      <c r="F265" s="53" t="s">
        <v>2029</v>
      </c>
      <c r="G265" s="53" t="s">
        <v>2028</v>
      </c>
      <c r="H265" s="53">
        <v>41000</v>
      </c>
      <c r="I265" s="56" t="s">
        <v>2003</v>
      </c>
      <c r="J265" s="55" t="s">
        <v>2032</v>
      </c>
      <c r="K265" s="55" t="s">
        <v>904</v>
      </c>
      <c r="L265" s="55" t="s">
        <v>2031</v>
      </c>
      <c r="M265" s="53" t="s">
        <v>2025</v>
      </c>
      <c r="N265" s="55" t="s">
        <v>2002</v>
      </c>
      <c r="O265" s="53" t="s">
        <v>904</v>
      </c>
      <c r="P265" s="55" t="s">
        <v>2030</v>
      </c>
    </row>
    <row r="266" spans="2:16" ht="396" x14ac:dyDescent="0.3">
      <c r="B266" s="164"/>
      <c r="C266" s="53">
        <v>7.7</v>
      </c>
      <c r="D266" s="53" t="s">
        <v>364</v>
      </c>
      <c r="E266" s="53" t="s">
        <v>2000</v>
      </c>
      <c r="F266" s="53" t="s">
        <v>2029</v>
      </c>
      <c r="G266" s="53" t="s">
        <v>2028</v>
      </c>
      <c r="H266" s="53">
        <v>41000</v>
      </c>
      <c r="I266" s="56" t="s">
        <v>1959</v>
      </c>
      <c r="J266" s="55" t="s">
        <v>2027</v>
      </c>
      <c r="K266" s="55" t="s">
        <v>904</v>
      </c>
      <c r="L266" s="55" t="s">
        <v>2026</v>
      </c>
      <c r="M266" s="53" t="s">
        <v>2025</v>
      </c>
      <c r="N266" s="55" t="s">
        <v>1997</v>
      </c>
      <c r="O266" s="53" t="s">
        <v>904</v>
      </c>
      <c r="P266" s="55" t="s">
        <v>2024</v>
      </c>
    </row>
    <row r="267" spans="2:16" ht="120" x14ac:dyDescent="0.3">
      <c r="B267" s="164">
        <v>43</v>
      </c>
      <c r="C267" s="53">
        <v>7.7</v>
      </c>
      <c r="D267" s="53" t="s">
        <v>364</v>
      </c>
      <c r="E267" s="53" t="s">
        <v>2000</v>
      </c>
      <c r="F267" s="53" t="s">
        <v>995</v>
      </c>
      <c r="G267" s="53" t="s">
        <v>2018</v>
      </c>
      <c r="H267" s="53">
        <v>43</v>
      </c>
      <c r="I267" s="54" t="s">
        <v>2013</v>
      </c>
      <c r="J267" s="53" t="s">
        <v>1455</v>
      </c>
      <c r="K267" s="55" t="s">
        <v>2017</v>
      </c>
      <c r="L267" s="55" t="s">
        <v>2023</v>
      </c>
      <c r="M267" s="53" t="s">
        <v>2016</v>
      </c>
      <c r="N267" s="55" t="s">
        <v>1455</v>
      </c>
      <c r="O267" s="57" t="s">
        <v>2014</v>
      </c>
      <c r="P267" s="57" t="s">
        <v>2014</v>
      </c>
    </row>
    <row r="268" spans="2:16" ht="120" x14ac:dyDescent="0.3">
      <c r="B268" s="164"/>
      <c r="C268" s="53">
        <v>7.7</v>
      </c>
      <c r="D268" s="53" t="s">
        <v>364</v>
      </c>
      <c r="E268" s="53" t="s">
        <v>2000</v>
      </c>
      <c r="F268" s="53" t="s">
        <v>995</v>
      </c>
      <c r="G268" s="53" t="s">
        <v>2018</v>
      </c>
      <c r="H268" s="53">
        <v>43</v>
      </c>
      <c r="I268" s="54" t="s">
        <v>1992</v>
      </c>
      <c r="J268" s="55" t="s">
        <v>2015</v>
      </c>
      <c r="K268" s="55" t="s">
        <v>2017</v>
      </c>
      <c r="L268" s="55" t="s">
        <v>2015</v>
      </c>
      <c r="M268" s="53" t="s">
        <v>2016</v>
      </c>
      <c r="N268" s="55" t="s">
        <v>2015</v>
      </c>
      <c r="O268" s="57" t="s">
        <v>2014</v>
      </c>
      <c r="P268" s="57" t="s">
        <v>2014</v>
      </c>
    </row>
    <row r="269" spans="2:16" ht="120" x14ac:dyDescent="0.3">
      <c r="B269" s="164"/>
      <c r="C269" s="53">
        <v>7.7</v>
      </c>
      <c r="D269" s="53" t="s">
        <v>364</v>
      </c>
      <c r="E269" s="53" t="s">
        <v>2000</v>
      </c>
      <c r="F269" s="53" t="s">
        <v>995</v>
      </c>
      <c r="G269" s="53" t="s">
        <v>2018</v>
      </c>
      <c r="H269" s="53">
        <v>43</v>
      </c>
      <c r="I269" s="56" t="s">
        <v>2009</v>
      </c>
      <c r="J269" s="55" t="s">
        <v>2022</v>
      </c>
      <c r="K269" s="55" t="s">
        <v>2017</v>
      </c>
      <c r="L269" s="53" t="s">
        <v>1455</v>
      </c>
      <c r="M269" s="53" t="s">
        <v>2016</v>
      </c>
      <c r="N269" s="55" t="s">
        <v>2015</v>
      </c>
      <c r="O269" s="57" t="s">
        <v>2014</v>
      </c>
      <c r="P269" s="57" t="s">
        <v>2014</v>
      </c>
    </row>
    <row r="270" spans="2:16" ht="120" x14ac:dyDescent="0.3">
      <c r="B270" s="164"/>
      <c r="C270" s="53">
        <v>7.7</v>
      </c>
      <c r="D270" s="53" t="s">
        <v>364</v>
      </c>
      <c r="E270" s="53" t="s">
        <v>2000</v>
      </c>
      <c r="F270" s="53" t="s">
        <v>995</v>
      </c>
      <c r="G270" s="53" t="s">
        <v>2018</v>
      </c>
      <c r="H270" s="53">
        <v>43</v>
      </c>
      <c r="I270" s="56" t="s">
        <v>2007</v>
      </c>
      <c r="J270" s="53" t="s">
        <v>1455</v>
      </c>
      <c r="K270" s="55" t="s">
        <v>2017</v>
      </c>
      <c r="L270" s="53" t="s">
        <v>1455</v>
      </c>
      <c r="M270" s="53" t="s">
        <v>2016</v>
      </c>
      <c r="N270" s="55" t="s">
        <v>2015</v>
      </c>
      <c r="O270" s="57" t="s">
        <v>2014</v>
      </c>
      <c r="P270" s="57" t="s">
        <v>2014</v>
      </c>
    </row>
    <row r="271" spans="2:16" ht="276" x14ac:dyDescent="0.3">
      <c r="B271" s="164"/>
      <c r="C271" s="53">
        <v>7.7</v>
      </c>
      <c r="D271" s="53" t="s">
        <v>364</v>
      </c>
      <c r="E271" s="53" t="s">
        <v>2000</v>
      </c>
      <c r="F271" s="53" t="s">
        <v>995</v>
      </c>
      <c r="G271" s="53" t="s">
        <v>2018</v>
      </c>
      <c r="H271" s="53">
        <v>43</v>
      </c>
      <c r="I271" s="56" t="s">
        <v>2003</v>
      </c>
      <c r="J271" s="55" t="s">
        <v>2021</v>
      </c>
      <c r="K271" s="55" t="s">
        <v>2017</v>
      </c>
      <c r="L271" s="55" t="s">
        <v>2020</v>
      </c>
      <c r="M271" s="53" t="s">
        <v>2016</v>
      </c>
      <c r="N271" s="55" t="s">
        <v>2019</v>
      </c>
      <c r="O271" s="57" t="s">
        <v>2014</v>
      </c>
      <c r="P271" s="57" t="s">
        <v>2014</v>
      </c>
    </row>
    <row r="272" spans="2:16" ht="120" x14ac:dyDescent="0.3">
      <c r="B272" s="164"/>
      <c r="C272" s="53">
        <v>7.7</v>
      </c>
      <c r="D272" s="53" t="s">
        <v>364</v>
      </c>
      <c r="E272" s="53" t="s">
        <v>2000</v>
      </c>
      <c r="F272" s="53" t="s">
        <v>995</v>
      </c>
      <c r="G272" s="53" t="s">
        <v>2018</v>
      </c>
      <c r="H272" s="53">
        <v>43</v>
      </c>
      <c r="I272" s="56" t="s">
        <v>1959</v>
      </c>
      <c r="J272" s="53" t="s">
        <v>1455</v>
      </c>
      <c r="K272" s="55" t="s">
        <v>2017</v>
      </c>
      <c r="L272" s="53" t="s">
        <v>1455</v>
      </c>
      <c r="M272" s="53" t="s">
        <v>2016</v>
      </c>
      <c r="N272" s="55" t="s">
        <v>2015</v>
      </c>
      <c r="O272" s="57" t="s">
        <v>2014</v>
      </c>
      <c r="P272" s="57" t="s">
        <v>2014</v>
      </c>
    </row>
    <row r="273" spans="2:16" x14ac:dyDescent="0.3">
      <c r="B273" s="164">
        <v>44</v>
      </c>
      <c r="C273" s="53">
        <v>7.7</v>
      </c>
      <c r="D273" s="53" t="s">
        <v>364</v>
      </c>
      <c r="E273" s="53" t="s">
        <v>2000</v>
      </c>
      <c r="F273" s="53" t="s">
        <v>999</v>
      </c>
      <c r="G273" s="53" t="s">
        <v>1999</v>
      </c>
      <c r="H273" s="53">
        <v>68</v>
      </c>
      <c r="I273" s="54" t="s">
        <v>2013</v>
      </c>
      <c r="J273" s="53" t="s">
        <v>2012</v>
      </c>
      <c r="K273" s="53" t="s">
        <v>911</v>
      </c>
      <c r="L273" s="53" t="s">
        <v>1455</v>
      </c>
      <c r="M273" s="53" t="s">
        <v>1998</v>
      </c>
      <c r="N273" s="53" t="s">
        <v>1455</v>
      </c>
      <c r="O273" s="53" t="s">
        <v>1299</v>
      </c>
      <c r="P273" s="53" t="s">
        <v>1455</v>
      </c>
    </row>
    <row r="274" spans="2:16" ht="48" x14ac:dyDescent="0.3">
      <c r="B274" s="164"/>
      <c r="C274" s="53">
        <v>7.7</v>
      </c>
      <c r="D274" s="53" t="s">
        <v>364</v>
      </c>
      <c r="E274" s="53" t="s">
        <v>2000</v>
      </c>
      <c r="F274" s="53" t="s">
        <v>999</v>
      </c>
      <c r="G274" s="53" t="s">
        <v>1999</v>
      </c>
      <c r="H274" s="53">
        <v>68</v>
      </c>
      <c r="I274" s="54" t="s">
        <v>1992</v>
      </c>
      <c r="J274" s="53" t="s">
        <v>2011</v>
      </c>
      <c r="K274" s="53" t="s">
        <v>911</v>
      </c>
      <c r="L274" s="53" t="s">
        <v>2011</v>
      </c>
      <c r="M274" s="53" t="s">
        <v>1998</v>
      </c>
      <c r="N274" s="53" t="s">
        <v>2005</v>
      </c>
      <c r="O274" s="53" t="s">
        <v>1299</v>
      </c>
      <c r="P274" s="55" t="s">
        <v>2010</v>
      </c>
    </row>
    <row r="275" spans="2:16" ht="408" x14ac:dyDescent="0.3">
      <c r="B275" s="164"/>
      <c r="C275" s="53">
        <v>7.7</v>
      </c>
      <c r="D275" s="53" t="s">
        <v>364</v>
      </c>
      <c r="E275" s="53" t="s">
        <v>2000</v>
      </c>
      <c r="F275" s="53" t="s">
        <v>999</v>
      </c>
      <c r="G275" s="53" t="s">
        <v>1999</v>
      </c>
      <c r="H275" s="53">
        <v>68</v>
      </c>
      <c r="I275" s="56" t="s">
        <v>2009</v>
      </c>
      <c r="J275" s="53" t="s">
        <v>1455</v>
      </c>
      <c r="K275" s="53" t="s">
        <v>911</v>
      </c>
      <c r="L275" s="53" t="s">
        <v>1455</v>
      </c>
      <c r="M275" s="53" t="s">
        <v>1998</v>
      </c>
      <c r="N275" s="55" t="s">
        <v>2008</v>
      </c>
      <c r="O275" s="53" t="s">
        <v>1299</v>
      </c>
      <c r="P275" s="53" t="s">
        <v>1455</v>
      </c>
    </row>
    <row r="276" spans="2:16" ht="372" x14ac:dyDescent="0.3">
      <c r="B276" s="164"/>
      <c r="C276" s="53">
        <v>7.7</v>
      </c>
      <c r="D276" s="53" t="s">
        <v>364</v>
      </c>
      <c r="E276" s="53" t="s">
        <v>2000</v>
      </c>
      <c r="F276" s="53" t="s">
        <v>999</v>
      </c>
      <c r="G276" s="53" t="s">
        <v>1999</v>
      </c>
      <c r="H276" s="53">
        <v>68</v>
      </c>
      <c r="I276" s="56" t="s">
        <v>2007</v>
      </c>
      <c r="J276" s="55" t="s">
        <v>2006</v>
      </c>
      <c r="K276" s="53" t="s">
        <v>911</v>
      </c>
      <c r="L276" s="53" t="s">
        <v>1455</v>
      </c>
      <c r="M276" s="53" t="s">
        <v>1998</v>
      </c>
      <c r="N276" s="53" t="s">
        <v>2005</v>
      </c>
      <c r="O276" s="53" t="s">
        <v>1299</v>
      </c>
      <c r="P276" s="55" t="s">
        <v>2004</v>
      </c>
    </row>
    <row r="277" spans="2:16" ht="240" x14ac:dyDescent="0.3">
      <c r="B277" s="164"/>
      <c r="C277" s="53">
        <v>7.7</v>
      </c>
      <c r="D277" s="53" t="s">
        <v>364</v>
      </c>
      <c r="E277" s="53" t="s">
        <v>2000</v>
      </c>
      <c r="F277" s="53" t="s">
        <v>999</v>
      </c>
      <c r="G277" s="53" t="s">
        <v>1999</v>
      </c>
      <c r="H277" s="53">
        <v>68</v>
      </c>
      <c r="I277" s="56" t="s">
        <v>2003</v>
      </c>
      <c r="J277" s="53" t="s">
        <v>1455</v>
      </c>
      <c r="K277" s="53" t="s">
        <v>911</v>
      </c>
      <c r="L277" s="53" t="s">
        <v>1455</v>
      </c>
      <c r="M277" s="53" t="s">
        <v>1998</v>
      </c>
      <c r="N277" s="55" t="s">
        <v>2002</v>
      </c>
      <c r="O277" s="53" t="s">
        <v>1299</v>
      </c>
      <c r="P277" s="55" t="s">
        <v>2001</v>
      </c>
    </row>
    <row r="278" spans="2:16" ht="192" x14ac:dyDescent="0.3">
      <c r="B278" s="164"/>
      <c r="C278" s="53">
        <v>7.7</v>
      </c>
      <c r="D278" s="53" t="s">
        <v>364</v>
      </c>
      <c r="E278" s="53" t="s">
        <v>2000</v>
      </c>
      <c r="F278" s="53" t="s">
        <v>999</v>
      </c>
      <c r="G278" s="53" t="s">
        <v>1999</v>
      </c>
      <c r="H278" s="53">
        <v>68</v>
      </c>
      <c r="I278" s="56" t="s">
        <v>1959</v>
      </c>
      <c r="J278" s="53" t="s">
        <v>1455</v>
      </c>
      <c r="K278" s="53" t="s">
        <v>911</v>
      </c>
      <c r="L278" s="53" t="s">
        <v>1455</v>
      </c>
      <c r="M278" s="53" t="s">
        <v>1998</v>
      </c>
      <c r="N278" s="55" t="s">
        <v>1997</v>
      </c>
      <c r="O278" s="53" t="s">
        <v>1299</v>
      </c>
      <c r="P278" s="53" t="s">
        <v>1455</v>
      </c>
    </row>
  </sheetData>
  <autoFilter ref="B2:P2" xr:uid="{AE62CEAD-A641-4E67-B9FD-F16794003E4B}"/>
  <mergeCells count="44">
    <mergeCell ref="B69:B74"/>
    <mergeCell ref="B3:B8"/>
    <mergeCell ref="B9:B14"/>
    <mergeCell ref="B15:B20"/>
    <mergeCell ref="B21:B26"/>
    <mergeCell ref="B27:B32"/>
    <mergeCell ref="B33:B38"/>
    <mergeCell ref="B39:B44"/>
    <mergeCell ref="B45:B50"/>
    <mergeCell ref="B51:B56"/>
    <mergeCell ref="B57:B62"/>
    <mergeCell ref="B63:B68"/>
    <mergeCell ref="B141:B146"/>
    <mergeCell ref="B75:B80"/>
    <mergeCell ref="B81:B86"/>
    <mergeCell ref="B87:B92"/>
    <mergeCell ref="B93:B98"/>
    <mergeCell ref="B99:B104"/>
    <mergeCell ref="B105:B110"/>
    <mergeCell ref="B111:B116"/>
    <mergeCell ref="B117:B122"/>
    <mergeCell ref="B123:B128"/>
    <mergeCell ref="B129:B134"/>
    <mergeCell ref="B135:B140"/>
    <mergeCell ref="B219:B224"/>
    <mergeCell ref="B147:B152"/>
    <mergeCell ref="B153:B158"/>
    <mergeCell ref="B159:B164"/>
    <mergeCell ref="B165:B170"/>
    <mergeCell ref="B171:B176"/>
    <mergeCell ref="B177:B182"/>
    <mergeCell ref="B183:B188"/>
    <mergeCell ref="B189:B194"/>
    <mergeCell ref="B195:B200"/>
    <mergeCell ref="B201:B206"/>
    <mergeCell ref="B207:B218"/>
    <mergeCell ref="B267:B272"/>
    <mergeCell ref="B273:B278"/>
    <mergeCell ref="B225:B236"/>
    <mergeCell ref="B237:B242"/>
    <mergeCell ref="B243:B248"/>
    <mergeCell ref="B249:B254"/>
    <mergeCell ref="B255:B260"/>
    <mergeCell ref="B261:B266"/>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327D46-0394-45BE-AB79-AE7F6CF68A08}">
  <sheetPr>
    <tabColor theme="7" tint="0.59999389629810485"/>
  </sheetPr>
  <dimension ref="B2:K48"/>
  <sheetViews>
    <sheetView showGridLines="0" zoomScaleNormal="100" workbookViewId="0">
      <pane xSplit="2" ySplit="2" topLeftCell="C3" activePane="bottomRight" state="frozen"/>
      <selection activeCell="C3" sqref="C3"/>
      <selection pane="topRight" activeCell="C3" sqref="C3"/>
      <selection pane="bottomLeft" activeCell="C3" sqref="C3"/>
      <selection pane="bottomRight" activeCell="C3" sqref="C3"/>
    </sheetView>
  </sheetViews>
  <sheetFormatPr defaultColWidth="8.88671875" defaultRowHeight="12" x14ac:dyDescent="0.3"/>
  <cols>
    <col min="1" max="1" width="8.88671875" style="53"/>
    <col min="2" max="3" width="14.33203125" style="58" customWidth="1"/>
    <col min="4" max="4" width="14.33203125" style="53" customWidth="1"/>
    <col min="5" max="5" width="31.88671875" style="53" customWidth="1"/>
    <col min="6" max="6" width="37.33203125" style="53" customWidth="1"/>
    <col min="7" max="7" width="20" style="53" bestFit="1" customWidth="1"/>
    <col min="8" max="8" width="18.5546875" style="53" bestFit="1" customWidth="1"/>
    <col min="9" max="9" width="65.5546875" style="53" bestFit="1" customWidth="1"/>
    <col min="10" max="10" width="54.109375" style="53" customWidth="1"/>
    <col min="11" max="11" width="65.5546875" style="53" bestFit="1" customWidth="1"/>
    <col min="12" max="16384" width="8.88671875" style="53"/>
  </cols>
  <sheetData>
    <row r="2" spans="2:11" x14ac:dyDescent="0.3">
      <c r="B2" s="77" t="s">
        <v>2461</v>
      </c>
      <c r="C2" s="76" t="s">
        <v>2460</v>
      </c>
      <c r="D2" s="75" t="s">
        <v>2459</v>
      </c>
      <c r="E2" s="75" t="s">
        <v>2458</v>
      </c>
      <c r="F2" s="75" t="s">
        <v>2457</v>
      </c>
      <c r="G2" s="75" t="s">
        <v>2476</v>
      </c>
      <c r="H2" s="75" t="s">
        <v>2455</v>
      </c>
      <c r="I2" s="74" t="s">
        <v>2452</v>
      </c>
      <c r="J2" s="73" t="s">
        <v>2450</v>
      </c>
      <c r="K2" s="72" t="s">
        <v>2448</v>
      </c>
    </row>
    <row r="3" spans="2:11" ht="63" customHeight="1" x14ac:dyDescent="0.3">
      <c r="B3" s="69">
        <v>1</v>
      </c>
      <c r="C3" s="58">
        <v>7.1</v>
      </c>
      <c r="D3" s="55" t="s">
        <v>1041</v>
      </c>
      <c r="E3" s="55" t="s">
        <v>2438</v>
      </c>
      <c r="F3" s="55" t="s">
        <v>2437</v>
      </c>
      <c r="G3" s="53" t="s">
        <v>2436</v>
      </c>
      <c r="H3" s="53">
        <v>203940</v>
      </c>
      <c r="I3" s="55" t="s">
        <v>2435</v>
      </c>
      <c r="J3" s="57" t="s">
        <v>2014</v>
      </c>
      <c r="K3" s="70" t="s">
        <v>2475</v>
      </c>
    </row>
    <row r="4" spans="2:11" ht="84" x14ac:dyDescent="0.3">
      <c r="B4" s="69">
        <v>2</v>
      </c>
      <c r="C4" s="58">
        <v>7.2</v>
      </c>
      <c r="D4" s="53" t="s">
        <v>1966</v>
      </c>
      <c r="E4" s="55" t="s">
        <v>163</v>
      </c>
      <c r="F4" s="55" t="s">
        <v>1103</v>
      </c>
      <c r="G4" s="53" t="s">
        <v>2423</v>
      </c>
      <c r="H4" s="55" t="s">
        <v>2256</v>
      </c>
      <c r="I4" s="55" t="s">
        <v>2474</v>
      </c>
      <c r="J4" s="55" t="s">
        <v>2473</v>
      </c>
      <c r="K4" s="70" t="s">
        <v>2417</v>
      </c>
    </row>
    <row r="5" spans="2:11" ht="12" customHeight="1" x14ac:dyDescent="0.3">
      <c r="B5" s="69">
        <v>3</v>
      </c>
      <c r="C5" s="58">
        <v>7.2</v>
      </c>
      <c r="D5" s="53" t="s">
        <v>1966</v>
      </c>
      <c r="E5" s="55" t="s">
        <v>163</v>
      </c>
      <c r="F5" s="53" t="s">
        <v>1111</v>
      </c>
      <c r="G5" s="53" t="s">
        <v>2409</v>
      </c>
      <c r="H5" s="55">
        <v>23940</v>
      </c>
      <c r="I5" s="53" t="s">
        <v>1111</v>
      </c>
      <c r="J5" s="53" t="s">
        <v>1111</v>
      </c>
      <c r="K5" s="70" t="s">
        <v>1304</v>
      </c>
    </row>
    <row r="6" spans="2:11" x14ac:dyDescent="0.3">
      <c r="B6" s="69">
        <v>4</v>
      </c>
      <c r="C6" s="58">
        <v>7.2</v>
      </c>
      <c r="D6" s="53" t="s">
        <v>1966</v>
      </c>
      <c r="E6" s="55" t="s">
        <v>163</v>
      </c>
      <c r="F6" s="53" t="s">
        <v>1116</v>
      </c>
      <c r="G6" s="53" t="s">
        <v>2400</v>
      </c>
      <c r="H6" s="53">
        <v>2420</v>
      </c>
      <c r="I6" s="53" t="s">
        <v>1116</v>
      </c>
      <c r="J6" s="53" t="s">
        <v>2399</v>
      </c>
      <c r="K6" s="70" t="s">
        <v>1309</v>
      </c>
    </row>
    <row r="7" spans="2:11" x14ac:dyDescent="0.3">
      <c r="B7" s="69">
        <v>5</v>
      </c>
      <c r="C7" s="58">
        <v>7.2</v>
      </c>
      <c r="D7" s="53" t="s">
        <v>1966</v>
      </c>
      <c r="E7" s="55" t="s">
        <v>163</v>
      </c>
      <c r="F7" s="53" t="s">
        <v>2389</v>
      </c>
      <c r="G7" s="53" t="s">
        <v>2391</v>
      </c>
      <c r="H7" s="53" t="s">
        <v>2390</v>
      </c>
      <c r="I7" s="55" t="s">
        <v>2389</v>
      </c>
      <c r="J7" s="53" t="s">
        <v>2388</v>
      </c>
      <c r="K7" s="68" t="s">
        <v>1548</v>
      </c>
    </row>
    <row r="8" spans="2:11" x14ac:dyDescent="0.3">
      <c r="B8" s="69">
        <v>6</v>
      </c>
      <c r="C8" s="58">
        <v>7.2</v>
      </c>
      <c r="D8" s="53" t="s">
        <v>1966</v>
      </c>
      <c r="E8" s="55" t="s">
        <v>163</v>
      </c>
      <c r="F8" s="53" t="s">
        <v>1124</v>
      </c>
      <c r="G8" s="53" t="s">
        <v>2380</v>
      </c>
      <c r="H8" s="53">
        <v>2011</v>
      </c>
      <c r="I8" s="53" t="s">
        <v>1124</v>
      </c>
      <c r="J8" s="53" t="s">
        <v>2379</v>
      </c>
      <c r="K8" s="68" t="s">
        <v>2472</v>
      </c>
    </row>
    <row r="9" spans="2:11" ht="36" x14ac:dyDescent="0.3">
      <c r="B9" s="69">
        <v>7</v>
      </c>
      <c r="C9" s="58">
        <v>7.2</v>
      </c>
      <c r="D9" s="53" t="s">
        <v>1966</v>
      </c>
      <c r="E9" s="55" t="s">
        <v>163</v>
      </c>
      <c r="F9" s="53" t="s">
        <v>2373</v>
      </c>
      <c r="G9" s="53" t="s">
        <v>2372</v>
      </c>
      <c r="H9" s="53">
        <v>202</v>
      </c>
      <c r="I9" s="55" t="s">
        <v>2371</v>
      </c>
      <c r="J9" s="53" t="s">
        <v>2363</v>
      </c>
      <c r="K9" s="70" t="s">
        <v>228</v>
      </c>
    </row>
    <row r="10" spans="2:11" ht="15.6" customHeight="1" x14ac:dyDescent="0.3">
      <c r="B10" s="69">
        <v>8</v>
      </c>
      <c r="C10" s="58">
        <v>7.2</v>
      </c>
      <c r="D10" s="53" t="s">
        <v>1966</v>
      </c>
      <c r="E10" s="55" t="s">
        <v>163</v>
      </c>
      <c r="F10" s="53" t="s">
        <v>2365</v>
      </c>
      <c r="G10" s="53" t="s">
        <v>2364</v>
      </c>
      <c r="H10" s="53">
        <v>202</v>
      </c>
      <c r="I10" s="55" t="s">
        <v>1603</v>
      </c>
      <c r="J10" s="53" t="s">
        <v>2363</v>
      </c>
      <c r="K10" s="70" t="s">
        <v>228</v>
      </c>
    </row>
    <row r="11" spans="2:11" x14ac:dyDescent="0.3">
      <c r="B11" s="69">
        <v>9</v>
      </c>
      <c r="C11" s="58">
        <v>7.2</v>
      </c>
      <c r="D11" s="53" t="s">
        <v>1966</v>
      </c>
      <c r="E11" s="55" t="s">
        <v>163</v>
      </c>
      <c r="F11" s="53" t="s">
        <v>229</v>
      </c>
      <c r="G11" s="53" t="s">
        <v>2357</v>
      </c>
      <c r="H11" s="53">
        <v>20120</v>
      </c>
      <c r="I11" s="53" t="s">
        <v>1606</v>
      </c>
      <c r="J11" s="57" t="s">
        <v>2014</v>
      </c>
      <c r="K11" s="71" t="s">
        <v>2014</v>
      </c>
    </row>
    <row r="12" spans="2:11" x14ac:dyDescent="0.3">
      <c r="B12" s="69">
        <v>10</v>
      </c>
      <c r="C12" s="58">
        <v>7.2</v>
      </c>
      <c r="D12" s="53" t="s">
        <v>1966</v>
      </c>
      <c r="E12" s="55" t="s">
        <v>163</v>
      </c>
      <c r="F12" s="53" t="s">
        <v>1171</v>
      </c>
      <c r="G12" s="53" t="s">
        <v>2348</v>
      </c>
      <c r="H12" s="53">
        <v>20130</v>
      </c>
      <c r="I12" s="53" t="s">
        <v>1171</v>
      </c>
      <c r="J12" s="55" t="s">
        <v>2347</v>
      </c>
      <c r="K12" s="68" t="s">
        <v>1171</v>
      </c>
    </row>
    <row r="13" spans="2:11" ht="84" x14ac:dyDescent="0.3">
      <c r="B13" s="69">
        <v>11</v>
      </c>
      <c r="C13" s="58">
        <v>7.3</v>
      </c>
      <c r="D13" s="55" t="s">
        <v>2221</v>
      </c>
      <c r="E13" s="55" t="s">
        <v>346</v>
      </c>
      <c r="F13" s="55" t="s">
        <v>2338</v>
      </c>
      <c r="G13" s="53" t="s">
        <v>2337</v>
      </c>
      <c r="H13" s="53">
        <v>3510</v>
      </c>
      <c r="I13" s="55" t="s">
        <v>2471</v>
      </c>
      <c r="J13" s="55" t="s">
        <v>2470</v>
      </c>
      <c r="K13" s="70" t="s">
        <v>2469</v>
      </c>
    </row>
    <row r="14" spans="2:11" ht="24" x14ac:dyDescent="0.3">
      <c r="B14" s="69">
        <v>12</v>
      </c>
      <c r="C14" s="58">
        <v>7.3</v>
      </c>
      <c r="D14" s="55" t="s">
        <v>2221</v>
      </c>
      <c r="E14" s="55" t="s">
        <v>346</v>
      </c>
      <c r="F14" s="55" t="s">
        <v>2321</v>
      </c>
      <c r="G14" s="53" t="s">
        <v>2320</v>
      </c>
      <c r="H14" s="53">
        <v>3510</v>
      </c>
      <c r="I14" s="53" t="s">
        <v>27</v>
      </c>
      <c r="J14" s="53" t="s">
        <v>2319</v>
      </c>
      <c r="K14" s="68" t="s">
        <v>1232</v>
      </c>
    </row>
    <row r="15" spans="2:11" ht="36" x14ac:dyDescent="0.3">
      <c r="B15" s="69">
        <v>13</v>
      </c>
      <c r="C15" s="58">
        <v>7.3</v>
      </c>
      <c r="D15" s="55" t="s">
        <v>2221</v>
      </c>
      <c r="E15" s="53" t="s">
        <v>346</v>
      </c>
      <c r="F15" s="55" t="s">
        <v>2307</v>
      </c>
      <c r="G15" s="53" t="s">
        <v>2306</v>
      </c>
      <c r="H15" s="53">
        <v>3510</v>
      </c>
      <c r="I15" s="55" t="s">
        <v>2468</v>
      </c>
      <c r="J15" s="53" t="s">
        <v>2304</v>
      </c>
      <c r="K15" s="70" t="s">
        <v>2303</v>
      </c>
    </row>
    <row r="16" spans="2:11" ht="24" x14ac:dyDescent="0.3">
      <c r="B16" s="69">
        <v>14</v>
      </c>
      <c r="C16" s="58">
        <v>7.3</v>
      </c>
      <c r="D16" s="55" t="s">
        <v>2221</v>
      </c>
      <c r="E16" s="53" t="s">
        <v>346</v>
      </c>
      <c r="F16" s="55" t="s">
        <v>2467</v>
      </c>
      <c r="G16" s="53" t="s">
        <v>2293</v>
      </c>
      <c r="H16" s="53">
        <v>3510</v>
      </c>
      <c r="I16" s="55" t="s">
        <v>2466</v>
      </c>
      <c r="J16" s="53" t="s">
        <v>2291</v>
      </c>
      <c r="K16" s="70" t="s">
        <v>2289</v>
      </c>
    </row>
    <row r="17" spans="2:11" x14ac:dyDescent="0.3">
      <c r="B17" s="69">
        <v>15</v>
      </c>
      <c r="C17" s="58">
        <v>7.3</v>
      </c>
      <c r="D17" s="55" t="s">
        <v>2221</v>
      </c>
      <c r="E17" s="53" t="s">
        <v>346</v>
      </c>
      <c r="F17" s="53" t="s">
        <v>779</v>
      </c>
      <c r="G17" s="53" t="s">
        <v>2277</v>
      </c>
      <c r="H17" s="53">
        <v>3510</v>
      </c>
      <c r="I17" s="53" t="s">
        <v>1243</v>
      </c>
      <c r="J17" s="53" t="s">
        <v>2275</v>
      </c>
      <c r="K17" s="70" t="s">
        <v>1243</v>
      </c>
    </row>
    <row r="18" spans="2:11" x14ac:dyDescent="0.3">
      <c r="B18" s="69">
        <v>16</v>
      </c>
      <c r="C18" s="58">
        <v>7.3</v>
      </c>
      <c r="D18" s="55" t="s">
        <v>2221</v>
      </c>
      <c r="E18" s="53" t="s">
        <v>346</v>
      </c>
      <c r="F18" s="53" t="s">
        <v>41</v>
      </c>
      <c r="G18" s="53" t="s">
        <v>2270</v>
      </c>
      <c r="H18" s="53" t="s">
        <v>2256</v>
      </c>
      <c r="I18" s="53" t="s">
        <v>41</v>
      </c>
      <c r="J18" s="55" t="s">
        <v>2253</v>
      </c>
      <c r="K18" s="71" t="s">
        <v>2014</v>
      </c>
    </row>
    <row r="19" spans="2:11" x14ac:dyDescent="0.3">
      <c r="B19" s="69">
        <v>17</v>
      </c>
      <c r="C19" s="58">
        <v>7.3</v>
      </c>
      <c r="D19" s="55" t="s">
        <v>2221</v>
      </c>
      <c r="E19" s="53" t="s">
        <v>346</v>
      </c>
      <c r="F19" s="53" t="s">
        <v>43</v>
      </c>
      <c r="G19" s="53" t="s">
        <v>2266</v>
      </c>
      <c r="H19" s="53" t="s">
        <v>2256</v>
      </c>
      <c r="I19" s="53" t="s">
        <v>43</v>
      </c>
      <c r="J19" s="55" t="s">
        <v>2253</v>
      </c>
      <c r="K19" s="71" t="s">
        <v>2014</v>
      </c>
    </row>
    <row r="20" spans="2:11" x14ac:dyDescent="0.3">
      <c r="B20" s="69">
        <v>18</v>
      </c>
      <c r="C20" s="58">
        <v>7.3</v>
      </c>
      <c r="D20" s="55" t="s">
        <v>2221</v>
      </c>
      <c r="E20" s="53" t="s">
        <v>346</v>
      </c>
      <c r="F20" s="53" t="s">
        <v>45</v>
      </c>
      <c r="G20" s="53" t="s">
        <v>2257</v>
      </c>
      <c r="H20" s="53" t="s">
        <v>2256</v>
      </c>
      <c r="I20" s="53" t="s">
        <v>45</v>
      </c>
      <c r="J20" s="55" t="s">
        <v>2253</v>
      </c>
      <c r="K20" s="70" t="s">
        <v>2251</v>
      </c>
    </row>
    <row r="21" spans="2:11" ht="24" x14ac:dyDescent="0.3">
      <c r="B21" s="69">
        <v>19</v>
      </c>
      <c r="C21" s="58">
        <v>7.3</v>
      </c>
      <c r="D21" s="55" t="s">
        <v>2221</v>
      </c>
      <c r="E21" s="53" t="s">
        <v>346</v>
      </c>
      <c r="F21" s="53" t="s">
        <v>789</v>
      </c>
      <c r="G21" s="53" t="s">
        <v>2244</v>
      </c>
      <c r="H21" s="53" t="s">
        <v>2243</v>
      </c>
      <c r="I21" s="55" t="s">
        <v>2242</v>
      </c>
      <c r="J21" s="55" t="s">
        <v>2241</v>
      </c>
      <c r="K21" s="70" t="s">
        <v>2240</v>
      </c>
    </row>
    <row r="22" spans="2:11" x14ac:dyDescent="0.3">
      <c r="B22" s="69">
        <v>20</v>
      </c>
      <c r="C22" s="58">
        <v>7.3</v>
      </c>
      <c r="D22" s="55" t="s">
        <v>2221</v>
      </c>
      <c r="E22" s="53" t="s">
        <v>346</v>
      </c>
      <c r="F22" s="53" t="s">
        <v>47</v>
      </c>
      <c r="G22" s="53" t="s">
        <v>2234</v>
      </c>
      <c r="H22" s="53">
        <v>35300</v>
      </c>
      <c r="I22" s="55" t="s">
        <v>38</v>
      </c>
      <c r="J22" s="53" t="s">
        <v>2233</v>
      </c>
      <c r="K22" s="70" t="s">
        <v>1262</v>
      </c>
    </row>
    <row r="23" spans="2:11" x14ac:dyDescent="0.3">
      <c r="B23" s="69">
        <v>21</v>
      </c>
      <c r="C23" s="58">
        <v>7.3</v>
      </c>
      <c r="D23" s="55" t="s">
        <v>2221</v>
      </c>
      <c r="E23" s="53" t="s">
        <v>346</v>
      </c>
      <c r="F23" s="53" t="s">
        <v>48</v>
      </c>
      <c r="G23" s="53" t="s">
        <v>2228</v>
      </c>
      <c r="H23" s="53">
        <v>35300</v>
      </c>
      <c r="I23" s="55" t="s">
        <v>1519</v>
      </c>
      <c r="J23" s="71" t="s">
        <v>2014</v>
      </c>
      <c r="K23" s="71" t="s">
        <v>2014</v>
      </c>
    </row>
    <row r="24" spans="2:11" x14ac:dyDescent="0.3">
      <c r="B24" s="69">
        <v>22</v>
      </c>
      <c r="C24" s="58">
        <v>7.3</v>
      </c>
      <c r="D24" s="55" t="s">
        <v>2221</v>
      </c>
      <c r="E24" s="53" t="s">
        <v>346</v>
      </c>
      <c r="F24" s="53" t="s">
        <v>49</v>
      </c>
      <c r="G24" s="53" t="s">
        <v>2220</v>
      </c>
      <c r="H24" s="53">
        <v>35300</v>
      </c>
      <c r="I24" s="55" t="s">
        <v>1509</v>
      </c>
      <c r="J24" s="53" t="s">
        <v>2217</v>
      </c>
      <c r="K24" s="70" t="s">
        <v>2215</v>
      </c>
    </row>
    <row r="25" spans="2:11" ht="24.6" customHeight="1" x14ac:dyDescent="0.3">
      <c r="B25" s="69">
        <v>23</v>
      </c>
      <c r="C25" s="58">
        <v>7.4</v>
      </c>
      <c r="D25" s="53" t="s">
        <v>2144</v>
      </c>
      <c r="E25" s="53" t="s">
        <v>2143</v>
      </c>
      <c r="F25" s="55" t="s">
        <v>1366</v>
      </c>
      <c r="G25" s="53" t="s">
        <v>2209</v>
      </c>
      <c r="H25" s="53">
        <v>36000</v>
      </c>
      <c r="I25" s="55" t="s">
        <v>1674</v>
      </c>
      <c r="J25" s="55" t="s">
        <v>2208</v>
      </c>
      <c r="K25" s="70" t="s">
        <v>2206</v>
      </c>
    </row>
    <row r="26" spans="2:11" x14ac:dyDescent="0.3">
      <c r="B26" s="69">
        <v>24</v>
      </c>
      <c r="C26" s="58">
        <v>7.4</v>
      </c>
      <c r="D26" s="53" t="s">
        <v>2144</v>
      </c>
      <c r="E26" s="53" t="s">
        <v>2143</v>
      </c>
      <c r="F26" s="53" t="s">
        <v>1370</v>
      </c>
      <c r="G26" s="53" t="s">
        <v>2197</v>
      </c>
      <c r="H26" s="53">
        <v>37000</v>
      </c>
      <c r="I26" s="55" t="s">
        <v>1443</v>
      </c>
      <c r="J26" s="55" t="s">
        <v>2196</v>
      </c>
      <c r="K26" s="70" t="s">
        <v>1443</v>
      </c>
    </row>
    <row r="27" spans="2:11" x14ac:dyDescent="0.3">
      <c r="B27" s="69">
        <v>25</v>
      </c>
      <c r="C27" s="58">
        <v>7.4</v>
      </c>
      <c r="D27" s="53" t="s">
        <v>2144</v>
      </c>
      <c r="E27" s="53" t="s">
        <v>2143</v>
      </c>
      <c r="F27" s="53" t="s">
        <v>1374</v>
      </c>
      <c r="G27" s="53" t="s">
        <v>2191</v>
      </c>
      <c r="H27" s="53">
        <v>37000</v>
      </c>
      <c r="I27" s="53" t="s">
        <v>1374</v>
      </c>
      <c r="J27" s="57" t="s">
        <v>2014</v>
      </c>
      <c r="K27" s="71" t="s">
        <v>2014</v>
      </c>
    </row>
    <row r="28" spans="2:11" ht="24" x14ac:dyDescent="0.3">
      <c r="B28" s="69">
        <v>26</v>
      </c>
      <c r="C28" s="58">
        <v>7.4</v>
      </c>
      <c r="D28" s="53" t="s">
        <v>2144</v>
      </c>
      <c r="E28" s="53" t="s">
        <v>2143</v>
      </c>
      <c r="F28" s="55" t="s">
        <v>1377</v>
      </c>
      <c r="G28" s="53" t="s">
        <v>2187</v>
      </c>
      <c r="H28" s="53">
        <v>38110</v>
      </c>
      <c r="I28" s="55" t="s">
        <v>2186</v>
      </c>
      <c r="J28" s="57" t="s">
        <v>2014</v>
      </c>
      <c r="K28" s="70" t="s">
        <v>1407</v>
      </c>
    </row>
    <row r="29" spans="2:11" x14ac:dyDescent="0.3">
      <c r="B29" s="69">
        <v>27</v>
      </c>
      <c r="C29" s="58">
        <v>7.4</v>
      </c>
      <c r="D29" s="53" t="s">
        <v>2144</v>
      </c>
      <c r="E29" s="53" t="s">
        <v>2143</v>
      </c>
      <c r="F29" s="53" t="s">
        <v>1381</v>
      </c>
      <c r="G29" s="53" t="s">
        <v>2177</v>
      </c>
      <c r="H29" s="53">
        <v>38210</v>
      </c>
      <c r="I29" s="53" t="s">
        <v>1381</v>
      </c>
      <c r="J29" s="57" t="s">
        <v>2014</v>
      </c>
      <c r="K29" s="70" t="s">
        <v>2176</v>
      </c>
    </row>
    <row r="30" spans="2:11" x14ac:dyDescent="0.3">
      <c r="B30" s="69">
        <v>28</v>
      </c>
      <c r="C30" s="58">
        <v>7.4</v>
      </c>
      <c r="D30" s="53" t="s">
        <v>2144</v>
      </c>
      <c r="E30" s="53" t="s">
        <v>2143</v>
      </c>
      <c r="F30" s="53" t="s">
        <v>1385</v>
      </c>
      <c r="G30" s="53" t="s">
        <v>2171</v>
      </c>
      <c r="H30" s="53">
        <v>38210</v>
      </c>
      <c r="I30" s="53" t="s">
        <v>1385</v>
      </c>
      <c r="J30" s="57" t="s">
        <v>2014</v>
      </c>
      <c r="K30" s="70" t="s">
        <v>1409</v>
      </c>
    </row>
    <row r="31" spans="2:11" x14ac:dyDescent="0.3">
      <c r="B31" s="69">
        <v>29</v>
      </c>
      <c r="C31" s="58">
        <v>7.4</v>
      </c>
      <c r="D31" s="53" t="s">
        <v>2144</v>
      </c>
      <c r="E31" s="53" t="s">
        <v>2143</v>
      </c>
      <c r="F31" s="53" t="s">
        <v>1388</v>
      </c>
      <c r="G31" s="53" t="s">
        <v>2169</v>
      </c>
      <c r="H31" s="53">
        <v>38210</v>
      </c>
      <c r="I31" s="53" t="s">
        <v>1388</v>
      </c>
      <c r="J31" s="57" t="s">
        <v>2014</v>
      </c>
      <c r="K31" s="71" t="s">
        <v>2014</v>
      </c>
    </row>
    <row r="32" spans="2:11" x14ac:dyDescent="0.3">
      <c r="B32" s="69">
        <v>30</v>
      </c>
      <c r="C32" s="58">
        <v>7.4</v>
      </c>
      <c r="D32" s="53" t="s">
        <v>2144</v>
      </c>
      <c r="E32" s="53" t="s">
        <v>2143</v>
      </c>
      <c r="F32" s="53" t="s">
        <v>1393</v>
      </c>
      <c r="G32" s="53" t="s">
        <v>2163</v>
      </c>
      <c r="H32" s="53">
        <v>39000</v>
      </c>
      <c r="I32" s="53" t="s">
        <v>1417</v>
      </c>
      <c r="J32" s="57" t="s">
        <v>2014</v>
      </c>
      <c r="K32" s="68" t="s">
        <v>1417</v>
      </c>
    </row>
    <row r="33" spans="2:11" x14ac:dyDescent="0.3">
      <c r="B33" s="69">
        <v>31</v>
      </c>
      <c r="C33" s="58">
        <v>7.4</v>
      </c>
      <c r="D33" s="53" t="s">
        <v>2144</v>
      </c>
      <c r="E33" s="53" t="s">
        <v>2143</v>
      </c>
      <c r="F33" s="53" t="s">
        <v>1396</v>
      </c>
      <c r="G33" s="53" t="s">
        <v>2158</v>
      </c>
      <c r="H33" s="53">
        <v>39</v>
      </c>
      <c r="I33" s="57" t="s">
        <v>2014</v>
      </c>
      <c r="J33" s="57" t="s">
        <v>2014</v>
      </c>
      <c r="K33" s="68" t="s">
        <v>2157</v>
      </c>
    </row>
    <row r="34" spans="2:11" x14ac:dyDescent="0.3">
      <c r="B34" s="69">
        <v>32</v>
      </c>
      <c r="C34" s="58">
        <v>7.4</v>
      </c>
      <c r="D34" s="53" t="s">
        <v>2144</v>
      </c>
      <c r="E34" s="53" t="s">
        <v>2143</v>
      </c>
      <c r="F34" s="53" t="s">
        <v>1399</v>
      </c>
      <c r="G34" s="53" t="s">
        <v>2155</v>
      </c>
      <c r="H34" s="53">
        <v>39</v>
      </c>
      <c r="I34" s="57" t="s">
        <v>2014</v>
      </c>
      <c r="J34" s="57" t="s">
        <v>2014</v>
      </c>
      <c r="K34" s="71" t="s">
        <v>2014</v>
      </c>
    </row>
    <row r="35" spans="2:11" x14ac:dyDescent="0.3">
      <c r="B35" s="69">
        <v>33</v>
      </c>
      <c r="C35" s="58">
        <v>7.4</v>
      </c>
      <c r="D35" s="53" t="s">
        <v>2144</v>
      </c>
      <c r="E35" s="53" t="s">
        <v>2143</v>
      </c>
      <c r="F35" s="55" t="s">
        <v>980</v>
      </c>
      <c r="G35" s="53" t="s">
        <v>2152</v>
      </c>
      <c r="H35" s="53">
        <v>39</v>
      </c>
      <c r="I35" s="55" t="s">
        <v>980</v>
      </c>
      <c r="J35" s="57" t="s">
        <v>2014</v>
      </c>
      <c r="K35" s="68" t="s">
        <v>2151</v>
      </c>
    </row>
    <row r="36" spans="2:11" x14ac:dyDescent="0.3">
      <c r="B36" s="69">
        <v>34</v>
      </c>
      <c r="C36" s="58">
        <v>7.4</v>
      </c>
      <c r="D36" s="53" t="s">
        <v>2144</v>
      </c>
      <c r="E36" s="53" t="s">
        <v>2143</v>
      </c>
      <c r="F36" s="53" t="s">
        <v>1404</v>
      </c>
      <c r="G36" s="53" t="s">
        <v>2142</v>
      </c>
      <c r="H36" s="53">
        <v>39</v>
      </c>
      <c r="I36" s="53" t="s">
        <v>986</v>
      </c>
      <c r="J36" s="57" t="s">
        <v>2014</v>
      </c>
      <c r="K36" s="68" t="s">
        <v>1340</v>
      </c>
    </row>
    <row r="37" spans="2:11" ht="24" x14ac:dyDescent="0.3">
      <c r="B37" s="167">
        <v>35</v>
      </c>
      <c r="C37" s="58">
        <v>7.5</v>
      </c>
      <c r="D37" s="53" t="s">
        <v>2078</v>
      </c>
      <c r="E37" s="53" t="s">
        <v>440</v>
      </c>
      <c r="F37" s="53" t="s">
        <v>2125</v>
      </c>
      <c r="G37" s="53" t="s">
        <v>2124</v>
      </c>
      <c r="H37" s="53" t="s">
        <v>2123</v>
      </c>
      <c r="I37" s="55" t="s">
        <v>2465</v>
      </c>
      <c r="J37" s="53" t="s">
        <v>2133</v>
      </c>
      <c r="K37" s="68" t="s">
        <v>442</v>
      </c>
    </row>
    <row r="38" spans="2:11" x14ac:dyDescent="0.3">
      <c r="B38" s="167"/>
      <c r="C38" s="58">
        <v>7.5</v>
      </c>
      <c r="D38" s="53" t="s">
        <v>2078</v>
      </c>
      <c r="E38" s="53" t="s">
        <v>440</v>
      </c>
      <c r="F38" s="53" t="s">
        <v>2125</v>
      </c>
      <c r="G38" s="53" t="s">
        <v>2124</v>
      </c>
      <c r="H38" s="53" t="s">
        <v>2123</v>
      </c>
      <c r="I38" s="55" t="s">
        <v>925</v>
      </c>
      <c r="J38" s="57" t="s">
        <v>2014</v>
      </c>
      <c r="K38" s="70" t="s">
        <v>446</v>
      </c>
    </row>
    <row r="39" spans="2:11" ht="60" x14ac:dyDescent="0.3">
      <c r="B39" s="69">
        <v>36</v>
      </c>
      <c r="C39" s="58">
        <v>7.5</v>
      </c>
      <c r="D39" s="53" t="s">
        <v>2078</v>
      </c>
      <c r="E39" s="53" t="s">
        <v>440</v>
      </c>
      <c r="F39" s="53" t="s">
        <v>2110</v>
      </c>
      <c r="G39" s="53" t="s">
        <v>2109</v>
      </c>
      <c r="H39" s="53" t="s">
        <v>2108</v>
      </c>
      <c r="I39" s="55" t="s">
        <v>2464</v>
      </c>
      <c r="J39" s="53" t="s">
        <v>2104</v>
      </c>
      <c r="K39" s="68" t="s">
        <v>1272</v>
      </c>
    </row>
    <row r="40" spans="2:11" x14ac:dyDescent="0.3">
      <c r="B40" s="167">
        <v>37</v>
      </c>
      <c r="C40" s="58">
        <v>7.5</v>
      </c>
      <c r="D40" s="53" t="s">
        <v>2078</v>
      </c>
      <c r="E40" s="53" t="s">
        <v>440</v>
      </c>
      <c r="F40" s="53" t="s">
        <v>2463</v>
      </c>
      <c r="G40" s="53" t="s">
        <v>2089</v>
      </c>
      <c r="H40" s="53" t="s">
        <v>2088</v>
      </c>
      <c r="I40" s="55" t="s">
        <v>1654</v>
      </c>
      <c r="J40" s="53" t="s">
        <v>2096</v>
      </c>
      <c r="K40" s="70" t="s">
        <v>447</v>
      </c>
    </row>
    <row r="41" spans="2:11" x14ac:dyDescent="0.3">
      <c r="B41" s="167"/>
      <c r="C41" s="58">
        <v>7.5</v>
      </c>
      <c r="D41" s="53" t="s">
        <v>2078</v>
      </c>
      <c r="E41" s="53" t="s">
        <v>440</v>
      </c>
      <c r="F41" s="53" t="s">
        <v>2463</v>
      </c>
      <c r="G41" s="53" t="s">
        <v>2089</v>
      </c>
      <c r="H41" s="53" t="s">
        <v>2088</v>
      </c>
      <c r="I41" s="53" t="s">
        <v>954</v>
      </c>
      <c r="J41" s="53" t="s">
        <v>2085</v>
      </c>
      <c r="K41" s="71" t="s">
        <v>2014</v>
      </c>
    </row>
    <row r="42" spans="2:11" ht="24" x14ac:dyDescent="0.3">
      <c r="B42" s="69">
        <v>38</v>
      </c>
      <c r="C42" s="58">
        <v>7.5</v>
      </c>
      <c r="D42" s="53" t="s">
        <v>2078</v>
      </c>
      <c r="E42" s="53" t="s">
        <v>440</v>
      </c>
      <c r="F42" s="53" t="s">
        <v>2077</v>
      </c>
      <c r="G42" s="53" t="s">
        <v>2076</v>
      </c>
      <c r="H42" s="53" t="s">
        <v>2075</v>
      </c>
      <c r="I42" s="55" t="s">
        <v>2073</v>
      </c>
      <c r="J42" s="57" t="s">
        <v>2014</v>
      </c>
      <c r="K42" s="70" t="s">
        <v>454</v>
      </c>
    </row>
    <row r="43" spans="2:11" x14ac:dyDescent="0.3">
      <c r="B43" s="69">
        <v>39</v>
      </c>
      <c r="C43" s="58">
        <v>7.6</v>
      </c>
      <c r="D43" s="53" t="s">
        <v>2060</v>
      </c>
      <c r="E43" s="53" t="s">
        <v>1450</v>
      </c>
      <c r="F43" s="53" t="s">
        <v>513</v>
      </c>
      <c r="G43" s="53" t="s">
        <v>2067</v>
      </c>
      <c r="H43" s="53">
        <v>6311</v>
      </c>
      <c r="I43" s="53" t="s">
        <v>513</v>
      </c>
      <c r="J43" s="55" t="s">
        <v>2064</v>
      </c>
      <c r="K43" s="68" t="s">
        <v>2062</v>
      </c>
    </row>
    <row r="44" spans="2:11" x14ac:dyDescent="0.3">
      <c r="B44" s="69">
        <v>40</v>
      </c>
      <c r="C44" s="58">
        <v>7.6</v>
      </c>
      <c r="D44" s="53" t="s">
        <v>2060</v>
      </c>
      <c r="E44" s="53" t="s">
        <v>1450</v>
      </c>
      <c r="F44" s="53" t="s">
        <v>1453</v>
      </c>
      <c r="G44" s="53" t="s">
        <v>2059</v>
      </c>
      <c r="H44" s="53">
        <v>63110</v>
      </c>
      <c r="I44" s="53" t="s">
        <v>1453</v>
      </c>
      <c r="J44" s="55" t="s">
        <v>2057</v>
      </c>
      <c r="K44" s="68" t="s">
        <v>2056</v>
      </c>
    </row>
    <row r="45" spans="2:11" x14ac:dyDescent="0.3">
      <c r="B45" s="69">
        <v>41</v>
      </c>
      <c r="C45" s="58">
        <v>7.7</v>
      </c>
      <c r="D45" s="53" t="s">
        <v>364</v>
      </c>
      <c r="E45" s="53" t="s">
        <v>2000</v>
      </c>
      <c r="F45" s="53" t="s">
        <v>899</v>
      </c>
      <c r="G45" s="53" t="s">
        <v>2042</v>
      </c>
      <c r="H45" s="53">
        <v>41000</v>
      </c>
      <c r="I45" s="53" t="s">
        <v>899</v>
      </c>
      <c r="J45" s="53" t="s">
        <v>2039</v>
      </c>
      <c r="K45" s="68" t="s">
        <v>899</v>
      </c>
    </row>
    <row r="46" spans="2:11" x14ac:dyDescent="0.3">
      <c r="B46" s="69">
        <v>42</v>
      </c>
      <c r="C46" s="58">
        <v>7.7</v>
      </c>
      <c r="D46" s="53" t="s">
        <v>364</v>
      </c>
      <c r="E46" s="53" t="s">
        <v>2000</v>
      </c>
      <c r="F46" s="53" t="s">
        <v>992</v>
      </c>
      <c r="G46" s="53" t="s">
        <v>2028</v>
      </c>
      <c r="H46" s="53">
        <v>41000</v>
      </c>
      <c r="I46" s="55" t="s">
        <v>904</v>
      </c>
      <c r="J46" s="53" t="s">
        <v>2025</v>
      </c>
      <c r="K46" s="68" t="s">
        <v>904</v>
      </c>
    </row>
    <row r="47" spans="2:11" ht="48" x14ac:dyDescent="0.3">
      <c r="B47" s="69">
        <v>43</v>
      </c>
      <c r="C47" s="58">
        <v>7.7</v>
      </c>
      <c r="D47" s="53" t="s">
        <v>364</v>
      </c>
      <c r="E47" s="53" t="s">
        <v>2000</v>
      </c>
      <c r="F47" s="53" t="s">
        <v>995</v>
      </c>
      <c r="G47" s="53" t="s">
        <v>2018</v>
      </c>
      <c r="H47" s="53">
        <v>43</v>
      </c>
      <c r="I47" s="55" t="s">
        <v>2462</v>
      </c>
      <c r="J47" s="53" t="s">
        <v>2016</v>
      </c>
      <c r="K47" s="68"/>
    </row>
    <row r="48" spans="2:11" x14ac:dyDescent="0.3">
      <c r="B48" s="67">
        <v>44</v>
      </c>
      <c r="C48" s="66">
        <v>7.7</v>
      </c>
      <c r="D48" s="65" t="s">
        <v>364</v>
      </c>
      <c r="E48" s="65" t="s">
        <v>2000</v>
      </c>
      <c r="F48" s="65" t="s">
        <v>999</v>
      </c>
      <c r="G48" s="65" t="s">
        <v>1999</v>
      </c>
      <c r="H48" s="65">
        <v>68</v>
      </c>
      <c r="I48" s="65" t="s">
        <v>911</v>
      </c>
      <c r="J48" s="65" t="s">
        <v>1998</v>
      </c>
      <c r="K48" s="64" t="s">
        <v>1299</v>
      </c>
    </row>
  </sheetData>
  <mergeCells count="2">
    <mergeCell ref="B37:B38"/>
    <mergeCell ref="B40:B41"/>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6117D5-2D12-454C-B280-78272DECF43C}">
  <sheetPr>
    <tabColor rgb="FFC00000"/>
  </sheetPr>
  <dimension ref="A2:Q278"/>
  <sheetViews>
    <sheetView zoomScale="85" zoomScaleNormal="85" workbookViewId="0">
      <pane xSplit="3" ySplit="2" topLeftCell="D3" activePane="bottomRight" state="frozen"/>
      <selection activeCell="C3" sqref="C3"/>
      <selection pane="topRight" activeCell="C3" sqref="C3"/>
      <selection pane="bottomLeft" activeCell="C3" sqref="C3"/>
      <selection pane="bottomRight" activeCell="B1" sqref="B1"/>
    </sheetView>
  </sheetViews>
  <sheetFormatPr defaultColWidth="8.88671875" defaultRowHeight="13.2" x14ac:dyDescent="0.3"/>
  <cols>
    <col min="1" max="1" width="2.77734375" style="245" customWidth="1"/>
    <col min="2" max="2" width="8.88671875" style="246"/>
    <col min="3" max="3" width="7.77734375" style="246" customWidth="1"/>
    <col min="4" max="5" width="14.33203125" style="246" customWidth="1"/>
    <col min="6" max="6" width="34" style="246" customWidth="1"/>
    <col min="7" max="7" width="23.5546875" style="246" customWidth="1"/>
    <col min="8" max="8" width="15.33203125" style="246" customWidth="1"/>
    <col min="9" max="9" width="14.6640625" style="246" bestFit="1" customWidth="1"/>
    <col min="10" max="10" width="26.88671875" style="208" customWidth="1"/>
    <col min="11" max="16" width="32.33203125" style="246" customWidth="1"/>
    <col min="17" max="17" width="67.5546875" style="246" customWidth="1"/>
    <col min="18" max="16384" width="8.88671875" style="246"/>
  </cols>
  <sheetData>
    <row r="2" spans="3:17" ht="28.2" customHeight="1" x14ac:dyDescent="0.3">
      <c r="C2" s="255" t="s">
        <v>2461</v>
      </c>
      <c r="D2" s="247" t="s">
        <v>2460</v>
      </c>
      <c r="E2" s="247" t="s">
        <v>2459</v>
      </c>
      <c r="F2" s="247" t="s">
        <v>2458</v>
      </c>
      <c r="G2" s="247" t="s">
        <v>2457</v>
      </c>
      <c r="H2" s="247" t="s">
        <v>2456</v>
      </c>
      <c r="I2" s="247" t="s">
        <v>2455</v>
      </c>
      <c r="J2" s="247" t="s">
        <v>2454</v>
      </c>
      <c r="K2" s="247" t="s">
        <v>2453</v>
      </c>
      <c r="L2" s="247" t="s">
        <v>2452</v>
      </c>
      <c r="M2" s="247" t="s">
        <v>2451</v>
      </c>
      <c r="N2" s="247" t="s">
        <v>2450</v>
      </c>
      <c r="O2" s="247" t="s">
        <v>2449</v>
      </c>
      <c r="P2" s="247" t="s">
        <v>2448</v>
      </c>
      <c r="Q2" s="247" t="s">
        <v>2447</v>
      </c>
    </row>
    <row r="3" spans="3:17" ht="195" customHeight="1" x14ac:dyDescent="0.3">
      <c r="C3" s="248">
        <v>1</v>
      </c>
      <c r="D3" s="246">
        <v>7.1</v>
      </c>
      <c r="E3" s="249" t="s">
        <v>1041</v>
      </c>
      <c r="F3" s="249" t="s">
        <v>2438</v>
      </c>
      <c r="G3" s="249" t="s">
        <v>2437</v>
      </c>
      <c r="H3" s="246" t="s">
        <v>2436</v>
      </c>
      <c r="I3" s="246">
        <v>203940</v>
      </c>
      <c r="J3" s="208" t="s">
        <v>2013</v>
      </c>
      <c r="K3" s="249" t="s">
        <v>2446</v>
      </c>
      <c r="L3" s="249" t="s">
        <v>2435</v>
      </c>
      <c r="M3" s="249" t="s">
        <v>2445</v>
      </c>
      <c r="N3" s="250" t="s">
        <v>2014</v>
      </c>
      <c r="O3" s="250" t="s">
        <v>2014</v>
      </c>
      <c r="P3" s="249" t="s">
        <v>2434</v>
      </c>
      <c r="Q3" s="246" t="s">
        <v>1455</v>
      </c>
    </row>
    <row r="4" spans="3:17" ht="92.4" x14ac:dyDescent="0.3">
      <c r="C4" s="248"/>
      <c r="D4" s="246">
        <v>7.1</v>
      </c>
      <c r="E4" s="249" t="s">
        <v>1041</v>
      </c>
      <c r="F4" s="249" t="s">
        <v>2438</v>
      </c>
      <c r="G4" s="249" t="s">
        <v>2437</v>
      </c>
      <c r="H4" s="246" t="s">
        <v>2436</v>
      </c>
      <c r="I4" s="246">
        <v>203940</v>
      </c>
      <c r="J4" s="208" t="s">
        <v>1992</v>
      </c>
      <c r="K4" s="249" t="s">
        <v>2432</v>
      </c>
      <c r="L4" s="249" t="s">
        <v>2435</v>
      </c>
      <c r="M4" s="249" t="s">
        <v>2426</v>
      </c>
      <c r="N4" s="250" t="s">
        <v>2014</v>
      </c>
      <c r="O4" s="250" t="s">
        <v>2014</v>
      </c>
      <c r="P4" s="249" t="s">
        <v>2434</v>
      </c>
      <c r="Q4" s="249" t="s">
        <v>2010</v>
      </c>
    </row>
    <row r="5" spans="3:17" ht="92.4" x14ac:dyDescent="0.3">
      <c r="C5" s="248"/>
      <c r="D5" s="246">
        <v>7.1</v>
      </c>
      <c r="E5" s="249" t="s">
        <v>1041</v>
      </c>
      <c r="F5" s="249" t="s">
        <v>2438</v>
      </c>
      <c r="G5" s="249" t="s">
        <v>2437</v>
      </c>
      <c r="H5" s="246" t="s">
        <v>2436</v>
      </c>
      <c r="I5" s="246">
        <v>203940</v>
      </c>
      <c r="J5" s="251" t="s">
        <v>2009</v>
      </c>
      <c r="K5" s="249" t="s">
        <v>2431</v>
      </c>
      <c r="L5" s="249" t="s">
        <v>2435</v>
      </c>
      <c r="M5" s="249" t="s">
        <v>2426</v>
      </c>
      <c r="N5" s="250" t="s">
        <v>2014</v>
      </c>
      <c r="O5" s="250" t="s">
        <v>2014</v>
      </c>
      <c r="P5" s="249" t="s">
        <v>2434</v>
      </c>
      <c r="Q5" s="246" t="s">
        <v>1455</v>
      </c>
    </row>
    <row r="6" spans="3:17" ht="409.6" x14ac:dyDescent="0.3">
      <c r="C6" s="248"/>
      <c r="D6" s="246">
        <v>7.1</v>
      </c>
      <c r="E6" s="249" t="s">
        <v>1041</v>
      </c>
      <c r="F6" s="249" t="s">
        <v>2438</v>
      </c>
      <c r="G6" s="249" t="s">
        <v>2437</v>
      </c>
      <c r="H6" s="246" t="s">
        <v>2436</v>
      </c>
      <c r="I6" s="246">
        <v>203940</v>
      </c>
      <c r="J6" s="251" t="s">
        <v>2007</v>
      </c>
      <c r="K6" s="249" t="s">
        <v>2444</v>
      </c>
      <c r="L6" s="249" t="s">
        <v>2435</v>
      </c>
      <c r="M6" s="249" t="s">
        <v>2443</v>
      </c>
      <c r="N6" s="250" t="s">
        <v>2014</v>
      </c>
      <c r="O6" s="250" t="s">
        <v>2014</v>
      </c>
      <c r="P6" s="249" t="s">
        <v>2434</v>
      </c>
      <c r="Q6" s="249" t="s">
        <v>2442</v>
      </c>
    </row>
    <row r="7" spans="3:17" ht="409.6" x14ac:dyDescent="0.3">
      <c r="C7" s="248"/>
      <c r="D7" s="246">
        <v>7.1</v>
      </c>
      <c r="E7" s="249" t="s">
        <v>1041</v>
      </c>
      <c r="F7" s="249" t="s">
        <v>2438</v>
      </c>
      <c r="G7" s="249" t="s">
        <v>2437</v>
      </c>
      <c r="H7" s="246" t="s">
        <v>2436</v>
      </c>
      <c r="I7" s="246">
        <v>203940</v>
      </c>
      <c r="J7" s="251" t="s">
        <v>2003</v>
      </c>
      <c r="K7" s="249" t="s">
        <v>2441</v>
      </c>
      <c r="L7" s="249" t="s">
        <v>2435</v>
      </c>
      <c r="M7" s="249" t="s">
        <v>2440</v>
      </c>
      <c r="N7" s="250" t="s">
        <v>2014</v>
      </c>
      <c r="O7" s="250" t="s">
        <v>2014</v>
      </c>
      <c r="P7" s="249" t="s">
        <v>2434</v>
      </c>
      <c r="Q7" s="249" t="s">
        <v>2439</v>
      </c>
    </row>
    <row r="8" spans="3:17" ht="92.4" x14ac:dyDescent="0.3">
      <c r="C8" s="248"/>
      <c r="D8" s="246">
        <v>7.1</v>
      </c>
      <c r="E8" s="249" t="s">
        <v>1041</v>
      </c>
      <c r="F8" s="249" t="s">
        <v>2438</v>
      </c>
      <c r="G8" s="249" t="s">
        <v>2437</v>
      </c>
      <c r="H8" s="246" t="s">
        <v>2436</v>
      </c>
      <c r="I8" s="246">
        <v>203940</v>
      </c>
      <c r="J8" s="251" t="s">
        <v>1959</v>
      </c>
      <c r="K8" s="249" t="s">
        <v>1455</v>
      </c>
      <c r="L8" s="249" t="s">
        <v>2435</v>
      </c>
      <c r="M8" s="249" t="s">
        <v>1455</v>
      </c>
      <c r="N8" s="250" t="s">
        <v>2014</v>
      </c>
      <c r="O8" s="250" t="s">
        <v>2014</v>
      </c>
      <c r="P8" s="249" t="s">
        <v>2434</v>
      </c>
      <c r="Q8" s="249" t="s">
        <v>2214</v>
      </c>
    </row>
    <row r="9" spans="3:17" ht="211.2" x14ac:dyDescent="0.3">
      <c r="C9" s="248">
        <v>2</v>
      </c>
      <c r="D9" s="246">
        <v>7.2</v>
      </c>
      <c r="E9" s="246" t="s">
        <v>1966</v>
      </c>
      <c r="F9" s="249" t="s">
        <v>163</v>
      </c>
      <c r="G9" s="249" t="s">
        <v>1103</v>
      </c>
      <c r="H9" s="246" t="s">
        <v>2423</v>
      </c>
      <c r="I9" s="249" t="s">
        <v>2256</v>
      </c>
      <c r="J9" s="208" t="s">
        <v>2013</v>
      </c>
      <c r="K9" s="249" t="s">
        <v>2433</v>
      </c>
      <c r="L9" s="249" t="s">
        <v>2421</v>
      </c>
      <c r="M9" s="249" t="s">
        <v>1455</v>
      </c>
      <c r="N9" s="249" t="s">
        <v>2419</v>
      </c>
      <c r="O9" s="246" t="s">
        <v>1455</v>
      </c>
      <c r="P9" s="249" t="s">
        <v>2417</v>
      </c>
      <c r="Q9" s="246" t="s">
        <v>1455</v>
      </c>
    </row>
    <row r="10" spans="3:17" ht="145.19999999999999" x14ac:dyDescent="0.3">
      <c r="C10" s="248"/>
      <c r="D10" s="246">
        <v>7.2</v>
      </c>
      <c r="E10" s="246" t="s">
        <v>1966</v>
      </c>
      <c r="F10" s="249" t="s">
        <v>163</v>
      </c>
      <c r="G10" s="249" t="s">
        <v>1103</v>
      </c>
      <c r="H10" s="246" t="s">
        <v>2423</v>
      </c>
      <c r="I10" s="249" t="s">
        <v>2256</v>
      </c>
      <c r="J10" s="208" t="s">
        <v>1992</v>
      </c>
      <c r="K10" s="249" t="s">
        <v>2432</v>
      </c>
      <c r="L10" s="249" t="s">
        <v>2421</v>
      </c>
      <c r="M10" s="249" t="s">
        <v>2426</v>
      </c>
      <c r="N10" s="249" t="s">
        <v>2419</v>
      </c>
      <c r="O10" s="246" t="s">
        <v>2015</v>
      </c>
      <c r="P10" s="249" t="s">
        <v>2417</v>
      </c>
      <c r="Q10" s="249" t="s">
        <v>2010</v>
      </c>
    </row>
    <row r="11" spans="3:17" ht="145.19999999999999" x14ac:dyDescent="0.3">
      <c r="C11" s="248"/>
      <c r="D11" s="246">
        <v>7.2</v>
      </c>
      <c r="E11" s="246" t="s">
        <v>1966</v>
      </c>
      <c r="F11" s="249" t="s">
        <v>163</v>
      </c>
      <c r="G11" s="249" t="s">
        <v>1103</v>
      </c>
      <c r="H11" s="246" t="s">
        <v>2423</v>
      </c>
      <c r="I11" s="249" t="s">
        <v>2256</v>
      </c>
      <c r="J11" s="251" t="s">
        <v>2009</v>
      </c>
      <c r="K11" s="249" t="s">
        <v>2431</v>
      </c>
      <c r="L11" s="249" t="s">
        <v>2421</v>
      </c>
      <c r="M11" s="249" t="s">
        <v>2426</v>
      </c>
      <c r="N11" s="249" t="s">
        <v>2419</v>
      </c>
      <c r="O11" s="246" t="s">
        <v>2015</v>
      </c>
      <c r="P11" s="249" t="s">
        <v>2417</v>
      </c>
      <c r="Q11" s="246" t="s">
        <v>1455</v>
      </c>
    </row>
    <row r="12" spans="3:17" ht="114" customHeight="1" x14ac:dyDescent="0.3">
      <c r="C12" s="248"/>
      <c r="D12" s="246">
        <v>7.2</v>
      </c>
      <c r="E12" s="246" t="s">
        <v>1966</v>
      </c>
      <c r="F12" s="249" t="s">
        <v>163</v>
      </c>
      <c r="G12" s="249" t="s">
        <v>1103</v>
      </c>
      <c r="H12" s="246" t="s">
        <v>2423</v>
      </c>
      <c r="I12" s="249" t="s">
        <v>2256</v>
      </c>
      <c r="J12" s="251" t="s">
        <v>2007</v>
      </c>
      <c r="K12" s="249" t="s">
        <v>2430</v>
      </c>
      <c r="L12" s="249" t="s">
        <v>2421</v>
      </c>
      <c r="M12" s="249" t="s">
        <v>2426</v>
      </c>
      <c r="N12" s="249" t="s">
        <v>2419</v>
      </c>
      <c r="O12" s="249" t="s">
        <v>2429</v>
      </c>
      <c r="P12" s="249" t="s">
        <v>2417</v>
      </c>
      <c r="Q12" s="249" t="s">
        <v>2428</v>
      </c>
    </row>
    <row r="13" spans="3:17" ht="409.2" customHeight="1" x14ac:dyDescent="0.3">
      <c r="C13" s="248"/>
      <c r="D13" s="246">
        <v>7.2</v>
      </c>
      <c r="E13" s="246" t="s">
        <v>1966</v>
      </c>
      <c r="F13" s="249" t="s">
        <v>163</v>
      </c>
      <c r="G13" s="249" t="s">
        <v>1103</v>
      </c>
      <c r="H13" s="246" t="s">
        <v>2423</v>
      </c>
      <c r="I13" s="249" t="s">
        <v>2256</v>
      </c>
      <c r="J13" s="251" t="s">
        <v>2003</v>
      </c>
      <c r="K13" s="249" t="s">
        <v>2427</v>
      </c>
      <c r="L13" s="249" t="s">
        <v>2421</v>
      </c>
      <c r="M13" s="249" t="s">
        <v>2426</v>
      </c>
      <c r="N13" s="249" t="s">
        <v>2419</v>
      </c>
      <c r="O13" s="249" t="s">
        <v>2425</v>
      </c>
      <c r="P13" s="249" t="s">
        <v>2417</v>
      </c>
      <c r="Q13" s="249" t="s">
        <v>2530</v>
      </c>
    </row>
    <row r="14" spans="3:17" ht="408.6" customHeight="1" x14ac:dyDescent="0.3">
      <c r="C14" s="248"/>
      <c r="D14" s="246">
        <v>7.2</v>
      </c>
      <c r="E14" s="246" t="s">
        <v>1966</v>
      </c>
      <c r="F14" s="249" t="s">
        <v>163</v>
      </c>
      <c r="G14" s="249" t="s">
        <v>1103</v>
      </c>
      <c r="H14" s="246" t="s">
        <v>2423</v>
      </c>
      <c r="I14" s="249" t="s">
        <v>2256</v>
      </c>
      <c r="J14" s="251" t="s">
        <v>1959</v>
      </c>
      <c r="K14" s="249" t="s">
        <v>2422</v>
      </c>
      <c r="L14" s="249" t="s">
        <v>2421</v>
      </c>
      <c r="M14" s="249" t="s">
        <v>2420</v>
      </c>
      <c r="N14" s="249" t="s">
        <v>2419</v>
      </c>
      <c r="O14" s="249" t="s">
        <v>2531</v>
      </c>
      <c r="P14" s="249" t="s">
        <v>2417</v>
      </c>
      <c r="Q14" s="249" t="s">
        <v>2532</v>
      </c>
    </row>
    <row r="15" spans="3:17" ht="96" customHeight="1" x14ac:dyDescent="0.3">
      <c r="C15" s="248">
        <v>3</v>
      </c>
      <c r="D15" s="246">
        <v>7.2</v>
      </c>
      <c r="E15" s="246" t="s">
        <v>1966</v>
      </c>
      <c r="F15" s="249" t="s">
        <v>163</v>
      </c>
      <c r="G15" s="246" t="s">
        <v>1111</v>
      </c>
      <c r="H15" s="246" t="s">
        <v>2409</v>
      </c>
      <c r="I15" s="249">
        <v>23940</v>
      </c>
      <c r="J15" s="208" t="s">
        <v>2013</v>
      </c>
      <c r="K15" s="249" t="s">
        <v>2415</v>
      </c>
      <c r="L15" s="246" t="s">
        <v>1111</v>
      </c>
      <c r="M15" s="249" t="s">
        <v>2414</v>
      </c>
      <c r="N15" s="246" t="s">
        <v>1111</v>
      </c>
      <c r="O15" s="249" t="s">
        <v>1455</v>
      </c>
      <c r="P15" s="249" t="s">
        <v>1304</v>
      </c>
      <c r="Q15" s="246" t="s">
        <v>1455</v>
      </c>
    </row>
    <row r="16" spans="3:17" ht="52.8" x14ac:dyDescent="0.3">
      <c r="C16" s="248"/>
      <c r="D16" s="246">
        <v>7.2</v>
      </c>
      <c r="E16" s="246" t="s">
        <v>1966</v>
      </c>
      <c r="F16" s="249" t="s">
        <v>163</v>
      </c>
      <c r="G16" s="246" t="s">
        <v>1111</v>
      </c>
      <c r="H16" s="246" t="s">
        <v>2409</v>
      </c>
      <c r="I16" s="249">
        <v>23940</v>
      </c>
      <c r="J16" s="208" t="s">
        <v>1992</v>
      </c>
      <c r="K16" s="249" t="s">
        <v>2015</v>
      </c>
      <c r="L16" s="246" t="s">
        <v>1111</v>
      </c>
      <c r="M16" s="249" t="s">
        <v>2015</v>
      </c>
      <c r="N16" s="246" t="s">
        <v>1111</v>
      </c>
      <c r="O16" s="249" t="s">
        <v>2015</v>
      </c>
      <c r="P16" s="249" t="s">
        <v>1304</v>
      </c>
      <c r="Q16" s="249" t="s">
        <v>2010</v>
      </c>
    </row>
    <row r="17" spans="3:17" ht="22.8" x14ac:dyDescent="0.3">
      <c r="C17" s="248"/>
      <c r="D17" s="246">
        <v>7.2</v>
      </c>
      <c r="E17" s="246" t="s">
        <v>1966</v>
      </c>
      <c r="F17" s="249" t="s">
        <v>163</v>
      </c>
      <c r="G17" s="246" t="s">
        <v>1111</v>
      </c>
      <c r="H17" s="246" t="s">
        <v>2409</v>
      </c>
      <c r="I17" s="249">
        <v>23940</v>
      </c>
      <c r="J17" s="251" t="s">
        <v>2009</v>
      </c>
      <c r="K17" s="249" t="s">
        <v>2015</v>
      </c>
      <c r="L17" s="246" t="s">
        <v>1111</v>
      </c>
      <c r="M17" s="249" t="s">
        <v>2015</v>
      </c>
      <c r="N17" s="246" t="s">
        <v>1111</v>
      </c>
      <c r="O17" s="249" t="s">
        <v>2015</v>
      </c>
      <c r="P17" s="249" t="s">
        <v>1304</v>
      </c>
      <c r="Q17" s="246" t="s">
        <v>1455</v>
      </c>
    </row>
    <row r="18" spans="3:17" ht="277.2" x14ac:dyDescent="0.3">
      <c r="C18" s="248"/>
      <c r="D18" s="246">
        <v>7.2</v>
      </c>
      <c r="E18" s="246" t="s">
        <v>1966</v>
      </c>
      <c r="F18" s="249" t="s">
        <v>163</v>
      </c>
      <c r="G18" s="246" t="s">
        <v>1111</v>
      </c>
      <c r="H18" s="246" t="s">
        <v>2409</v>
      </c>
      <c r="I18" s="249">
        <v>23940</v>
      </c>
      <c r="J18" s="251" t="s">
        <v>2007</v>
      </c>
      <c r="K18" s="249" t="s">
        <v>2015</v>
      </c>
      <c r="L18" s="246" t="s">
        <v>1111</v>
      </c>
      <c r="M18" s="249" t="s">
        <v>2015</v>
      </c>
      <c r="N18" s="246" t="s">
        <v>1111</v>
      </c>
      <c r="O18" s="249" t="s">
        <v>2368</v>
      </c>
      <c r="P18" s="249" t="s">
        <v>1304</v>
      </c>
      <c r="Q18" s="249" t="s">
        <v>2353</v>
      </c>
    </row>
    <row r="19" spans="3:17" ht="250.8" x14ac:dyDescent="0.3">
      <c r="C19" s="248"/>
      <c r="D19" s="246">
        <v>7.2</v>
      </c>
      <c r="E19" s="246" t="s">
        <v>1966</v>
      </c>
      <c r="F19" s="249" t="s">
        <v>163</v>
      </c>
      <c r="G19" s="246" t="s">
        <v>1111</v>
      </c>
      <c r="H19" s="246" t="s">
        <v>2409</v>
      </c>
      <c r="I19" s="249">
        <v>23940</v>
      </c>
      <c r="J19" s="251" t="s">
        <v>2003</v>
      </c>
      <c r="K19" s="249" t="s">
        <v>2413</v>
      </c>
      <c r="L19" s="246" t="s">
        <v>1111</v>
      </c>
      <c r="M19" s="249" t="s">
        <v>2412</v>
      </c>
      <c r="N19" s="246" t="s">
        <v>1111</v>
      </c>
      <c r="O19" s="249" t="s">
        <v>2411</v>
      </c>
      <c r="P19" s="249" t="s">
        <v>1304</v>
      </c>
      <c r="Q19" s="249" t="s">
        <v>2410</v>
      </c>
    </row>
    <row r="20" spans="3:17" ht="409.2" x14ac:dyDescent="0.3">
      <c r="C20" s="248"/>
      <c r="D20" s="246">
        <v>7.2</v>
      </c>
      <c r="E20" s="246" t="s">
        <v>1966</v>
      </c>
      <c r="F20" s="249" t="s">
        <v>163</v>
      </c>
      <c r="G20" s="246" t="s">
        <v>1111</v>
      </c>
      <c r="H20" s="246" t="s">
        <v>2409</v>
      </c>
      <c r="I20" s="249">
        <v>23940</v>
      </c>
      <c r="J20" s="251" t="s">
        <v>1959</v>
      </c>
      <c r="K20" s="249" t="s">
        <v>1455</v>
      </c>
      <c r="L20" s="246" t="s">
        <v>1111</v>
      </c>
      <c r="M20" s="249" t="s">
        <v>1455</v>
      </c>
      <c r="N20" s="246" t="s">
        <v>1111</v>
      </c>
      <c r="O20" s="249" t="s">
        <v>2408</v>
      </c>
      <c r="P20" s="249" t="s">
        <v>1304</v>
      </c>
      <c r="Q20" s="249" t="s">
        <v>2407</v>
      </c>
    </row>
    <row r="21" spans="3:17" ht="237.6" x14ac:dyDescent="0.3">
      <c r="C21" s="248">
        <v>4</v>
      </c>
      <c r="D21" s="246">
        <v>7.2</v>
      </c>
      <c r="E21" s="246" t="s">
        <v>1966</v>
      </c>
      <c r="F21" s="249" t="s">
        <v>163</v>
      </c>
      <c r="G21" s="246" t="s">
        <v>1116</v>
      </c>
      <c r="H21" s="246" t="s">
        <v>2400</v>
      </c>
      <c r="I21" s="246">
        <v>2420</v>
      </c>
      <c r="J21" s="208" t="s">
        <v>2013</v>
      </c>
      <c r="K21" s="249" t="s">
        <v>2406</v>
      </c>
      <c r="L21" s="246" t="s">
        <v>1116</v>
      </c>
      <c r="M21" s="249" t="s">
        <v>2405</v>
      </c>
      <c r="N21" s="246" t="s">
        <v>2399</v>
      </c>
      <c r="O21" s="246" t="s">
        <v>1455</v>
      </c>
      <c r="P21" s="249" t="s">
        <v>1309</v>
      </c>
      <c r="Q21" s="246" t="s">
        <v>1455</v>
      </c>
    </row>
    <row r="22" spans="3:17" ht="52.8" x14ac:dyDescent="0.3">
      <c r="C22" s="248"/>
      <c r="D22" s="246">
        <v>7.2</v>
      </c>
      <c r="E22" s="246" t="s">
        <v>1966</v>
      </c>
      <c r="F22" s="249" t="s">
        <v>163</v>
      </c>
      <c r="G22" s="246" t="s">
        <v>1116</v>
      </c>
      <c r="H22" s="246" t="s">
        <v>2400</v>
      </c>
      <c r="I22" s="246">
        <v>2420</v>
      </c>
      <c r="J22" s="208" t="s">
        <v>1992</v>
      </c>
      <c r="K22" s="249" t="s">
        <v>2015</v>
      </c>
      <c r="L22" s="246" t="s">
        <v>1116</v>
      </c>
      <c r="M22" s="249" t="s">
        <v>2015</v>
      </c>
      <c r="N22" s="246" t="s">
        <v>2399</v>
      </c>
      <c r="O22" s="249" t="s">
        <v>2015</v>
      </c>
      <c r="P22" s="249" t="s">
        <v>1309</v>
      </c>
      <c r="Q22" s="249" t="s">
        <v>2010</v>
      </c>
    </row>
    <row r="23" spans="3:17" ht="22.8" x14ac:dyDescent="0.3">
      <c r="C23" s="248"/>
      <c r="D23" s="246">
        <v>7.2</v>
      </c>
      <c r="E23" s="246" t="s">
        <v>1966</v>
      </c>
      <c r="F23" s="249" t="s">
        <v>163</v>
      </c>
      <c r="G23" s="246" t="s">
        <v>1116</v>
      </c>
      <c r="H23" s="246" t="s">
        <v>2400</v>
      </c>
      <c r="I23" s="246">
        <v>2420</v>
      </c>
      <c r="J23" s="251" t="s">
        <v>2009</v>
      </c>
      <c r="K23" s="249" t="s">
        <v>2015</v>
      </c>
      <c r="L23" s="246" t="s">
        <v>1116</v>
      </c>
      <c r="M23" s="249" t="s">
        <v>2015</v>
      </c>
      <c r="N23" s="246" t="s">
        <v>2399</v>
      </c>
      <c r="O23" s="249" t="s">
        <v>2015</v>
      </c>
      <c r="P23" s="249" t="s">
        <v>1309</v>
      </c>
      <c r="Q23" s="246" t="s">
        <v>1455</v>
      </c>
    </row>
    <row r="24" spans="3:17" ht="277.2" x14ac:dyDescent="0.3">
      <c r="C24" s="248"/>
      <c r="D24" s="246">
        <v>7.2</v>
      </c>
      <c r="E24" s="246" t="s">
        <v>1966</v>
      </c>
      <c r="F24" s="249" t="s">
        <v>163</v>
      </c>
      <c r="G24" s="246" t="s">
        <v>1116</v>
      </c>
      <c r="H24" s="246" t="s">
        <v>2400</v>
      </c>
      <c r="I24" s="246">
        <v>2420</v>
      </c>
      <c r="J24" s="251" t="s">
        <v>2007</v>
      </c>
      <c r="K24" s="249" t="s">
        <v>2015</v>
      </c>
      <c r="L24" s="246" t="s">
        <v>1116</v>
      </c>
      <c r="M24" s="249" t="s">
        <v>2015</v>
      </c>
      <c r="N24" s="246" t="s">
        <v>2399</v>
      </c>
      <c r="O24" s="249" t="s">
        <v>2354</v>
      </c>
      <c r="P24" s="249" t="s">
        <v>1309</v>
      </c>
      <c r="Q24" s="249" t="s">
        <v>2353</v>
      </c>
    </row>
    <row r="25" spans="3:17" ht="264" x14ac:dyDescent="0.3">
      <c r="C25" s="248"/>
      <c r="D25" s="246">
        <v>7.2</v>
      </c>
      <c r="E25" s="246" t="s">
        <v>1966</v>
      </c>
      <c r="F25" s="249" t="s">
        <v>163</v>
      </c>
      <c r="G25" s="246" t="s">
        <v>1116</v>
      </c>
      <c r="H25" s="246" t="s">
        <v>2400</v>
      </c>
      <c r="I25" s="246">
        <v>2420</v>
      </c>
      <c r="J25" s="251" t="s">
        <v>2003</v>
      </c>
      <c r="K25" s="249" t="s">
        <v>2404</v>
      </c>
      <c r="L25" s="246" t="s">
        <v>1116</v>
      </c>
      <c r="M25" s="249" t="s">
        <v>2403</v>
      </c>
      <c r="N25" s="246" t="s">
        <v>2399</v>
      </c>
      <c r="O25" s="249" t="s">
        <v>2402</v>
      </c>
      <c r="P25" s="249" t="s">
        <v>1309</v>
      </c>
      <c r="Q25" s="249" t="s">
        <v>2401</v>
      </c>
    </row>
    <row r="26" spans="3:17" ht="409.6" x14ac:dyDescent="0.3">
      <c r="C26" s="248"/>
      <c r="D26" s="246">
        <v>7.2</v>
      </c>
      <c r="E26" s="246" t="s">
        <v>1966</v>
      </c>
      <c r="F26" s="249" t="s">
        <v>163</v>
      </c>
      <c r="G26" s="246" t="s">
        <v>1116</v>
      </c>
      <c r="H26" s="246" t="s">
        <v>2400</v>
      </c>
      <c r="I26" s="246">
        <v>2420</v>
      </c>
      <c r="J26" s="251" t="s">
        <v>1959</v>
      </c>
      <c r="K26" s="249" t="s">
        <v>1455</v>
      </c>
      <c r="L26" s="246" t="s">
        <v>1116</v>
      </c>
      <c r="M26" s="249" t="s">
        <v>1455</v>
      </c>
      <c r="N26" s="246" t="s">
        <v>2399</v>
      </c>
      <c r="O26" s="249" t="s">
        <v>2398</v>
      </c>
      <c r="P26" s="249" t="s">
        <v>1309</v>
      </c>
      <c r="Q26" s="249" t="s">
        <v>2397</v>
      </c>
    </row>
    <row r="27" spans="3:17" ht="396" x14ac:dyDescent="0.3">
      <c r="C27" s="248">
        <v>5</v>
      </c>
      <c r="D27" s="246">
        <v>7.2</v>
      </c>
      <c r="E27" s="246" t="s">
        <v>1966</v>
      </c>
      <c r="F27" s="249" t="s">
        <v>163</v>
      </c>
      <c r="G27" s="246" t="s">
        <v>2389</v>
      </c>
      <c r="H27" s="246" t="s">
        <v>2391</v>
      </c>
      <c r="I27" s="246" t="s">
        <v>2390</v>
      </c>
      <c r="J27" s="208" t="s">
        <v>2013</v>
      </c>
      <c r="K27" s="249" t="s">
        <v>2396</v>
      </c>
      <c r="L27" s="249" t="s">
        <v>2389</v>
      </c>
      <c r="M27" s="249" t="s">
        <v>2395</v>
      </c>
      <c r="N27" s="246" t="s">
        <v>2388</v>
      </c>
      <c r="O27" s="249" t="s">
        <v>1455</v>
      </c>
      <c r="P27" s="246" t="s">
        <v>1548</v>
      </c>
      <c r="Q27" s="246" t="s">
        <v>1455</v>
      </c>
    </row>
    <row r="28" spans="3:17" ht="52.8" x14ac:dyDescent="0.3">
      <c r="C28" s="248"/>
      <c r="D28" s="246">
        <v>7.2</v>
      </c>
      <c r="E28" s="246" t="s">
        <v>1966</v>
      </c>
      <c r="F28" s="249" t="s">
        <v>163</v>
      </c>
      <c r="G28" s="246" t="s">
        <v>2389</v>
      </c>
      <c r="H28" s="246" t="s">
        <v>2391</v>
      </c>
      <c r="I28" s="246" t="s">
        <v>2390</v>
      </c>
      <c r="J28" s="208" t="s">
        <v>1992</v>
      </c>
      <c r="K28" s="249" t="s">
        <v>2015</v>
      </c>
      <c r="L28" s="249" t="s">
        <v>2389</v>
      </c>
      <c r="M28" s="249" t="s">
        <v>2015</v>
      </c>
      <c r="N28" s="246" t="s">
        <v>2388</v>
      </c>
      <c r="O28" s="249" t="s">
        <v>2015</v>
      </c>
      <c r="P28" s="246" t="s">
        <v>1548</v>
      </c>
      <c r="Q28" s="249" t="s">
        <v>2010</v>
      </c>
    </row>
    <row r="29" spans="3:17" ht="26.4" x14ac:dyDescent="0.3">
      <c r="C29" s="248"/>
      <c r="D29" s="246">
        <v>7.2</v>
      </c>
      <c r="E29" s="246" t="s">
        <v>1966</v>
      </c>
      <c r="F29" s="249" t="s">
        <v>163</v>
      </c>
      <c r="G29" s="246" t="s">
        <v>2389</v>
      </c>
      <c r="H29" s="246" t="s">
        <v>2391</v>
      </c>
      <c r="I29" s="246" t="s">
        <v>2390</v>
      </c>
      <c r="J29" s="251" t="s">
        <v>2009</v>
      </c>
      <c r="K29" s="249" t="s">
        <v>2015</v>
      </c>
      <c r="L29" s="249" t="s">
        <v>2389</v>
      </c>
      <c r="M29" s="249" t="s">
        <v>2015</v>
      </c>
      <c r="N29" s="246" t="s">
        <v>2388</v>
      </c>
      <c r="O29" s="249" t="s">
        <v>2015</v>
      </c>
      <c r="P29" s="246" t="s">
        <v>1548</v>
      </c>
      <c r="Q29" s="246" t="s">
        <v>1455</v>
      </c>
    </row>
    <row r="30" spans="3:17" ht="270.60000000000002" customHeight="1" x14ac:dyDescent="0.3">
      <c r="C30" s="248"/>
      <c r="D30" s="246">
        <v>7.2</v>
      </c>
      <c r="E30" s="246" t="s">
        <v>1966</v>
      </c>
      <c r="F30" s="249" t="s">
        <v>163</v>
      </c>
      <c r="G30" s="246" t="s">
        <v>2389</v>
      </c>
      <c r="H30" s="246" t="s">
        <v>2391</v>
      </c>
      <c r="I30" s="246" t="s">
        <v>2390</v>
      </c>
      <c r="J30" s="251" t="s">
        <v>2007</v>
      </c>
      <c r="K30" s="249" t="s">
        <v>2015</v>
      </c>
      <c r="L30" s="249" t="s">
        <v>2389</v>
      </c>
      <c r="M30" s="249" t="s">
        <v>2394</v>
      </c>
      <c r="N30" s="246" t="s">
        <v>2388</v>
      </c>
      <c r="O30" s="249" t="s">
        <v>2354</v>
      </c>
      <c r="P30" s="246" t="s">
        <v>1548</v>
      </c>
      <c r="Q30" s="249" t="s">
        <v>2383</v>
      </c>
    </row>
    <row r="31" spans="3:17" ht="158.4" x14ac:dyDescent="0.3">
      <c r="C31" s="248"/>
      <c r="D31" s="246">
        <v>7.2</v>
      </c>
      <c r="E31" s="246" t="s">
        <v>1966</v>
      </c>
      <c r="F31" s="249" t="s">
        <v>163</v>
      </c>
      <c r="G31" s="246" t="s">
        <v>2389</v>
      </c>
      <c r="H31" s="246" t="s">
        <v>2391</v>
      </c>
      <c r="I31" s="246" t="s">
        <v>2390</v>
      </c>
      <c r="J31" s="251" t="s">
        <v>2003</v>
      </c>
      <c r="K31" s="249" t="s">
        <v>2015</v>
      </c>
      <c r="L31" s="249" t="s">
        <v>2389</v>
      </c>
      <c r="M31" s="249" t="s">
        <v>2015</v>
      </c>
      <c r="N31" s="246" t="s">
        <v>2388</v>
      </c>
      <c r="O31" s="249" t="s">
        <v>2393</v>
      </c>
      <c r="P31" s="246" t="s">
        <v>1548</v>
      </c>
      <c r="Q31" s="249" t="s">
        <v>2392</v>
      </c>
    </row>
    <row r="32" spans="3:17" ht="343.2" x14ac:dyDescent="0.3">
      <c r="C32" s="248"/>
      <c r="D32" s="246">
        <v>7.2</v>
      </c>
      <c r="E32" s="246" t="s">
        <v>1966</v>
      </c>
      <c r="F32" s="249" t="s">
        <v>163</v>
      </c>
      <c r="G32" s="246" t="s">
        <v>2389</v>
      </c>
      <c r="H32" s="246" t="s">
        <v>2391</v>
      </c>
      <c r="I32" s="246" t="s">
        <v>2390</v>
      </c>
      <c r="J32" s="251" t="s">
        <v>1959</v>
      </c>
      <c r="K32" s="249" t="s">
        <v>1455</v>
      </c>
      <c r="L32" s="249" t="s">
        <v>2389</v>
      </c>
      <c r="M32" s="249" t="s">
        <v>1455</v>
      </c>
      <c r="N32" s="246" t="s">
        <v>2388</v>
      </c>
      <c r="O32" s="249" t="s">
        <v>2387</v>
      </c>
      <c r="P32" s="246" t="s">
        <v>1548</v>
      </c>
      <c r="Q32" s="249" t="s">
        <v>2386</v>
      </c>
    </row>
    <row r="33" spans="3:17" ht="277.2" x14ac:dyDescent="0.3">
      <c r="C33" s="248">
        <v>6</v>
      </c>
      <c r="D33" s="246">
        <v>7.2</v>
      </c>
      <c r="E33" s="246" t="s">
        <v>1966</v>
      </c>
      <c r="F33" s="249" t="s">
        <v>163</v>
      </c>
      <c r="G33" s="246" t="s">
        <v>1124</v>
      </c>
      <c r="H33" s="246" t="s">
        <v>2380</v>
      </c>
      <c r="I33" s="246">
        <v>2011</v>
      </c>
      <c r="J33" s="208" t="s">
        <v>2013</v>
      </c>
      <c r="K33" s="249" t="s">
        <v>2376</v>
      </c>
      <c r="L33" s="246" t="s">
        <v>1124</v>
      </c>
      <c r="M33" s="249" t="s">
        <v>2385</v>
      </c>
      <c r="N33" s="246" t="s">
        <v>2379</v>
      </c>
      <c r="O33" s="246" t="s">
        <v>1455</v>
      </c>
      <c r="P33" s="246" t="s">
        <v>1583</v>
      </c>
      <c r="Q33" s="246" t="s">
        <v>1455</v>
      </c>
    </row>
    <row r="34" spans="3:17" ht="52.8" x14ac:dyDescent="0.3">
      <c r="C34" s="248"/>
      <c r="D34" s="246">
        <v>7.2</v>
      </c>
      <c r="E34" s="246" t="s">
        <v>1966</v>
      </c>
      <c r="F34" s="249" t="s">
        <v>163</v>
      </c>
      <c r="G34" s="246" t="s">
        <v>1124</v>
      </c>
      <c r="H34" s="246" t="s">
        <v>2380</v>
      </c>
      <c r="I34" s="246">
        <v>2011</v>
      </c>
      <c r="J34" s="208" t="s">
        <v>1992</v>
      </c>
      <c r="K34" s="249" t="s">
        <v>2015</v>
      </c>
      <c r="L34" s="246" t="s">
        <v>1124</v>
      </c>
      <c r="M34" s="249" t="s">
        <v>2015</v>
      </c>
      <c r="N34" s="246" t="s">
        <v>2379</v>
      </c>
      <c r="O34" s="249" t="s">
        <v>2015</v>
      </c>
      <c r="P34" s="246" t="s">
        <v>1583</v>
      </c>
      <c r="Q34" s="249" t="s">
        <v>2010</v>
      </c>
    </row>
    <row r="35" spans="3:17" ht="22.8" x14ac:dyDescent="0.3">
      <c r="C35" s="248"/>
      <c r="D35" s="246">
        <v>7.2</v>
      </c>
      <c r="E35" s="246" t="s">
        <v>1966</v>
      </c>
      <c r="F35" s="249" t="s">
        <v>163</v>
      </c>
      <c r="G35" s="246" t="s">
        <v>1124</v>
      </c>
      <c r="H35" s="246" t="s">
        <v>2380</v>
      </c>
      <c r="I35" s="246">
        <v>2011</v>
      </c>
      <c r="J35" s="251" t="s">
        <v>2009</v>
      </c>
      <c r="K35" s="249" t="s">
        <v>2015</v>
      </c>
      <c r="L35" s="246" t="s">
        <v>1124</v>
      </c>
      <c r="M35" s="249" t="s">
        <v>2015</v>
      </c>
      <c r="N35" s="246" t="s">
        <v>2379</v>
      </c>
      <c r="O35" s="249" t="s">
        <v>2015</v>
      </c>
      <c r="P35" s="246" t="s">
        <v>1583</v>
      </c>
      <c r="Q35" s="246" t="s">
        <v>1455</v>
      </c>
    </row>
    <row r="36" spans="3:17" ht="264" x14ac:dyDescent="0.3">
      <c r="C36" s="248"/>
      <c r="D36" s="246">
        <v>7.2</v>
      </c>
      <c r="E36" s="246" t="s">
        <v>1966</v>
      </c>
      <c r="F36" s="249" t="s">
        <v>163</v>
      </c>
      <c r="G36" s="246" t="s">
        <v>1124</v>
      </c>
      <c r="H36" s="246" t="s">
        <v>2380</v>
      </c>
      <c r="I36" s="246">
        <v>2011</v>
      </c>
      <c r="J36" s="251" t="s">
        <v>2007</v>
      </c>
      <c r="K36" s="249" t="s">
        <v>2015</v>
      </c>
      <c r="L36" s="246" t="s">
        <v>1124</v>
      </c>
      <c r="M36" s="249" t="s">
        <v>1455</v>
      </c>
      <c r="N36" s="246" t="s">
        <v>2379</v>
      </c>
      <c r="O36" s="249" t="s">
        <v>2384</v>
      </c>
      <c r="P36" s="246" t="s">
        <v>1583</v>
      </c>
      <c r="Q36" s="249" t="s">
        <v>2383</v>
      </c>
    </row>
    <row r="37" spans="3:17" ht="277.2" x14ac:dyDescent="0.3">
      <c r="C37" s="248"/>
      <c r="D37" s="246">
        <v>7.2</v>
      </c>
      <c r="E37" s="246" t="s">
        <v>1966</v>
      </c>
      <c r="F37" s="249" t="s">
        <v>163</v>
      </c>
      <c r="G37" s="246" t="s">
        <v>1124</v>
      </c>
      <c r="H37" s="246" t="s">
        <v>2380</v>
      </c>
      <c r="I37" s="246">
        <v>2011</v>
      </c>
      <c r="J37" s="251" t="s">
        <v>2003</v>
      </c>
      <c r="K37" s="249" t="s">
        <v>2015</v>
      </c>
      <c r="L37" s="246" t="s">
        <v>1124</v>
      </c>
      <c r="M37" s="249" t="s">
        <v>2382</v>
      </c>
      <c r="N37" s="246" t="s">
        <v>2379</v>
      </c>
      <c r="O37" s="249" t="s">
        <v>2015</v>
      </c>
      <c r="P37" s="246" t="s">
        <v>1583</v>
      </c>
      <c r="Q37" s="249" t="s">
        <v>2381</v>
      </c>
    </row>
    <row r="38" spans="3:17" ht="409.6" x14ac:dyDescent="0.3">
      <c r="C38" s="248"/>
      <c r="D38" s="246">
        <v>7.2</v>
      </c>
      <c r="E38" s="246" t="s">
        <v>1966</v>
      </c>
      <c r="F38" s="249" t="s">
        <v>163</v>
      </c>
      <c r="G38" s="246" t="s">
        <v>1124</v>
      </c>
      <c r="H38" s="246" t="s">
        <v>2380</v>
      </c>
      <c r="I38" s="246">
        <v>2011</v>
      </c>
      <c r="J38" s="251" t="s">
        <v>1959</v>
      </c>
      <c r="K38" s="249" t="s">
        <v>1455</v>
      </c>
      <c r="L38" s="246" t="s">
        <v>1124</v>
      </c>
      <c r="M38" s="249" t="s">
        <v>2015</v>
      </c>
      <c r="N38" s="246" t="s">
        <v>2379</v>
      </c>
      <c r="O38" s="249" t="s">
        <v>2378</v>
      </c>
      <c r="P38" s="246" t="s">
        <v>1583</v>
      </c>
      <c r="Q38" s="249" t="s">
        <v>2377</v>
      </c>
    </row>
    <row r="39" spans="3:17" ht="211.2" x14ac:dyDescent="0.3">
      <c r="C39" s="248">
        <v>7</v>
      </c>
      <c r="D39" s="246">
        <v>7.2</v>
      </c>
      <c r="E39" s="246" t="s">
        <v>1966</v>
      </c>
      <c r="F39" s="249" t="s">
        <v>163</v>
      </c>
      <c r="G39" s="246" t="s">
        <v>2373</v>
      </c>
      <c r="H39" s="246" t="s">
        <v>2372</v>
      </c>
      <c r="I39" s="246">
        <v>202</v>
      </c>
      <c r="J39" s="208" t="s">
        <v>2013</v>
      </c>
      <c r="K39" s="249" t="s">
        <v>2376</v>
      </c>
      <c r="L39" s="249" t="s">
        <v>2371</v>
      </c>
      <c r="M39" s="249" t="s">
        <v>2375</v>
      </c>
      <c r="N39" s="246" t="s">
        <v>2363</v>
      </c>
      <c r="O39" s="249" t="s">
        <v>1455</v>
      </c>
      <c r="P39" s="249" t="s">
        <v>228</v>
      </c>
      <c r="Q39" s="246" t="s">
        <v>1455</v>
      </c>
    </row>
    <row r="40" spans="3:17" ht="52.8" x14ac:dyDescent="0.3">
      <c r="C40" s="248"/>
      <c r="D40" s="246">
        <v>7.2</v>
      </c>
      <c r="E40" s="246" t="s">
        <v>1966</v>
      </c>
      <c r="F40" s="249" t="s">
        <v>163</v>
      </c>
      <c r="G40" s="246" t="s">
        <v>2373</v>
      </c>
      <c r="H40" s="246" t="s">
        <v>2372</v>
      </c>
      <c r="I40" s="246">
        <v>202</v>
      </c>
      <c r="J40" s="208" t="s">
        <v>1992</v>
      </c>
      <c r="K40" s="249" t="s">
        <v>2015</v>
      </c>
      <c r="L40" s="249" t="s">
        <v>2371</v>
      </c>
      <c r="M40" s="249" t="s">
        <v>2015</v>
      </c>
      <c r="N40" s="246" t="s">
        <v>2363</v>
      </c>
      <c r="O40" s="249" t="s">
        <v>2015</v>
      </c>
      <c r="P40" s="249" t="s">
        <v>228</v>
      </c>
      <c r="Q40" s="249" t="s">
        <v>2010</v>
      </c>
    </row>
    <row r="41" spans="3:17" ht="39.6" x14ac:dyDescent="0.3">
      <c r="C41" s="248"/>
      <c r="D41" s="246">
        <v>7.2</v>
      </c>
      <c r="E41" s="246" t="s">
        <v>1966</v>
      </c>
      <c r="F41" s="249" t="s">
        <v>163</v>
      </c>
      <c r="G41" s="246" t="s">
        <v>2373</v>
      </c>
      <c r="H41" s="246" t="s">
        <v>2372</v>
      </c>
      <c r="I41" s="246">
        <v>202</v>
      </c>
      <c r="J41" s="251" t="s">
        <v>2009</v>
      </c>
      <c r="K41" s="249" t="s">
        <v>2015</v>
      </c>
      <c r="L41" s="249" t="s">
        <v>2371</v>
      </c>
      <c r="M41" s="249" t="s">
        <v>2015</v>
      </c>
      <c r="N41" s="246" t="s">
        <v>2363</v>
      </c>
      <c r="O41" s="249" t="s">
        <v>2015</v>
      </c>
      <c r="P41" s="249" t="s">
        <v>228</v>
      </c>
      <c r="Q41" s="246" t="s">
        <v>1455</v>
      </c>
    </row>
    <row r="42" spans="3:17" ht="277.2" x14ac:dyDescent="0.3">
      <c r="C42" s="248"/>
      <c r="D42" s="246">
        <v>7.2</v>
      </c>
      <c r="E42" s="246" t="s">
        <v>1966</v>
      </c>
      <c r="F42" s="249" t="s">
        <v>163</v>
      </c>
      <c r="G42" s="246" t="s">
        <v>2373</v>
      </c>
      <c r="H42" s="246" t="s">
        <v>2372</v>
      </c>
      <c r="I42" s="246">
        <v>202</v>
      </c>
      <c r="J42" s="251" t="s">
        <v>2007</v>
      </c>
      <c r="K42" s="249" t="s">
        <v>2015</v>
      </c>
      <c r="L42" s="249" t="s">
        <v>2371</v>
      </c>
      <c r="M42" s="249" t="s">
        <v>1455</v>
      </c>
      <c r="N42" s="246" t="s">
        <v>2363</v>
      </c>
      <c r="O42" s="249" t="s">
        <v>2368</v>
      </c>
      <c r="P42" s="249" t="s">
        <v>228</v>
      </c>
      <c r="Q42" s="249" t="s">
        <v>2353</v>
      </c>
    </row>
    <row r="43" spans="3:17" ht="237.6" x14ac:dyDescent="0.3">
      <c r="C43" s="248"/>
      <c r="D43" s="246">
        <v>7.2</v>
      </c>
      <c r="E43" s="246" t="s">
        <v>1966</v>
      </c>
      <c r="F43" s="249" t="s">
        <v>163</v>
      </c>
      <c r="G43" s="246" t="s">
        <v>2373</v>
      </c>
      <c r="H43" s="246" t="s">
        <v>2372</v>
      </c>
      <c r="I43" s="246">
        <v>202</v>
      </c>
      <c r="J43" s="251" t="s">
        <v>2003</v>
      </c>
      <c r="K43" s="249" t="s">
        <v>2015</v>
      </c>
      <c r="L43" s="249" t="s">
        <v>2371</v>
      </c>
      <c r="M43" s="249" t="s">
        <v>2374</v>
      </c>
      <c r="N43" s="246" t="s">
        <v>2363</v>
      </c>
      <c r="O43" s="249" t="s">
        <v>2367</v>
      </c>
      <c r="P43" s="249" t="s">
        <v>228</v>
      </c>
      <c r="Q43" s="249" t="s">
        <v>2366</v>
      </c>
    </row>
    <row r="44" spans="3:17" ht="409.2" x14ac:dyDescent="0.3">
      <c r="C44" s="248"/>
      <c r="D44" s="246">
        <v>7.2</v>
      </c>
      <c r="E44" s="246" t="s">
        <v>1966</v>
      </c>
      <c r="F44" s="249" t="s">
        <v>163</v>
      </c>
      <c r="G44" s="246" t="s">
        <v>2373</v>
      </c>
      <c r="H44" s="246" t="s">
        <v>2372</v>
      </c>
      <c r="I44" s="246">
        <v>202</v>
      </c>
      <c r="J44" s="251" t="s">
        <v>1959</v>
      </c>
      <c r="K44" s="249" t="s">
        <v>1455</v>
      </c>
      <c r="L44" s="249" t="s">
        <v>2371</v>
      </c>
      <c r="M44" s="249" t="s">
        <v>2015</v>
      </c>
      <c r="N44" s="246" t="s">
        <v>2363</v>
      </c>
      <c r="O44" s="249" t="s">
        <v>2362</v>
      </c>
      <c r="P44" s="249" t="s">
        <v>228</v>
      </c>
      <c r="Q44" s="249" t="s">
        <v>2361</v>
      </c>
    </row>
    <row r="45" spans="3:17" ht="202.95" customHeight="1" x14ac:dyDescent="0.3">
      <c r="C45" s="248">
        <v>8</v>
      </c>
      <c r="D45" s="246">
        <v>7.2</v>
      </c>
      <c r="E45" s="246" t="s">
        <v>1966</v>
      </c>
      <c r="F45" s="249" t="s">
        <v>163</v>
      </c>
      <c r="G45" s="246" t="s">
        <v>2365</v>
      </c>
      <c r="H45" s="246" t="s">
        <v>2364</v>
      </c>
      <c r="I45" s="246">
        <v>202</v>
      </c>
      <c r="J45" s="208" t="s">
        <v>2013</v>
      </c>
      <c r="K45" s="249" t="s">
        <v>2370</v>
      </c>
      <c r="L45" s="249" t="s">
        <v>1603</v>
      </c>
      <c r="M45" s="249" t="s">
        <v>2369</v>
      </c>
      <c r="N45" s="246" t="s">
        <v>2363</v>
      </c>
      <c r="O45" s="249" t="s">
        <v>1455</v>
      </c>
      <c r="P45" s="249" t="s">
        <v>228</v>
      </c>
      <c r="Q45" s="246" t="s">
        <v>1455</v>
      </c>
    </row>
    <row r="46" spans="3:17" ht="52.8" x14ac:dyDescent="0.3">
      <c r="C46" s="248"/>
      <c r="D46" s="246">
        <v>7.2</v>
      </c>
      <c r="E46" s="246" t="s">
        <v>1966</v>
      </c>
      <c r="F46" s="249" t="s">
        <v>163</v>
      </c>
      <c r="G46" s="246" t="s">
        <v>2365</v>
      </c>
      <c r="H46" s="246" t="s">
        <v>2364</v>
      </c>
      <c r="I46" s="246">
        <v>202</v>
      </c>
      <c r="J46" s="208" t="s">
        <v>1992</v>
      </c>
      <c r="K46" s="249" t="s">
        <v>2015</v>
      </c>
      <c r="L46" s="249" t="s">
        <v>1603</v>
      </c>
      <c r="M46" s="249" t="s">
        <v>2015</v>
      </c>
      <c r="N46" s="246" t="s">
        <v>2363</v>
      </c>
      <c r="O46" s="249" t="s">
        <v>2015</v>
      </c>
      <c r="P46" s="249" t="s">
        <v>228</v>
      </c>
      <c r="Q46" s="249" t="s">
        <v>2010</v>
      </c>
    </row>
    <row r="47" spans="3:17" ht="26.4" x14ac:dyDescent="0.3">
      <c r="C47" s="248"/>
      <c r="D47" s="246">
        <v>7.2</v>
      </c>
      <c r="E47" s="246" t="s">
        <v>1966</v>
      </c>
      <c r="F47" s="249" t="s">
        <v>163</v>
      </c>
      <c r="G47" s="246" t="s">
        <v>2365</v>
      </c>
      <c r="H47" s="246" t="s">
        <v>2364</v>
      </c>
      <c r="I47" s="246">
        <v>202</v>
      </c>
      <c r="J47" s="251" t="s">
        <v>2009</v>
      </c>
      <c r="K47" s="249" t="s">
        <v>2015</v>
      </c>
      <c r="L47" s="249" t="s">
        <v>1603</v>
      </c>
      <c r="M47" s="249" t="s">
        <v>2015</v>
      </c>
      <c r="N47" s="246" t="s">
        <v>2363</v>
      </c>
      <c r="O47" s="249" t="s">
        <v>2015</v>
      </c>
      <c r="P47" s="249" t="s">
        <v>228</v>
      </c>
      <c r="Q47" s="246" t="s">
        <v>1455</v>
      </c>
    </row>
    <row r="48" spans="3:17" ht="277.2" x14ac:dyDescent="0.3">
      <c r="C48" s="248"/>
      <c r="D48" s="246">
        <v>7.2</v>
      </c>
      <c r="E48" s="246" t="s">
        <v>1966</v>
      </c>
      <c r="F48" s="249" t="s">
        <v>163</v>
      </c>
      <c r="G48" s="246" t="s">
        <v>2365</v>
      </c>
      <c r="H48" s="246" t="s">
        <v>2364</v>
      </c>
      <c r="I48" s="246">
        <v>202</v>
      </c>
      <c r="J48" s="251" t="s">
        <v>2007</v>
      </c>
      <c r="K48" s="249" t="s">
        <v>2015</v>
      </c>
      <c r="L48" s="249" t="s">
        <v>1603</v>
      </c>
      <c r="M48" s="249" t="s">
        <v>2015</v>
      </c>
      <c r="N48" s="246" t="s">
        <v>2363</v>
      </c>
      <c r="O48" s="249" t="s">
        <v>2368</v>
      </c>
      <c r="P48" s="249" t="s">
        <v>228</v>
      </c>
      <c r="Q48" s="249" t="s">
        <v>2353</v>
      </c>
    </row>
    <row r="49" spans="3:17" ht="224.4" x14ac:dyDescent="0.3">
      <c r="C49" s="248"/>
      <c r="D49" s="246">
        <v>7.2</v>
      </c>
      <c r="E49" s="246" t="s">
        <v>1966</v>
      </c>
      <c r="F49" s="249" t="s">
        <v>163</v>
      </c>
      <c r="G49" s="246" t="s">
        <v>2365</v>
      </c>
      <c r="H49" s="246" t="s">
        <v>2364</v>
      </c>
      <c r="I49" s="246">
        <v>202</v>
      </c>
      <c r="J49" s="251" t="s">
        <v>2003</v>
      </c>
      <c r="K49" s="249" t="s">
        <v>2015</v>
      </c>
      <c r="L49" s="249" t="s">
        <v>1603</v>
      </c>
      <c r="M49" s="249" t="s">
        <v>2358</v>
      </c>
      <c r="N49" s="246" t="s">
        <v>2363</v>
      </c>
      <c r="O49" s="249" t="s">
        <v>2367</v>
      </c>
      <c r="P49" s="249" t="s">
        <v>228</v>
      </c>
      <c r="Q49" s="249" t="s">
        <v>2366</v>
      </c>
    </row>
    <row r="50" spans="3:17" ht="409.2" x14ac:dyDescent="0.3">
      <c r="C50" s="248"/>
      <c r="D50" s="246">
        <v>7.2</v>
      </c>
      <c r="E50" s="246" t="s">
        <v>1966</v>
      </c>
      <c r="F50" s="249" t="s">
        <v>163</v>
      </c>
      <c r="G50" s="246" t="s">
        <v>2365</v>
      </c>
      <c r="H50" s="246" t="s">
        <v>2364</v>
      </c>
      <c r="I50" s="246">
        <v>202</v>
      </c>
      <c r="J50" s="251" t="s">
        <v>1959</v>
      </c>
      <c r="K50" s="249" t="s">
        <v>1455</v>
      </c>
      <c r="L50" s="249" t="s">
        <v>1603</v>
      </c>
      <c r="M50" s="249" t="s">
        <v>1455</v>
      </c>
      <c r="N50" s="246" t="s">
        <v>2363</v>
      </c>
      <c r="O50" s="249" t="s">
        <v>2362</v>
      </c>
      <c r="P50" s="249" t="s">
        <v>228</v>
      </c>
      <c r="Q50" s="249" t="s">
        <v>2361</v>
      </c>
    </row>
    <row r="51" spans="3:17" ht="118.8" x14ac:dyDescent="0.3">
      <c r="C51" s="248">
        <v>9</v>
      </c>
      <c r="D51" s="246">
        <v>7.2</v>
      </c>
      <c r="E51" s="246" t="s">
        <v>1966</v>
      </c>
      <c r="F51" s="249" t="s">
        <v>163</v>
      </c>
      <c r="G51" s="246" t="s">
        <v>229</v>
      </c>
      <c r="H51" s="246" t="s">
        <v>2357</v>
      </c>
      <c r="I51" s="246">
        <v>20120</v>
      </c>
      <c r="J51" s="208" t="s">
        <v>2013</v>
      </c>
      <c r="K51" s="249" t="s">
        <v>2360</v>
      </c>
      <c r="L51" s="246" t="s">
        <v>1606</v>
      </c>
      <c r="M51" s="249" t="s">
        <v>2359</v>
      </c>
      <c r="N51" s="250" t="s">
        <v>2014</v>
      </c>
      <c r="O51" s="250" t="s">
        <v>2014</v>
      </c>
      <c r="P51" s="250" t="s">
        <v>2014</v>
      </c>
      <c r="Q51" s="250" t="s">
        <v>2014</v>
      </c>
    </row>
    <row r="52" spans="3:17" x14ac:dyDescent="0.3">
      <c r="C52" s="248"/>
      <c r="D52" s="246">
        <v>7.2</v>
      </c>
      <c r="E52" s="246" t="s">
        <v>1966</v>
      </c>
      <c r="F52" s="249" t="s">
        <v>163</v>
      </c>
      <c r="G52" s="246" t="s">
        <v>229</v>
      </c>
      <c r="H52" s="246" t="s">
        <v>2357</v>
      </c>
      <c r="I52" s="246">
        <v>20120</v>
      </c>
      <c r="J52" s="208" t="s">
        <v>1992</v>
      </c>
      <c r="K52" s="249" t="s">
        <v>2015</v>
      </c>
      <c r="L52" s="246" t="s">
        <v>1606</v>
      </c>
      <c r="M52" s="249" t="s">
        <v>2015</v>
      </c>
      <c r="N52" s="250" t="s">
        <v>2014</v>
      </c>
      <c r="O52" s="250" t="s">
        <v>2014</v>
      </c>
      <c r="P52" s="250" t="s">
        <v>2014</v>
      </c>
      <c r="Q52" s="250" t="s">
        <v>2014</v>
      </c>
    </row>
    <row r="53" spans="3:17" ht="22.8" x14ac:dyDescent="0.3">
      <c r="C53" s="248"/>
      <c r="D53" s="246">
        <v>7.2</v>
      </c>
      <c r="E53" s="246" t="s">
        <v>1966</v>
      </c>
      <c r="F53" s="249" t="s">
        <v>163</v>
      </c>
      <c r="G53" s="246" t="s">
        <v>229</v>
      </c>
      <c r="H53" s="246" t="s">
        <v>2357</v>
      </c>
      <c r="I53" s="246">
        <v>20120</v>
      </c>
      <c r="J53" s="251" t="s">
        <v>2009</v>
      </c>
      <c r="K53" s="249" t="s">
        <v>2015</v>
      </c>
      <c r="L53" s="246" t="s">
        <v>1606</v>
      </c>
      <c r="M53" s="249" t="s">
        <v>2015</v>
      </c>
      <c r="N53" s="250" t="s">
        <v>2014</v>
      </c>
      <c r="O53" s="250" t="s">
        <v>2014</v>
      </c>
      <c r="P53" s="250" t="s">
        <v>2014</v>
      </c>
      <c r="Q53" s="250" t="s">
        <v>2014</v>
      </c>
    </row>
    <row r="54" spans="3:17" ht="22.8" x14ac:dyDescent="0.3">
      <c r="C54" s="248"/>
      <c r="D54" s="246">
        <v>7.2</v>
      </c>
      <c r="E54" s="246" t="s">
        <v>1966</v>
      </c>
      <c r="F54" s="249" t="s">
        <v>163</v>
      </c>
      <c r="G54" s="246" t="s">
        <v>229</v>
      </c>
      <c r="H54" s="246" t="s">
        <v>2357</v>
      </c>
      <c r="I54" s="246">
        <v>20120</v>
      </c>
      <c r="J54" s="251" t="s">
        <v>2007</v>
      </c>
      <c r="K54" s="249" t="s">
        <v>2015</v>
      </c>
      <c r="L54" s="246" t="s">
        <v>1606</v>
      </c>
      <c r="M54" s="249" t="s">
        <v>2015</v>
      </c>
      <c r="N54" s="250" t="s">
        <v>2014</v>
      </c>
      <c r="O54" s="250" t="s">
        <v>2014</v>
      </c>
      <c r="P54" s="250" t="s">
        <v>2014</v>
      </c>
      <c r="Q54" s="250" t="s">
        <v>2014</v>
      </c>
    </row>
    <row r="55" spans="3:17" ht="224.4" x14ac:dyDescent="0.3">
      <c r="C55" s="248"/>
      <c r="D55" s="246">
        <v>7.2</v>
      </c>
      <c r="E55" s="246" t="s">
        <v>1966</v>
      </c>
      <c r="F55" s="249" t="s">
        <v>163</v>
      </c>
      <c r="G55" s="246" t="s">
        <v>229</v>
      </c>
      <c r="H55" s="246" t="s">
        <v>2357</v>
      </c>
      <c r="I55" s="246">
        <v>20120</v>
      </c>
      <c r="J55" s="251" t="s">
        <v>2003</v>
      </c>
      <c r="K55" s="249" t="s">
        <v>2015</v>
      </c>
      <c r="L55" s="246" t="s">
        <v>1606</v>
      </c>
      <c r="M55" s="249" t="s">
        <v>2358</v>
      </c>
      <c r="N55" s="250" t="s">
        <v>2014</v>
      </c>
      <c r="O55" s="250" t="s">
        <v>2014</v>
      </c>
      <c r="P55" s="250" t="s">
        <v>2014</v>
      </c>
      <c r="Q55" s="250" t="s">
        <v>2014</v>
      </c>
    </row>
    <row r="56" spans="3:17" ht="22.8" x14ac:dyDescent="0.3">
      <c r="C56" s="248"/>
      <c r="D56" s="246">
        <v>7.2</v>
      </c>
      <c r="E56" s="246" t="s">
        <v>1966</v>
      </c>
      <c r="F56" s="249" t="s">
        <v>163</v>
      </c>
      <c r="G56" s="246" t="s">
        <v>229</v>
      </c>
      <c r="H56" s="246" t="s">
        <v>2357</v>
      </c>
      <c r="I56" s="246">
        <v>20120</v>
      </c>
      <c r="J56" s="251" t="s">
        <v>1959</v>
      </c>
      <c r="K56" s="249" t="s">
        <v>1455</v>
      </c>
      <c r="L56" s="246" t="s">
        <v>1606</v>
      </c>
      <c r="M56" s="249" t="s">
        <v>1455</v>
      </c>
      <c r="N56" s="250" t="s">
        <v>2014</v>
      </c>
      <c r="O56" s="250" t="s">
        <v>2014</v>
      </c>
      <c r="P56" s="250" t="s">
        <v>2014</v>
      </c>
      <c r="Q56" s="250" t="s">
        <v>2014</v>
      </c>
    </row>
    <row r="57" spans="3:17" ht="409.6" x14ac:dyDescent="0.3">
      <c r="C57" s="248">
        <v>10</v>
      </c>
      <c r="D57" s="246">
        <v>7.2</v>
      </c>
      <c r="E57" s="246" t="s">
        <v>1966</v>
      </c>
      <c r="F57" s="249" t="s">
        <v>163</v>
      </c>
      <c r="G57" s="246" t="s">
        <v>2349</v>
      </c>
      <c r="H57" s="246" t="s">
        <v>2348</v>
      </c>
      <c r="I57" s="246">
        <v>20130</v>
      </c>
      <c r="J57" s="208" t="s">
        <v>2013</v>
      </c>
      <c r="K57" s="249" t="s">
        <v>2356</v>
      </c>
      <c r="L57" s="246" t="s">
        <v>1171</v>
      </c>
      <c r="M57" s="249" t="s">
        <v>2355</v>
      </c>
      <c r="N57" s="249" t="s">
        <v>2347</v>
      </c>
      <c r="O57" s="249" t="s">
        <v>1455</v>
      </c>
      <c r="P57" s="246" t="s">
        <v>1171</v>
      </c>
      <c r="Q57" s="246" t="s">
        <v>1455</v>
      </c>
    </row>
    <row r="58" spans="3:17" ht="52.8" x14ac:dyDescent="0.3">
      <c r="C58" s="248"/>
      <c r="D58" s="246">
        <v>7.2</v>
      </c>
      <c r="E58" s="246" t="s">
        <v>1966</v>
      </c>
      <c r="F58" s="249" t="s">
        <v>163</v>
      </c>
      <c r="G58" s="246" t="s">
        <v>2349</v>
      </c>
      <c r="H58" s="246" t="s">
        <v>2348</v>
      </c>
      <c r="I58" s="246">
        <v>20130</v>
      </c>
      <c r="J58" s="208" t="s">
        <v>1992</v>
      </c>
      <c r="K58" s="249" t="s">
        <v>2015</v>
      </c>
      <c r="L58" s="246" t="s">
        <v>1171</v>
      </c>
      <c r="M58" s="249" t="s">
        <v>2015</v>
      </c>
      <c r="N58" s="249" t="s">
        <v>2347</v>
      </c>
      <c r="O58" s="249" t="s">
        <v>2015</v>
      </c>
      <c r="P58" s="246" t="s">
        <v>1171</v>
      </c>
      <c r="Q58" s="249" t="s">
        <v>2010</v>
      </c>
    </row>
    <row r="59" spans="3:17" ht="26.4" x14ac:dyDescent="0.3">
      <c r="C59" s="248"/>
      <c r="D59" s="246">
        <v>7.2</v>
      </c>
      <c r="E59" s="246" t="s">
        <v>1966</v>
      </c>
      <c r="F59" s="249" t="s">
        <v>163</v>
      </c>
      <c r="G59" s="246" t="s">
        <v>2349</v>
      </c>
      <c r="H59" s="246" t="s">
        <v>2348</v>
      </c>
      <c r="I59" s="246">
        <v>20130</v>
      </c>
      <c r="J59" s="251" t="s">
        <v>2009</v>
      </c>
      <c r="K59" s="249" t="s">
        <v>2015</v>
      </c>
      <c r="L59" s="246" t="s">
        <v>1171</v>
      </c>
      <c r="M59" s="249" t="s">
        <v>2015</v>
      </c>
      <c r="N59" s="249" t="s">
        <v>2347</v>
      </c>
      <c r="O59" s="249" t="s">
        <v>2015</v>
      </c>
      <c r="P59" s="246" t="s">
        <v>1171</v>
      </c>
      <c r="Q59" s="246" t="s">
        <v>1455</v>
      </c>
    </row>
    <row r="60" spans="3:17" ht="277.2" x14ac:dyDescent="0.3">
      <c r="C60" s="248"/>
      <c r="D60" s="246">
        <v>7.2</v>
      </c>
      <c r="E60" s="246" t="s">
        <v>1966</v>
      </c>
      <c r="F60" s="249" t="s">
        <v>163</v>
      </c>
      <c r="G60" s="246" t="s">
        <v>2349</v>
      </c>
      <c r="H60" s="246" t="s">
        <v>2348</v>
      </c>
      <c r="I60" s="246">
        <v>20130</v>
      </c>
      <c r="J60" s="251" t="s">
        <v>2007</v>
      </c>
      <c r="K60" s="249" t="s">
        <v>2015</v>
      </c>
      <c r="L60" s="246" t="s">
        <v>1171</v>
      </c>
      <c r="M60" s="249" t="s">
        <v>2015</v>
      </c>
      <c r="N60" s="249" t="s">
        <v>2347</v>
      </c>
      <c r="O60" s="249" t="s">
        <v>2354</v>
      </c>
      <c r="P60" s="246" t="s">
        <v>1171</v>
      </c>
      <c r="Q60" s="249" t="s">
        <v>2353</v>
      </c>
    </row>
    <row r="61" spans="3:17" ht="211.2" x14ac:dyDescent="0.3">
      <c r="C61" s="248"/>
      <c r="D61" s="246">
        <v>7.2</v>
      </c>
      <c r="E61" s="246" t="s">
        <v>1966</v>
      </c>
      <c r="F61" s="249" t="s">
        <v>163</v>
      </c>
      <c r="G61" s="246" t="s">
        <v>2349</v>
      </c>
      <c r="H61" s="246" t="s">
        <v>2348</v>
      </c>
      <c r="I61" s="246">
        <v>20130</v>
      </c>
      <c r="J61" s="251" t="s">
        <v>2003</v>
      </c>
      <c r="K61" s="249" t="s">
        <v>2015</v>
      </c>
      <c r="L61" s="246" t="s">
        <v>1171</v>
      </c>
      <c r="M61" s="249" t="s">
        <v>2352</v>
      </c>
      <c r="N61" s="249" t="s">
        <v>2347</v>
      </c>
      <c r="O61" s="249" t="s">
        <v>2351</v>
      </c>
      <c r="P61" s="246" t="s">
        <v>1171</v>
      </c>
      <c r="Q61" s="249" t="s">
        <v>2350</v>
      </c>
    </row>
    <row r="62" spans="3:17" ht="224.4" x14ac:dyDescent="0.3">
      <c r="C62" s="248"/>
      <c r="D62" s="246">
        <v>7.2</v>
      </c>
      <c r="E62" s="246" t="s">
        <v>1966</v>
      </c>
      <c r="F62" s="249" t="s">
        <v>163</v>
      </c>
      <c r="G62" s="246" t="s">
        <v>2349</v>
      </c>
      <c r="H62" s="246" t="s">
        <v>2348</v>
      </c>
      <c r="I62" s="246">
        <v>20130</v>
      </c>
      <c r="J62" s="251" t="s">
        <v>1959</v>
      </c>
      <c r="K62" s="249" t="s">
        <v>1455</v>
      </c>
      <c r="L62" s="246" t="s">
        <v>1171</v>
      </c>
      <c r="M62" s="249" t="s">
        <v>1455</v>
      </c>
      <c r="N62" s="249" t="s">
        <v>2347</v>
      </c>
      <c r="O62" s="249" t="s">
        <v>2346</v>
      </c>
      <c r="P62" s="246" t="s">
        <v>1171</v>
      </c>
      <c r="Q62" s="249" t="s">
        <v>2345</v>
      </c>
    </row>
    <row r="63" spans="3:17" ht="237.6" x14ac:dyDescent="0.3">
      <c r="C63" s="252">
        <v>11</v>
      </c>
      <c r="D63" s="246">
        <v>7.3</v>
      </c>
      <c r="E63" s="249" t="s">
        <v>2221</v>
      </c>
      <c r="F63" s="249" t="s">
        <v>346</v>
      </c>
      <c r="G63" s="249" t="s">
        <v>2338</v>
      </c>
      <c r="H63" s="246" t="s">
        <v>2337</v>
      </c>
      <c r="I63" s="246">
        <v>3510</v>
      </c>
      <c r="J63" s="208" t="s">
        <v>2013</v>
      </c>
      <c r="K63" s="249" t="s">
        <v>1455</v>
      </c>
      <c r="L63" s="249" t="s">
        <v>2335</v>
      </c>
      <c r="M63" s="246" t="s">
        <v>1455</v>
      </c>
      <c r="N63" s="249" t="s">
        <v>2333</v>
      </c>
      <c r="O63" s="249" t="s">
        <v>1455</v>
      </c>
      <c r="P63" s="249" t="s">
        <v>2331</v>
      </c>
      <c r="Q63" s="246" t="s">
        <v>1455</v>
      </c>
    </row>
    <row r="64" spans="3:17" ht="237.6" x14ac:dyDescent="0.3">
      <c r="C64" s="252"/>
      <c r="D64" s="246">
        <v>7.3</v>
      </c>
      <c r="E64" s="249" t="s">
        <v>2221</v>
      </c>
      <c r="F64" s="249" t="s">
        <v>346</v>
      </c>
      <c r="G64" s="249" t="s">
        <v>2338</v>
      </c>
      <c r="H64" s="246" t="s">
        <v>2337</v>
      </c>
      <c r="I64" s="246">
        <v>3510</v>
      </c>
      <c r="J64" s="208" t="s">
        <v>1992</v>
      </c>
      <c r="K64" s="249" t="s">
        <v>2015</v>
      </c>
      <c r="L64" s="249" t="s">
        <v>2335</v>
      </c>
      <c r="M64" s="249" t="s">
        <v>2015</v>
      </c>
      <c r="N64" s="249" t="s">
        <v>2333</v>
      </c>
      <c r="O64" s="249" t="s">
        <v>2015</v>
      </c>
      <c r="P64" s="249" t="s">
        <v>2331</v>
      </c>
      <c r="Q64" s="249" t="s">
        <v>2010</v>
      </c>
    </row>
    <row r="65" spans="3:17" ht="237.6" x14ac:dyDescent="0.3">
      <c r="C65" s="252"/>
      <c r="D65" s="246">
        <v>7.3</v>
      </c>
      <c r="E65" s="249" t="s">
        <v>2221</v>
      </c>
      <c r="F65" s="249" t="s">
        <v>346</v>
      </c>
      <c r="G65" s="249" t="s">
        <v>2338</v>
      </c>
      <c r="H65" s="246" t="s">
        <v>2337</v>
      </c>
      <c r="I65" s="246">
        <v>3510</v>
      </c>
      <c r="J65" s="251" t="s">
        <v>2009</v>
      </c>
      <c r="K65" s="249" t="s">
        <v>2015</v>
      </c>
      <c r="L65" s="249" t="s">
        <v>2335</v>
      </c>
      <c r="M65" s="249" t="s">
        <v>2015</v>
      </c>
      <c r="N65" s="249" t="s">
        <v>2333</v>
      </c>
      <c r="O65" s="249" t="s">
        <v>2533</v>
      </c>
      <c r="P65" s="249" t="s">
        <v>2331</v>
      </c>
      <c r="Q65" s="246" t="s">
        <v>1455</v>
      </c>
    </row>
    <row r="66" spans="3:17" ht="326.39999999999998" customHeight="1" x14ac:dyDescent="0.3">
      <c r="C66" s="252"/>
      <c r="D66" s="246">
        <v>7.3</v>
      </c>
      <c r="E66" s="249" t="s">
        <v>2221</v>
      </c>
      <c r="F66" s="249" t="s">
        <v>346</v>
      </c>
      <c r="G66" s="249" t="s">
        <v>2338</v>
      </c>
      <c r="H66" s="246" t="s">
        <v>2337</v>
      </c>
      <c r="I66" s="246">
        <v>3510</v>
      </c>
      <c r="J66" s="251" t="s">
        <v>2007</v>
      </c>
      <c r="K66" s="249" t="s">
        <v>2015</v>
      </c>
      <c r="L66" s="249" t="s">
        <v>2335</v>
      </c>
      <c r="M66" s="249" t="s">
        <v>2015</v>
      </c>
      <c r="N66" s="249" t="s">
        <v>2333</v>
      </c>
      <c r="O66" s="249" t="s">
        <v>2534</v>
      </c>
      <c r="P66" s="249" t="s">
        <v>2331</v>
      </c>
      <c r="Q66" s="249" t="s">
        <v>2342</v>
      </c>
    </row>
    <row r="67" spans="3:17" ht="273.60000000000002" customHeight="1" x14ac:dyDescent="0.3">
      <c r="C67" s="252"/>
      <c r="D67" s="246">
        <v>7.3</v>
      </c>
      <c r="E67" s="249" t="s">
        <v>2221</v>
      </c>
      <c r="F67" s="249" t="s">
        <v>346</v>
      </c>
      <c r="G67" s="249" t="s">
        <v>2338</v>
      </c>
      <c r="H67" s="246" t="s">
        <v>2337</v>
      </c>
      <c r="I67" s="246">
        <v>3510</v>
      </c>
      <c r="J67" s="251" t="s">
        <v>2003</v>
      </c>
      <c r="K67" s="249" t="s">
        <v>2341</v>
      </c>
      <c r="L67" s="249" t="s">
        <v>2335</v>
      </c>
      <c r="M67" s="246" t="s">
        <v>1455</v>
      </c>
      <c r="N67" s="249" t="s">
        <v>2333</v>
      </c>
      <c r="O67" s="249" t="s">
        <v>2535</v>
      </c>
      <c r="P67" s="249" t="s">
        <v>2331</v>
      </c>
      <c r="Q67" s="249" t="s">
        <v>2536</v>
      </c>
    </row>
    <row r="68" spans="3:17" ht="409.2" customHeight="1" x14ac:dyDescent="0.3">
      <c r="C68" s="252"/>
      <c r="D68" s="246">
        <v>7.3</v>
      </c>
      <c r="E68" s="249" t="s">
        <v>2221</v>
      </c>
      <c r="F68" s="249" t="s">
        <v>346</v>
      </c>
      <c r="G68" s="249" t="s">
        <v>2338</v>
      </c>
      <c r="H68" s="246" t="s">
        <v>2337</v>
      </c>
      <c r="I68" s="246">
        <v>3510</v>
      </c>
      <c r="J68" s="251" t="s">
        <v>1959</v>
      </c>
      <c r="K68" s="249" t="s">
        <v>2336</v>
      </c>
      <c r="L68" s="249" t="s">
        <v>2335</v>
      </c>
      <c r="M68" s="249" t="s">
        <v>2334</v>
      </c>
      <c r="N68" s="249" t="s">
        <v>2333</v>
      </c>
      <c r="O68" s="249" t="s">
        <v>2537</v>
      </c>
      <c r="P68" s="249" t="s">
        <v>2331</v>
      </c>
      <c r="Q68" s="249" t="s">
        <v>2538</v>
      </c>
    </row>
    <row r="69" spans="3:17" ht="52.8" x14ac:dyDescent="0.3">
      <c r="C69" s="252">
        <v>12</v>
      </c>
      <c r="D69" s="246">
        <v>7.3</v>
      </c>
      <c r="E69" s="249" t="s">
        <v>2221</v>
      </c>
      <c r="F69" s="249" t="s">
        <v>346</v>
      </c>
      <c r="G69" s="246" t="s">
        <v>2321</v>
      </c>
      <c r="H69" s="246" t="s">
        <v>2320</v>
      </c>
      <c r="I69" s="246">
        <v>3510</v>
      </c>
      <c r="J69" s="208" t="s">
        <v>2013</v>
      </c>
      <c r="K69" s="249" t="s">
        <v>2329</v>
      </c>
      <c r="L69" s="246" t="s">
        <v>27</v>
      </c>
      <c r="M69" s="246" t="s">
        <v>2328</v>
      </c>
      <c r="N69" s="246" t="s">
        <v>2319</v>
      </c>
      <c r="O69" s="249" t="s">
        <v>1455</v>
      </c>
      <c r="P69" s="246" t="s">
        <v>1232</v>
      </c>
      <c r="Q69" s="246" t="s">
        <v>1455</v>
      </c>
    </row>
    <row r="70" spans="3:17" ht="52.8" x14ac:dyDescent="0.3">
      <c r="C70" s="252"/>
      <c r="D70" s="246">
        <v>7.3</v>
      </c>
      <c r="E70" s="249" t="s">
        <v>2221</v>
      </c>
      <c r="F70" s="249" t="s">
        <v>346</v>
      </c>
      <c r="G70" s="246" t="s">
        <v>2321</v>
      </c>
      <c r="H70" s="246" t="s">
        <v>2320</v>
      </c>
      <c r="I70" s="246">
        <v>3510</v>
      </c>
      <c r="J70" s="208" t="s">
        <v>1992</v>
      </c>
      <c r="K70" s="249" t="s">
        <v>2015</v>
      </c>
      <c r="L70" s="246" t="s">
        <v>27</v>
      </c>
      <c r="M70" s="249" t="s">
        <v>2015</v>
      </c>
      <c r="N70" s="246" t="s">
        <v>2319</v>
      </c>
      <c r="O70" s="249" t="s">
        <v>2015</v>
      </c>
      <c r="P70" s="246" t="s">
        <v>1232</v>
      </c>
      <c r="Q70" s="249" t="s">
        <v>2010</v>
      </c>
    </row>
    <row r="71" spans="3:17" ht="409.6" x14ac:dyDescent="0.3">
      <c r="C71" s="252"/>
      <c r="D71" s="246">
        <v>7.3</v>
      </c>
      <c r="E71" s="249" t="s">
        <v>2221</v>
      </c>
      <c r="F71" s="249" t="s">
        <v>346</v>
      </c>
      <c r="G71" s="246" t="s">
        <v>2321</v>
      </c>
      <c r="H71" s="246" t="s">
        <v>2320</v>
      </c>
      <c r="I71" s="246">
        <v>3510</v>
      </c>
      <c r="J71" s="251" t="s">
        <v>2009</v>
      </c>
      <c r="K71" s="249" t="s">
        <v>2327</v>
      </c>
      <c r="L71" s="246" t="s">
        <v>27</v>
      </c>
      <c r="M71" s="249" t="s">
        <v>2326</v>
      </c>
      <c r="N71" s="246" t="s">
        <v>2319</v>
      </c>
      <c r="O71" s="249" t="s">
        <v>2015</v>
      </c>
      <c r="P71" s="246" t="s">
        <v>1232</v>
      </c>
      <c r="Q71" s="246" t="s">
        <v>1455</v>
      </c>
    </row>
    <row r="72" spans="3:17" ht="409.6" x14ac:dyDescent="0.3">
      <c r="C72" s="252"/>
      <c r="D72" s="246">
        <v>7.3</v>
      </c>
      <c r="E72" s="249" t="s">
        <v>2221</v>
      </c>
      <c r="F72" s="249" t="s">
        <v>346</v>
      </c>
      <c r="G72" s="246" t="s">
        <v>2321</v>
      </c>
      <c r="H72" s="246" t="s">
        <v>2320</v>
      </c>
      <c r="I72" s="246">
        <v>3510</v>
      </c>
      <c r="J72" s="251" t="s">
        <v>2007</v>
      </c>
      <c r="K72" s="249" t="s">
        <v>2015</v>
      </c>
      <c r="L72" s="246" t="s">
        <v>27</v>
      </c>
      <c r="M72" s="249" t="s">
        <v>2015</v>
      </c>
      <c r="N72" s="246" t="s">
        <v>2319</v>
      </c>
      <c r="O72" s="249" t="s">
        <v>2325</v>
      </c>
      <c r="P72" s="246" t="s">
        <v>1232</v>
      </c>
      <c r="Q72" s="249" t="s">
        <v>2324</v>
      </c>
    </row>
    <row r="73" spans="3:17" ht="158.4" x14ac:dyDescent="0.3">
      <c r="C73" s="252"/>
      <c r="D73" s="246">
        <v>7.3</v>
      </c>
      <c r="E73" s="249" t="s">
        <v>2221</v>
      </c>
      <c r="F73" s="249" t="s">
        <v>346</v>
      </c>
      <c r="G73" s="246" t="s">
        <v>2321</v>
      </c>
      <c r="H73" s="246" t="s">
        <v>2320</v>
      </c>
      <c r="I73" s="246">
        <v>3510</v>
      </c>
      <c r="J73" s="251" t="s">
        <v>2003</v>
      </c>
      <c r="K73" s="246" t="s">
        <v>1455</v>
      </c>
      <c r="L73" s="246" t="s">
        <v>27</v>
      </c>
      <c r="M73" s="246" t="s">
        <v>1455</v>
      </c>
      <c r="N73" s="246" t="s">
        <v>2319</v>
      </c>
      <c r="O73" s="249" t="s">
        <v>2323</v>
      </c>
      <c r="P73" s="246" t="s">
        <v>1232</v>
      </c>
      <c r="Q73" s="249" t="s">
        <v>2322</v>
      </c>
    </row>
    <row r="74" spans="3:17" ht="409.6" x14ac:dyDescent="0.3">
      <c r="C74" s="252"/>
      <c r="D74" s="246">
        <v>7.3</v>
      </c>
      <c r="E74" s="249" t="s">
        <v>2221</v>
      </c>
      <c r="F74" s="249" t="s">
        <v>346</v>
      </c>
      <c r="G74" s="246" t="s">
        <v>2321</v>
      </c>
      <c r="H74" s="246" t="s">
        <v>2320</v>
      </c>
      <c r="I74" s="246">
        <v>3510</v>
      </c>
      <c r="J74" s="251" t="s">
        <v>1959</v>
      </c>
      <c r="K74" s="246" t="s">
        <v>1455</v>
      </c>
      <c r="L74" s="246" t="s">
        <v>27</v>
      </c>
      <c r="M74" s="246" t="s">
        <v>1455</v>
      </c>
      <c r="N74" s="246" t="s">
        <v>2319</v>
      </c>
      <c r="O74" s="249" t="s">
        <v>2318</v>
      </c>
      <c r="P74" s="246" t="s">
        <v>1232</v>
      </c>
      <c r="Q74" s="249" t="s">
        <v>2317</v>
      </c>
    </row>
    <row r="75" spans="3:17" ht="369.6" x14ac:dyDescent="0.3">
      <c r="C75" s="252">
        <v>13</v>
      </c>
      <c r="D75" s="246">
        <v>7.3</v>
      </c>
      <c r="E75" s="253" t="s">
        <v>2221</v>
      </c>
      <c r="F75" s="246" t="s">
        <v>346</v>
      </c>
      <c r="G75" s="246" t="s">
        <v>2307</v>
      </c>
      <c r="H75" s="246" t="s">
        <v>2306</v>
      </c>
      <c r="I75" s="246">
        <v>3510</v>
      </c>
      <c r="J75" s="208" t="s">
        <v>2013</v>
      </c>
      <c r="K75" s="249" t="s">
        <v>2316</v>
      </c>
      <c r="L75" s="249" t="s">
        <v>2315</v>
      </c>
      <c r="M75" s="246" t="s">
        <v>2314</v>
      </c>
      <c r="N75" s="246" t="s">
        <v>2304</v>
      </c>
      <c r="O75" s="246" t="s">
        <v>1455</v>
      </c>
      <c r="P75" s="249" t="s">
        <v>2303</v>
      </c>
      <c r="Q75" s="246" t="s">
        <v>1455</v>
      </c>
    </row>
    <row r="76" spans="3:17" ht="66" x14ac:dyDescent="0.3">
      <c r="C76" s="252"/>
      <c r="D76" s="246">
        <v>7.3</v>
      </c>
      <c r="E76" s="249" t="s">
        <v>2221</v>
      </c>
      <c r="F76" s="246" t="s">
        <v>346</v>
      </c>
      <c r="G76" s="246" t="s">
        <v>2307</v>
      </c>
      <c r="H76" s="246" t="s">
        <v>2306</v>
      </c>
      <c r="I76" s="246">
        <v>3510</v>
      </c>
      <c r="J76" s="208" t="s">
        <v>1992</v>
      </c>
      <c r="K76" s="249" t="s">
        <v>2015</v>
      </c>
      <c r="L76" s="249" t="s">
        <v>2305</v>
      </c>
      <c r="M76" s="249" t="s">
        <v>2015</v>
      </c>
      <c r="N76" s="246" t="s">
        <v>2304</v>
      </c>
      <c r="O76" s="246" t="s">
        <v>2015</v>
      </c>
      <c r="P76" s="249" t="s">
        <v>2303</v>
      </c>
      <c r="Q76" s="249" t="s">
        <v>2010</v>
      </c>
    </row>
    <row r="77" spans="3:17" ht="66" x14ac:dyDescent="0.3">
      <c r="C77" s="252"/>
      <c r="D77" s="246">
        <v>7.3</v>
      </c>
      <c r="E77" s="249" t="s">
        <v>2221</v>
      </c>
      <c r="F77" s="246" t="s">
        <v>346</v>
      </c>
      <c r="G77" s="246" t="s">
        <v>2307</v>
      </c>
      <c r="H77" s="246" t="s">
        <v>2306</v>
      </c>
      <c r="I77" s="246">
        <v>3510</v>
      </c>
      <c r="J77" s="251" t="s">
        <v>2009</v>
      </c>
      <c r="K77" s="249" t="s">
        <v>2015</v>
      </c>
      <c r="L77" s="249" t="s">
        <v>2305</v>
      </c>
      <c r="M77" s="249" t="s">
        <v>2015</v>
      </c>
      <c r="N77" s="246" t="s">
        <v>2304</v>
      </c>
      <c r="O77" s="246" t="s">
        <v>2015</v>
      </c>
      <c r="P77" s="249" t="s">
        <v>2303</v>
      </c>
      <c r="Q77" s="246" t="s">
        <v>1455</v>
      </c>
    </row>
    <row r="78" spans="3:17" ht="356.4" x14ac:dyDescent="0.3">
      <c r="C78" s="252"/>
      <c r="D78" s="246">
        <v>7.3</v>
      </c>
      <c r="E78" s="249" t="s">
        <v>2221</v>
      </c>
      <c r="F78" s="246" t="s">
        <v>346</v>
      </c>
      <c r="G78" s="246" t="s">
        <v>2307</v>
      </c>
      <c r="H78" s="246" t="s">
        <v>2306</v>
      </c>
      <c r="I78" s="246">
        <v>3510</v>
      </c>
      <c r="J78" s="251" t="s">
        <v>2007</v>
      </c>
      <c r="K78" s="249" t="s">
        <v>2015</v>
      </c>
      <c r="L78" s="249" t="s">
        <v>2305</v>
      </c>
      <c r="M78" s="249" t="s">
        <v>2015</v>
      </c>
      <c r="N78" s="246" t="s">
        <v>2304</v>
      </c>
      <c r="O78" s="249" t="s">
        <v>2313</v>
      </c>
      <c r="P78" s="249" t="s">
        <v>2303</v>
      </c>
      <c r="Q78" s="249" t="s">
        <v>2312</v>
      </c>
    </row>
    <row r="79" spans="3:17" ht="316.8" x14ac:dyDescent="0.3">
      <c r="C79" s="252"/>
      <c r="D79" s="246">
        <v>7.3</v>
      </c>
      <c r="E79" s="249" t="s">
        <v>2221</v>
      </c>
      <c r="F79" s="246" t="s">
        <v>346</v>
      </c>
      <c r="G79" s="246" t="s">
        <v>2307</v>
      </c>
      <c r="H79" s="246" t="s">
        <v>2306</v>
      </c>
      <c r="I79" s="246">
        <v>3510</v>
      </c>
      <c r="J79" s="251" t="s">
        <v>2003</v>
      </c>
      <c r="K79" s="249" t="s">
        <v>2311</v>
      </c>
      <c r="L79" s="249" t="s">
        <v>2305</v>
      </c>
      <c r="M79" s="249" t="s">
        <v>2310</v>
      </c>
      <c r="N79" s="246" t="s">
        <v>2304</v>
      </c>
      <c r="O79" s="249" t="s">
        <v>2309</v>
      </c>
      <c r="P79" s="249" t="s">
        <v>2303</v>
      </c>
      <c r="Q79" s="249" t="s">
        <v>2308</v>
      </c>
    </row>
    <row r="80" spans="3:17" ht="211.2" x14ac:dyDescent="0.3">
      <c r="C80" s="252"/>
      <c r="D80" s="246">
        <v>7.3</v>
      </c>
      <c r="E80" s="249" t="s">
        <v>2221</v>
      </c>
      <c r="F80" s="246" t="s">
        <v>346</v>
      </c>
      <c r="G80" s="246" t="s">
        <v>2307</v>
      </c>
      <c r="H80" s="246" t="s">
        <v>2306</v>
      </c>
      <c r="I80" s="246">
        <v>3510</v>
      </c>
      <c r="J80" s="251" t="s">
        <v>1959</v>
      </c>
      <c r="K80" s="246" t="s">
        <v>1455</v>
      </c>
      <c r="L80" s="249" t="s">
        <v>2305</v>
      </c>
      <c r="M80" s="246" t="s">
        <v>1455</v>
      </c>
      <c r="N80" s="246" t="s">
        <v>2304</v>
      </c>
      <c r="O80" s="246" t="s">
        <v>2015</v>
      </c>
      <c r="P80" s="249" t="s">
        <v>2303</v>
      </c>
      <c r="Q80" s="249" t="s">
        <v>2302</v>
      </c>
    </row>
    <row r="81" spans="3:17" ht="356.4" x14ac:dyDescent="0.3">
      <c r="C81" s="252">
        <v>14</v>
      </c>
      <c r="D81" s="246">
        <v>7.3</v>
      </c>
      <c r="E81" s="249" t="s">
        <v>2221</v>
      </c>
      <c r="F81" s="246" t="s">
        <v>346</v>
      </c>
      <c r="G81" s="246" t="s">
        <v>2294</v>
      </c>
      <c r="H81" s="246" t="s">
        <v>2293</v>
      </c>
      <c r="I81" s="246">
        <v>3510</v>
      </c>
      <c r="J81" s="208" t="s">
        <v>2013</v>
      </c>
      <c r="K81" s="249" t="s">
        <v>2301</v>
      </c>
      <c r="L81" s="249" t="s">
        <v>2292</v>
      </c>
      <c r="M81" s="249" t="s">
        <v>2300</v>
      </c>
      <c r="N81" s="246" t="s">
        <v>2291</v>
      </c>
      <c r="O81" s="246" t="s">
        <v>1455</v>
      </c>
      <c r="P81" s="249" t="s">
        <v>2289</v>
      </c>
      <c r="Q81" s="246" t="s">
        <v>1455</v>
      </c>
    </row>
    <row r="82" spans="3:17" ht="79.2" x14ac:dyDescent="0.3">
      <c r="C82" s="252"/>
      <c r="D82" s="246">
        <v>7.3</v>
      </c>
      <c r="E82" s="249" t="s">
        <v>2221</v>
      </c>
      <c r="F82" s="246" t="s">
        <v>346</v>
      </c>
      <c r="G82" s="246" t="s">
        <v>2294</v>
      </c>
      <c r="H82" s="246" t="s">
        <v>2293</v>
      </c>
      <c r="I82" s="246">
        <v>3510</v>
      </c>
      <c r="J82" s="208" t="s">
        <v>1992</v>
      </c>
      <c r="K82" s="249" t="s">
        <v>2015</v>
      </c>
      <c r="L82" s="249" t="s">
        <v>2292</v>
      </c>
      <c r="M82" s="249" t="s">
        <v>2015</v>
      </c>
      <c r="N82" s="246" t="s">
        <v>2291</v>
      </c>
      <c r="O82" s="246" t="s">
        <v>2015</v>
      </c>
      <c r="P82" s="249" t="s">
        <v>2289</v>
      </c>
      <c r="Q82" s="249" t="s">
        <v>2010</v>
      </c>
    </row>
    <row r="83" spans="3:17" ht="79.2" x14ac:dyDescent="0.3">
      <c r="C83" s="252"/>
      <c r="D83" s="246">
        <v>7.3</v>
      </c>
      <c r="E83" s="249" t="s">
        <v>2221</v>
      </c>
      <c r="F83" s="246" t="s">
        <v>346</v>
      </c>
      <c r="G83" s="246" t="s">
        <v>2294</v>
      </c>
      <c r="H83" s="246" t="s">
        <v>2293</v>
      </c>
      <c r="I83" s="246">
        <v>3510</v>
      </c>
      <c r="J83" s="251" t="s">
        <v>2009</v>
      </c>
      <c r="K83" s="249" t="s">
        <v>2015</v>
      </c>
      <c r="L83" s="249" t="s">
        <v>2292</v>
      </c>
      <c r="M83" s="249" t="s">
        <v>2015</v>
      </c>
      <c r="N83" s="246" t="s">
        <v>2291</v>
      </c>
      <c r="O83" s="246" t="s">
        <v>2015</v>
      </c>
      <c r="P83" s="249" t="s">
        <v>2289</v>
      </c>
      <c r="Q83" s="246" t="s">
        <v>1455</v>
      </c>
    </row>
    <row r="84" spans="3:17" ht="343.2" x14ac:dyDescent="0.3">
      <c r="C84" s="252"/>
      <c r="D84" s="246">
        <v>7.3</v>
      </c>
      <c r="E84" s="249" t="s">
        <v>2221</v>
      </c>
      <c r="F84" s="246" t="s">
        <v>346</v>
      </c>
      <c r="G84" s="246" t="s">
        <v>2294</v>
      </c>
      <c r="H84" s="246" t="s">
        <v>2293</v>
      </c>
      <c r="I84" s="246">
        <v>3510</v>
      </c>
      <c r="J84" s="251" t="s">
        <v>2007</v>
      </c>
      <c r="K84" s="249" t="s">
        <v>2015</v>
      </c>
      <c r="L84" s="249" t="s">
        <v>2292</v>
      </c>
      <c r="M84" s="249" t="s">
        <v>2015</v>
      </c>
      <c r="N84" s="246" t="s">
        <v>2291</v>
      </c>
      <c r="O84" s="249" t="s">
        <v>2299</v>
      </c>
      <c r="P84" s="249" t="s">
        <v>2289</v>
      </c>
      <c r="Q84" s="249" t="s">
        <v>2298</v>
      </c>
    </row>
    <row r="85" spans="3:17" ht="409.6" x14ac:dyDescent="0.3">
      <c r="C85" s="252"/>
      <c r="D85" s="246">
        <v>7.3</v>
      </c>
      <c r="E85" s="249" t="s">
        <v>2221</v>
      </c>
      <c r="F85" s="246" t="s">
        <v>346</v>
      </c>
      <c r="G85" s="246" t="s">
        <v>2294</v>
      </c>
      <c r="H85" s="246" t="s">
        <v>2293</v>
      </c>
      <c r="I85" s="246">
        <v>3510</v>
      </c>
      <c r="J85" s="251" t="s">
        <v>2003</v>
      </c>
      <c r="K85" s="249" t="s">
        <v>2297</v>
      </c>
      <c r="L85" s="249" t="s">
        <v>2292</v>
      </c>
      <c r="M85" s="249" t="s">
        <v>2296</v>
      </c>
      <c r="N85" s="246" t="s">
        <v>2291</v>
      </c>
      <c r="O85" s="246" t="s">
        <v>2015</v>
      </c>
      <c r="P85" s="249" t="s">
        <v>2289</v>
      </c>
      <c r="Q85" s="249" t="s">
        <v>2295</v>
      </c>
    </row>
    <row r="86" spans="3:17" ht="250.8" x14ac:dyDescent="0.3">
      <c r="C86" s="252"/>
      <c r="D86" s="246">
        <v>7.3</v>
      </c>
      <c r="E86" s="249" t="s">
        <v>2221</v>
      </c>
      <c r="F86" s="246" t="s">
        <v>346</v>
      </c>
      <c r="G86" s="246" t="s">
        <v>2294</v>
      </c>
      <c r="H86" s="246" t="s">
        <v>2293</v>
      </c>
      <c r="I86" s="246">
        <v>3510</v>
      </c>
      <c r="J86" s="251" t="s">
        <v>1959</v>
      </c>
      <c r="K86" s="246" t="s">
        <v>1455</v>
      </c>
      <c r="L86" s="249" t="s">
        <v>2292</v>
      </c>
      <c r="M86" s="246" t="s">
        <v>1455</v>
      </c>
      <c r="N86" s="246" t="s">
        <v>2291</v>
      </c>
      <c r="O86" s="249" t="s">
        <v>2290</v>
      </c>
      <c r="P86" s="249" t="s">
        <v>2289</v>
      </c>
      <c r="Q86" s="249" t="s">
        <v>2288</v>
      </c>
    </row>
    <row r="87" spans="3:17" ht="92.4" x14ac:dyDescent="0.3">
      <c r="C87" s="252">
        <v>15</v>
      </c>
      <c r="D87" s="246">
        <v>7.3</v>
      </c>
      <c r="E87" s="249" t="s">
        <v>2221</v>
      </c>
      <c r="F87" s="246" t="s">
        <v>346</v>
      </c>
      <c r="G87" s="246" t="s">
        <v>779</v>
      </c>
      <c r="H87" s="246" t="s">
        <v>2277</v>
      </c>
      <c r="I87" s="246">
        <v>3510</v>
      </c>
      <c r="J87" s="208" t="s">
        <v>2013</v>
      </c>
      <c r="K87" s="249" t="s">
        <v>2287</v>
      </c>
      <c r="L87" s="246" t="s">
        <v>1243</v>
      </c>
      <c r="M87" s="249" t="s">
        <v>2286</v>
      </c>
      <c r="N87" s="246" t="s">
        <v>2275</v>
      </c>
      <c r="O87" s="246" t="s">
        <v>1455</v>
      </c>
      <c r="P87" s="249" t="s">
        <v>1243</v>
      </c>
      <c r="Q87" s="246" t="s">
        <v>1455</v>
      </c>
    </row>
    <row r="88" spans="3:17" ht="52.8" x14ac:dyDescent="0.3">
      <c r="C88" s="252"/>
      <c r="D88" s="246">
        <v>7.3</v>
      </c>
      <c r="E88" s="249" t="s">
        <v>2221</v>
      </c>
      <c r="F88" s="246" t="s">
        <v>346</v>
      </c>
      <c r="G88" s="246" t="s">
        <v>779</v>
      </c>
      <c r="H88" s="246" t="s">
        <v>2277</v>
      </c>
      <c r="I88" s="246">
        <v>3510</v>
      </c>
      <c r="J88" s="208" t="s">
        <v>1992</v>
      </c>
      <c r="K88" s="249" t="s">
        <v>2015</v>
      </c>
      <c r="L88" s="246" t="s">
        <v>1243</v>
      </c>
      <c r="M88" s="249" t="s">
        <v>2015</v>
      </c>
      <c r="N88" s="246" t="s">
        <v>2275</v>
      </c>
      <c r="O88" s="249" t="s">
        <v>2015</v>
      </c>
      <c r="P88" s="249" t="s">
        <v>1243</v>
      </c>
      <c r="Q88" s="249" t="s">
        <v>2010</v>
      </c>
    </row>
    <row r="89" spans="3:17" ht="118.8" x14ac:dyDescent="0.3">
      <c r="C89" s="252"/>
      <c r="D89" s="246">
        <v>7.3</v>
      </c>
      <c r="E89" s="249" t="s">
        <v>2221</v>
      </c>
      <c r="F89" s="246" t="s">
        <v>346</v>
      </c>
      <c r="G89" s="246" t="s">
        <v>779</v>
      </c>
      <c r="H89" s="246" t="s">
        <v>2277</v>
      </c>
      <c r="I89" s="246">
        <v>3510</v>
      </c>
      <c r="J89" s="251" t="s">
        <v>2009</v>
      </c>
      <c r="K89" s="249" t="s">
        <v>2285</v>
      </c>
      <c r="L89" s="246" t="s">
        <v>1243</v>
      </c>
      <c r="M89" s="246" t="s">
        <v>1455</v>
      </c>
      <c r="N89" s="246" t="s">
        <v>2275</v>
      </c>
      <c r="O89" s="249" t="s">
        <v>2015</v>
      </c>
      <c r="P89" s="249" t="s">
        <v>1243</v>
      </c>
      <c r="Q89" s="246" t="s">
        <v>1455</v>
      </c>
    </row>
    <row r="90" spans="3:17" ht="343.2" x14ac:dyDescent="0.3">
      <c r="C90" s="252"/>
      <c r="D90" s="246">
        <v>7.3</v>
      </c>
      <c r="E90" s="249" t="s">
        <v>2221</v>
      </c>
      <c r="F90" s="246" t="s">
        <v>346</v>
      </c>
      <c r="G90" s="246" t="s">
        <v>779</v>
      </c>
      <c r="H90" s="246" t="s">
        <v>2277</v>
      </c>
      <c r="I90" s="246">
        <v>3510</v>
      </c>
      <c r="J90" s="251" t="s">
        <v>2007</v>
      </c>
      <c r="K90" s="249" t="s">
        <v>2284</v>
      </c>
      <c r="L90" s="246" t="s">
        <v>1243</v>
      </c>
      <c r="M90" s="246" t="s">
        <v>2015</v>
      </c>
      <c r="N90" s="246" t="s">
        <v>2275</v>
      </c>
      <c r="O90" s="249" t="s">
        <v>2283</v>
      </c>
      <c r="P90" s="249" t="s">
        <v>1243</v>
      </c>
      <c r="Q90" s="249" t="s">
        <v>2282</v>
      </c>
    </row>
    <row r="91" spans="3:17" ht="303.60000000000002" x14ac:dyDescent="0.3">
      <c r="C91" s="252"/>
      <c r="D91" s="246">
        <v>7.3</v>
      </c>
      <c r="E91" s="249" t="s">
        <v>2221</v>
      </c>
      <c r="F91" s="246" t="s">
        <v>346</v>
      </c>
      <c r="G91" s="246" t="s">
        <v>779</v>
      </c>
      <c r="H91" s="246" t="s">
        <v>2277</v>
      </c>
      <c r="I91" s="246">
        <v>3510</v>
      </c>
      <c r="J91" s="251" t="s">
        <v>2003</v>
      </c>
      <c r="K91" s="249" t="s">
        <v>2281</v>
      </c>
      <c r="L91" s="246" t="s">
        <v>1243</v>
      </c>
      <c r="M91" s="249" t="s">
        <v>2280</v>
      </c>
      <c r="N91" s="246" t="s">
        <v>2275</v>
      </c>
      <c r="O91" s="249" t="s">
        <v>2279</v>
      </c>
      <c r="P91" s="249" t="s">
        <v>1243</v>
      </c>
      <c r="Q91" s="249" t="s">
        <v>2278</v>
      </c>
    </row>
    <row r="92" spans="3:17" ht="290.39999999999998" x14ac:dyDescent="0.3">
      <c r="C92" s="252"/>
      <c r="D92" s="246">
        <v>7.3</v>
      </c>
      <c r="E92" s="249" t="s">
        <v>2221</v>
      </c>
      <c r="F92" s="246" t="s">
        <v>346</v>
      </c>
      <c r="G92" s="246" t="s">
        <v>779</v>
      </c>
      <c r="H92" s="246" t="s">
        <v>2277</v>
      </c>
      <c r="I92" s="246">
        <v>3510</v>
      </c>
      <c r="J92" s="251" t="s">
        <v>1959</v>
      </c>
      <c r="K92" s="249" t="s">
        <v>2276</v>
      </c>
      <c r="L92" s="246" t="s">
        <v>1243</v>
      </c>
      <c r="M92" s="249" t="s">
        <v>2265</v>
      </c>
      <c r="N92" s="246" t="s">
        <v>2275</v>
      </c>
      <c r="O92" s="249" t="s">
        <v>2274</v>
      </c>
      <c r="P92" s="249" t="s">
        <v>1243</v>
      </c>
      <c r="Q92" s="249" t="s">
        <v>2273</v>
      </c>
    </row>
    <row r="93" spans="3:17" x14ac:dyDescent="0.3">
      <c r="C93" s="252">
        <v>16</v>
      </c>
      <c r="D93" s="246">
        <v>7.3</v>
      </c>
      <c r="E93" s="249" t="s">
        <v>2221</v>
      </c>
      <c r="F93" s="246" t="s">
        <v>346</v>
      </c>
      <c r="G93" s="246" t="s">
        <v>41</v>
      </c>
      <c r="H93" s="246" t="s">
        <v>2270</v>
      </c>
      <c r="I93" s="246" t="s">
        <v>2256</v>
      </c>
      <c r="J93" s="208" t="s">
        <v>2013</v>
      </c>
      <c r="K93" s="246" t="s">
        <v>1455</v>
      </c>
      <c r="L93" s="246" t="s">
        <v>41</v>
      </c>
      <c r="M93" s="246" t="s">
        <v>1455</v>
      </c>
      <c r="N93" s="249" t="s">
        <v>2253</v>
      </c>
      <c r="O93" s="246" t="s">
        <v>1455</v>
      </c>
      <c r="P93" s="250" t="s">
        <v>2014</v>
      </c>
      <c r="Q93" s="250" t="s">
        <v>2014</v>
      </c>
    </row>
    <row r="94" spans="3:17" x14ac:dyDescent="0.3">
      <c r="C94" s="252"/>
      <c r="D94" s="246">
        <v>7.3</v>
      </c>
      <c r="E94" s="249" t="s">
        <v>2221</v>
      </c>
      <c r="F94" s="246" t="s">
        <v>346</v>
      </c>
      <c r="G94" s="246" t="s">
        <v>41</v>
      </c>
      <c r="H94" s="246" t="s">
        <v>2270</v>
      </c>
      <c r="I94" s="246" t="s">
        <v>2256</v>
      </c>
      <c r="J94" s="208" t="s">
        <v>1992</v>
      </c>
      <c r="K94" s="249" t="s">
        <v>2015</v>
      </c>
      <c r="L94" s="246" t="s">
        <v>41</v>
      </c>
      <c r="M94" s="249" t="s">
        <v>2015</v>
      </c>
      <c r="N94" s="249" t="s">
        <v>2253</v>
      </c>
      <c r="O94" s="246" t="s">
        <v>2005</v>
      </c>
      <c r="P94" s="250" t="s">
        <v>2014</v>
      </c>
      <c r="Q94" s="250" t="s">
        <v>2014</v>
      </c>
    </row>
    <row r="95" spans="3:17" ht="158.4" x14ac:dyDescent="0.3">
      <c r="C95" s="252"/>
      <c r="D95" s="246">
        <v>7.3</v>
      </c>
      <c r="E95" s="249" t="s">
        <v>2221</v>
      </c>
      <c r="F95" s="246" t="s">
        <v>346</v>
      </c>
      <c r="G95" s="246" t="s">
        <v>41</v>
      </c>
      <c r="H95" s="246" t="s">
        <v>2270</v>
      </c>
      <c r="I95" s="246" t="s">
        <v>2256</v>
      </c>
      <c r="J95" s="251" t="s">
        <v>2009</v>
      </c>
      <c r="K95" s="249" t="s">
        <v>2272</v>
      </c>
      <c r="L95" s="246" t="s">
        <v>41</v>
      </c>
      <c r="M95" s="249" t="s">
        <v>2271</v>
      </c>
      <c r="N95" s="249" t="s">
        <v>2253</v>
      </c>
      <c r="O95" s="249" t="s">
        <v>2263</v>
      </c>
      <c r="P95" s="250" t="s">
        <v>2014</v>
      </c>
      <c r="Q95" s="250" t="s">
        <v>2014</v>
      </c>
    </row>
    <row r="96" spans="3:17" ht="250.8" x14ac:dyDescent="0.3">
      <c r="C96" s="252"/>
      <c r="D96" s="246">
        <v>7.3</v>
      </c>
      <c r="E96" s="249" t="s">
        <v>2221</v>
      </c>
      <c r="F96" s="246" t="s">
        <v>346</v>
      </c>
      <c r="G96" s="246" t="s">
        <v>41</v>
      </c>
      <c r="H96" s="246" t="s">
        <v>2270</v>
      </c>
      <c r="I96" s="246" t="s">
        <v>2256</v>
      </c>
      <c r="J96" s="251" t="s">
        <v>2007</v>
      </c>
      <c r="K96" s="249" t="s">
        <v>2015</v>
      </c>
      <c r="L96" s="246" t="s">
        <v>41</v>
      </c>
      <c r="M96" s="249" t="s">
        <v>2015</v>
      </c>
      <c r="N96" s="249" t="s">
        <v>2253</v>
      </c>
      <c r="O96" s="249" t="s">
        <v>2262</v>
      </c>
      <c r="P96" s="250" t="s">
        <v>2014</v>
      </c>
      <c r="Q96" s="250" t="s">
        <v>2014</v>
      </c>
    </row>
    <row r="97" spans="3:17" x14ac:dyDescent="0.3">
      <c r="C97" s="252"/>
      <c r="D97" s="246">
        <v>7.3</v>
      </c>
      <c r="E97" s="249" t="s">
        <v>2221</v>
      </c>
      <c r="F97" s="246" t="s">
        <v>346</v>
      </c>
      <c r="G97" s="246" t="s">
        <v>41</v>
      </c>
      <c r="H97" s="246" t="s">
        <v>2270</v>
      </c>
      <c r="I97" s="246" t="s">
        <v>2256</v>
      </c>
      <c r="J97" s="251" t="s">
        <v>2003</v>
      </c>
      <c r="K97" s="246" t="s">
        <v>1455</v>
      </c>
      <c r="L97" s="246" t="s">
        <v>41</v>
      </c>
      <c r="M97" s="246" t="s">
        <v>1455</v>
      </c>
      <c r="N97" s="249" t="s">
        <v>2253</v>
      </c>
      <c r="O97" s="246" t="s">
        <v>2005</v>
      </c>
      <c r="P97" s="250" t="s">
        <v>2014</v>
      </c>
      <c r="Q97" s="250" t="s">
        <v>2014</v>
      </c>
    </row>
    <row r="98" spans="3:17" ht="396" x14ac:dyDescent="0.3">
      <c r="C98" s="252"/>
      <c r="D98" s="246">
        <v>7.3</v>
      </c>
      <c r="E98" s="249" t="s">
        <v>2221</v>
      </c>
      <c r="F98" s="246" t="s">
        <v>346</v>
      </c>
      <c r="G98" s="246" t="s">
        <v>41</v>
      </c>
      <c r="H98" s="246" t="s">
        <v>2270</v>
      </c>
      <c r="I98" s="246" t="s">
        <v>2256</v>
      </c>
      <c r="J98" s="251" t="s">
        <v>1959</v>
      </c>
      <c r="K98" s="249" t="s">
        <v>2265</v>
      </c>
      <c r="L98" s="246" t="s">
        <v>41</v>
      </c>
      <c r="M98" s="249" t="s">
        <v>2269</v>
      </c>
      <c r="N98" s="249" t="s">
        <v>2253</v>
      </c>
      <c r="O98" s="249" t="s">
        <v>2252</v>
      </c>
      <c r="P98" s="250" t="s">
        <v>2014</v>
      </c>
      <c r="Q98" s="250" t="s">
        <v>2014</v>
      </c>
    </row>
    <row r="99" spans="3:17" x14ac:dyDescent="0.3">
      <c r="C99" s="252">
        <v>17</v>
      </c>
      <c r="D99" s="246">
        <v>7.3</v>
      </c>
      <c r="E99" s="249" t="s">
        <v>2221</v>
      </c>
      <c r="F99" s="246" t="s">
        <v>346</v>
      </c>
      <c r="G99" s="246" t="s">
        <v>43</v>
      </c>
      <c r="H99" s="246" t="s">
        <v>2266</v>
      </c>
      <c r="I99" s="246" t="s">
        <v>2256</v>
      </c>
      <c r="J99" s="208" t="s">
        <v>2013</v>
      </c>
      <c r="K99" s="246" t="s">
        <v>1455</v>
      </c>
      <c r="L99" s="246" t="s">
        <v>43</v>
      </c>
      <c r="M99" s="246" t="s">
        <v>1455</v>
      </c>
      <c r="N99" s="249" t="s">
        <v>2253</v>
      </c>
      <c r="O99" s="246" t="s">
        <v>1455</v>
      </c>
      <c r="P99" s="250" t="s">
        <v>2014</v>
      </c>
      <c r="Q99" s="250" t="s">
        <v>2014</v>
      </c>
    </row>
    <row r="100" spans="3:17" x14ac:dyDescent="0.3">
      <c r="C100" s="252"/>
      <c r="D100" s="246">
        <v>7.3</v>
      </c>
      <c r="E100" s="249" t="s">
        <v>2221</v>
      </c>
      <c r="F100" s="246" t="s">
        <v>346</v>
      </c>
      <c r="G100" s="246" t="s">
        <v>43</v>
      </c>
      <c r="H100" s="246" t="s">
        <v>2266</v>
      </c>
      <c r="I100" s="246" t="s">
        <v>2256</v>
      </c>
      <c r="J100" s="208" t="s">
        <v>1992</v>
      </c>
      <c r="K100" s="249" t="s">
        <v>2015</v>
      </c>
      <c r="L100" s="246" t="s">
        <v>43</v>
      </c>
      <c r="M100" s="249" t="s">
        <v>2015</v>
      </c>
      <c r="N100" s="249" t="s">
        <v>2253</v>
      </c>
      <c r="O100" s="246" t="s">
        <v>2005</v>
      </c>
      <c r="P100" s="250" t="s">
        <v>2014</v>
      </c>
      <c r="Q100" s="250" t="s">
        <v>2014</v>
      </c>
    </row>
    <row r="101" spans="3:17" ht="145.19999999999999" x14ac:dyDescent="0.3">
      <c r="C101" s="252"/>
      <c r="D101" s="246">
        <v>7.3</v>
      </c>
      <c r="E101" s="249" t="s">
        <v>2221</v>
      </c>
      <c r="F101" s="246" t="s">
        <v>346</v>
      </c>
      <c r="G101" s="246" t="s">
        <v>43</v>
      </c>
      <c r="H101" s="246" t="s">
        <v>2266</v>
      </c>
      <c r="I101" s="246" t="s">
        <v>2256</v>
      </c>
      <c r="J101" s="251" t="s">
        <v>2009</v>
      </c>
      <c r="K101" s="249" t="s">
        <v>2268</v>
      </c>
      <c r="L101" s="246" t="s">
        <v>43</v>
      </c>
      <c r="M101" s="249" t="s">
        <v>2267</v>
      </c>
      <c r="N101" s="249" t="s">
        <v>2253</v>
      </c>
      <c r="O101" s="249" t="s">
        <v>2263</v>
      </c>
      <c r="P101" s="250" t="s">
        <v>2014</v>
      </c>
      <c r="Q101" s="250" t="s">
        <v>2014</v>
      </c>
    </row>
    <row r="102" spans="3:17" ht="250.8" x14ac:dyDescent="0.3">
      <c r="C102" s="252"/>
      <c r="D102" s="246">
        <v>7.3</v>
      </c>
      <c r="E102" s="249" t="s">
        <v>2221</v>
      </c>
      <c r="F102" s="246" t="s">
        <v>346</v>
      </c>
      <c r="G102" s="246" t="s">
        <v>43</v>
      </c>
      <c r="H102" s="246" t="s">
        <v>2266</v>
      </c>
      <c r="I102" s="246" t="s">
        <v>2256</v>
      </c>
      <c r="J102" s="251" t="s">
        <v>2007</v>
      </c>
      <c r="K102" s="249" t="s">
        <v>2015</v>
      </c>
      <c r="L102" s="246" t="s">
        <v>43</v>
      </c>
      <c r="M102" s="249" t="s">
        <v>2015</v>
      </c>
      <c r="N102" s="249" t="s">
        <v>2253</v>
      </c>
      <c r="O102" s="249" t="s">
        <v>2262</v>
      </c>
      <c r="P102" s="250" t="s">
        <v>2014</v>
      </c>
      <c r="Q102" s="250" t="s">
        <v>2014</v>
      </c>
    </row>
    <row r="103" spans="3:17" x14ac:dyDescent="0.3">
      <c r="C103" s="252"/>
      <c r="D103" s="246">
        <v>7.3</v>
      </c>
      <c r="E103" s="249" t="s">
        <v>2221</v>
      </c>
      <c r="F103" s="246" t="s">
        <v>346</v>
      </c>
      <c r="G103" s="246" t="s">
        <v>43</v>
      </c>
      <c r="H103" s="246" t="s">
        <v>2266</v>
      </c>
      <c r="I103" s="246" t="s">
        <v>2256</v>
      </c>
      <c r="J103" s="251" t="s">
        <v>2003</v>
      </c>
      <c r="K103" s="246" t="s">
        <v>1455</v>
      </c>
      <c r="L103" s="246" t="s">
        <v>43</v>
      </c>
      <c r="M103" s="246" t="s">
        <v>1455</v>
      </c>
      <c r="N103" s="249" t="s">
        <v>2253</v>
      </c>
      <c r="O103" s="246" t="s">
        <v>2005</v>
      </c>
      <c r="P103" s="250" t="s">
        <v>2014</v>
      </c>
      <c r="Q103" s="250" t="s">
        <v>2014</v>
      </c>
    </row>
    <row r="104" spans="3:17" ht="396" x14ac:dyDescent="0.3">
      <c r="C104" s="252"/>
      <c r="D104" s="246">
        <v>7.3</v>
      </c>
      <c r="E104" s="249" t="s">
        <v>2221</v>
      </c>
      <c r="F104" s="246" t="s">
        <v>346</v>
      </c>
      <c r="G104" s="246" t="s">
        <v>43</v>
      </c>
      <c r="H104" s="246" t="s">
        <v>2266</v>
      </c>
      <c r="I104" s="246" t="s">
        <v>2256</v>
      </c>
      <c r="J104" s="251" t="s">
        <v>1959</v>
      </c>
      <c r="K104" s="249" t="s">
        <v>2265</v>
      </c>
      <c r="L104" s="246" t="s">
        <v>43</v>
      </c>
      <c r="M104" s="249" t="s">
        <v>2264</v>
      </c>
      <c r="N104" s="249" t="s">
        <v>2253</v>
      </c>
      <c r="O104" s="249" t="s">
        <v>2252</v>
      </c>
      <c r="P104" s="250" t="s">
        <v>2014</v>
      </c>
      <c r="Q104" s="250" t="s">
        <v>2014</v>
      </c>
    </row>
    <row r="105" spans="3:17" ht="26.4" x14ac:dyDescent="0.3">
      <c r="C105" s="252">
        <v>18</v>
      </c>
      <c r="D105" s="246">
        <v>7.3</v>
      </c>
      <c r="E105" s="249" t="s">
        <v>2221</v>
      </c>
      <c r="F105" s="246" t="s">
        <v>346</v>
      </c>
      <c r="G105" s="246" t="s">
        <v>45</v>
      </c>
      <c r="H105" s="246" t="s">
        <v>2257</v>
      </c>
      <c r="I105" s="246" t="s">
        <v>2256</v>
      </c>
      <c r="J105" s="208" t="s">
        <v>2013</v>
      </c>
      <c r="K105" s="246" t="s">
        <v>1455</v>
      </c>
      <c r="L105" s="246" t="s">
        <v>45</v>
      </c>
      <c r="M105" s="246" t="s">
        <v>1455</v>
      </c>
      <c r="N105" s="249" t="s">
        <v>2253</v>
      </c>
      <c r="O105" s="246" t="s">
        <v>1455</v>
      </c>
      <c r="P105" s="249" t="s">
        <v>2251</v>
      </c>
      <c r="Q105" s="246" t="s">
        <v>1455</v>
      </c>
    </row>
    <row r="106" spans="3:17" ht="52.8" x14ac:dyDescent="0.3">
      <c r="C106" s="252"/>
      <c r="D106" s="246">
        <v>7.3</v>
      </c>
      <c r="E106" s="249" t="s">
        <v>2221</v>
      </c>
      <c r="F106" s="246" t="s">
        <v>346</v>
      </c>
      <c r="G106" s="246" t="s">
        <v>45</v>
      </c>
      <c r="H106" s="246" t="s">
        <v>2257</v>
      </c>
      <c r="I106" s="246" t="s">
        <v>2256</v>
      </c>
      <c r="J106" s="208" t="s">
        <v>1992</v>
      </c>
      <c r="K106" s="249" t="s">
        <v>2015</v>
      </c>
      <c r="L106" s="246" t="s">
        <v>45</v>
      </c>
      <c r="M106" s="249" t="s">
        <v>2015</v>
      </c>
      <c r="N106" s="249" t="s">
        <v>2253</v>
      </c>
      <c r="O106" s="246" t="s">
        <v>2005</v>
      </c>
      <c r="P106" s="249" t="s">
        <v>2251</v>
      </c>
      <c r="Q106" s="249" t="s">
        <v>2010</v>
      </c>
    </row>
    <row r="107" spans="3:17" ht="145.19999999999999" x14ac:dyDescent="0.3">
      <c r="C107" s="252"/>
      <c r="D107" s="246">
        <v>7.3</v>
      </c>
      <c r="E107" s="249" t="s">
        <v>2221</v>
      </c>
      <c r="F107" s="246" t="s">
        <v>346</v>
      </c>
      <c r="G107" s="246" t="s">
        <v>45</v>
      </c>
      <c r="H107" s="246" t="s">
        <v>2257</v>
      </c>
      <c r="I107" s="246" t="s">
        <v>2256</v>
      </c>
      <c r="J107" s="251" t="s">
        <v>2009</v>
      </c>
      <c r="K107" s="246" t="s">
        <v>1455</v>
      </c>
      <c r="L107" s="246" t="s">
        <v>45</v>
      </c>
      <c r="M107" s="246" t="s">
        <v>1455</v>
      </c>
      <c r="N107" s="249" t="s">
        <v>2253</v>
      </c>
      <c r="O107" s="249" t="s">
        <v>2263</v>
      </c>
      <c r="P107" s="249" t="s">
        <v>2251</v>
      </c>
      <c r="Q107" s="246" t="s">
        <v>1455</v>
      </c>
    </row>
    <row r="108" spans="3:17" ht="290.39999999999998" x14ac:dyDescent="0.3">
      <c r="C108" s="252"/>
      <c r="D108" s="246">
        <v>7.3</v>
      </c>
      <c r="E108" s="249" t="s">
        <v>2221</v>
      </c>
      <c r="F108" s="246" t="s">
        <v>346</v>
      </c>
      <c r="G108" s="246" t="s">
        <v>45</v>
      </c>
      <c r="H108" s="246" t="s">
        <v>2257</v>
      </c>
      <c r="I108" s="246" t="s">
        <v>2256</v>
      </c>
      <c r="J108" s="251" t="s">
        <v>2007</v>
      </c>
      <c r="K108" s="249" t="s">
        <v>2015</v>
      </c>
      <c r="L108" s="246" t="s">
        <v>45</v>
      </c>
      <c r="M108" s="249" t="s">
        <v>2015</v>
      </c>
      <c r="N108" s="249" t="s">
        <v>2253</v>
      </c>
      <c r="O108" s="249" t="s">
        <v>2262</v>
      </c>
      <c r="P108" s="249" t="s">
        <v>2251</v>
      </c>
      <c r="Q108" s="249" t="s">
        <v>2261</v>
      </c>
    </row>
    <row r="109" spans="3:17" ht="66" x14ac:dyDescent="0.3">
      <c r="C109" s="252"/>
      <c r="D109" s="246">
        <v>7.3</v>
      </c>
      <c r="E109" s="249" t="s">
        <v>2221</v>
      </c>
      <c r="F109" s="246" t="s">
        <v>346</v>
      </c>
      <c r="G109" s="246" t="s">
        <v>45</v>
      </c>
      <c r="H109" s="246" t="s">
        <v>2257</v>
      </c>
      <c r="I109" s="246" t="s">
        <v>2256</v>
      </c>
      <c r="J109" s="251" t="s">
        <v>2003</v>
      </c>
      <c r="K109" s="249" t="s">
        <v>2260</v>
      </c>
      <c r="L109" s="246" t="s">
        <v>45</v>
      </c>
      <c r="M109" s="249" t="s">
        <v>2259</v>
      </c>
      <c r="N109" s="249" t="s">
        <v>2253</v>
      </c>
      <c r="O109" s="246" t="s">
        <v>2005</v>
      </c>
      <c r="P109" s="249" t="s">
        <v>2251</v>
      </c>
      <c r="Q109" s="249" t="s">
        <v>2258</v>
      </c>
    </row>
    <row r="110" spans="3:17" ht="396" x14ac:dyDescent="0.3">
      <c r="C110" s="252"/>
      <c r="D110" s="246">
        <v>7.3</v>
      </c>
      <c r="E110" s="249" t="s">
        <v>2221</v>
      </c>
      <c r="F110" s="246" t="s">
        <v>346</v>
      </c>
      <c r="G110" s="246" t="s">
        <v>45</v>
      </c>
      <c r="H110" s="246" t="s">
        <v>2257</v>
      </c>
      <c r="I110" s="246" t="s">
        <v>2256</v>
      </c>
      <c r="J110" s="251" t="s">
        <v>1959</v>
      </c>
      <c r="K110" s="249" t="s">
        <v>2255</v>
      </c>
      <c r="L110" s="246" t="s">
        <v>45</v>
      </c>
      <c r="M110" s="249" t="s">
        <v>2254</v>
      </c>
      <c r="N110" s="249" t="s">
        <v>2253</v>
      </c>
      <c r="O110" s="249" t="s">
        <v>2252</v>
      </c>
      <c r="P110" s="249" t="s">
        <v>2251</v>
      </c>
      <c r="Q110" s="249" t="s">
        <v>2250</v>
      </c>
    </row>
    <row r="111" spans="3:17" ht="118.8" x14ac:dyDescent="0.3">
      <c r="C111" s="252">
        <v>19</v>
      </c>
      <c r="D111" s="246">
        <v>7.3</v>
      </c>
      <c r="E111" s="249" t="s">
        <v>2221</v>
      </c>
      <c r="F111" s="246" t="s">
        <v>346</v>
      </c>
      <c r="G111" s="246" t="s">
        <v>789</v>
      </c>
      <c r="H111" s="246" t="s">
        <v>2244</v>
      </c>
      <c r="I111" s="246" t="s">
        <v>2243</v>
      </c>
      <c r="J111" s="208" t="s">
        <v>2013</v>
      </c>
      <c r="K111" s="249" t="s">
        <v>2249</v>
      </c>
      <c r="L111" s="249" t="s">
        <v>2242</v>
      </c>
      <c r="M111" s="249" t="s">
        <v>2248</v>
      </c>
      <c r="N111" s="249" t="s">
        <v>2241</v>
      </c>
      <c r="O111" s="246" t="s">
        <v>1455</v>
      </c>
      <c r="P111" s="249" t="s">
        <v>2240</v>
      </c>
      <c r="Q111" s="246" t="s">
        <v>1455</v>
      </c>
    </row>
    <row r="112" spans="3:17" ht="52.8" x14ac:dyDescent="0.3">
      <c r="C112" s="252"/>
      <c r="D112" s="246">
        <v>7.3</v>
      </c>
      <c r="E112" s="249" t="s">
        <v>2221</v>
      </c>
      <c r="F112" s="246" t="s">
        <v>346</v>
      </c>
      <c r="G112" s="246" t="s">
        <v>789</v>
      </c>
      <c r="H112" s="246" t="s">
        <v>2244</v>
      </c>
      <c r="I112" s="246" t="s">
        <v>2243</v>
      </c>
      <c r="J112" s="208" t="s">
        <v>1992</v>
      </c>
      <c r="K112" s="249" t="s">
        <v>2015</v>
      </c>
      <c r="L112" s="249" t="s">
        <v>2242</v>
      </c>
      <c r="M112" s="249" t="s">
        <v>2015</v>
      </c>
      <c r="N112" s="249" t="s">
        <v>2241</v>
      </c>
      <c r="O112" s="249" t="s">
        <v>2015</v>
      </c>
      <c r="P112" s="249" t="s">
        <v>2240</v>
      </c>
      <c r="Q112" s="249" t="s">
        <v>2010</v>
      </c>
    </row>
    <row r="113" spans="3:17" ht="39.6" x14ac:dyDescent="0.3">
      <c r="C113" s="252"/>
      <c r="D113" s="246">
        <v>7.3</v>
      </c>
      <c r="E113" s="249" t="s">
        <v>2221</v>
      </c>
      <c r="F113" s="246" t="s">
        <v>346</v>
      </c>
      <c r="G113" s="246" t="s">
        <v>789</v>
      </c>
      <c r="H113" s="246" t="s">
        <v>2244</v>
      </c>
      <c r="I113" s="246" t="s">
        <v>2243</v>
      </c>
      <c r="J113" s="251" t="s">
        <v>2009</v>
      </c>
      <c r="K113" s="249" t="s">
        <v>2015</v>
      </c>
      <c r="L113" s="249" t="s">
        <v>2242</v>
      </c>
      <c r="M113" s="249" t="s">
        <v>2015</v>
      </c>
      <c r="N113" s="249" t="s">
        <v>2241</v>
      </c>
      <c r="O113" s="249" t="s">
        <v>2015</v>
      </c>
      <c r="P113" s="249" t="s">
        <v>2240</v>
      </c>
      <c r="Q113" s="246" t="s">
        <v>1455</v>
      </c>
    </row>
    <row r="114" spans="3:17" ht="290.39999999999998" x14ac:dyDescent="0.3">
      <c r="C114" s="252"/>
      <c r="D114" s="246">
        <v>7.3</v>
      </c>
      <c r="E114" s="249" t="s">
        <v>2221</v>
      </c>
      <c r="F114" s="246" t="s">
        <v>346</v>
      </c>
      <c r="G114" s="246" t="s">
        <v>789</v>
      </c>
      <c r="H114" s="246" t="s">
        <v>2244</v>
      </c>
      <c r="I114" s="246" t="s">
        <v>2243</v>
      </c>
      <c r="J114" s="251" t="s">
        <v>2007</v>
      </c>
      <c r="K114" s="249" t="s">
        <v>2015</v>
      </c>
      <c r="L114" s="249" t="s">
        <v>2242</v>
      </c>
      <c r="M114" s="249" t="s">
        <v>2015</v>
      </c>
      <c r="N114" s="249" t="s">
        <v>2241</v>
      </c>
      <c r="O114" s="249" t="s">
        <v>2015</v>
      </c>
      <c r="P114" s="249" t="s">
        <v>2240</v>
      </c>
      <c r="Q114" s="249" t="s">
        <v>2225</v>
      </c>
    </row>
    <row r="115" spans="3:17" ht="145.19999999999999" x14ac:dyDescent="0.3">
      <c r="C115" s="252"/>
      <c r="D115" s="246">
        <v>7.3</v>
      </c>
      <c r="E115" s="249" t="s">
        <v>2221</v>
      </c>
      <c r="F115" s="246" t="s">
        <v>346</v>
      </c>
      <c r="G115" s="246" t="s">
        <v>789</v>
      </c>
      <c r="H115" s="246" t="s">
        <v>2244</v>
      </c>
      <c r="I115" s="246" t="s">
        <v>2243</v>
      </c>
      <c r="J115" s="251" t="s">
        <v>2003</v>
      </c>
      <c r="K115" s="249" t="s">
        <v>2247</v>
      </c>
      <c r="L115" s="249" t="s">
        <v>2242</v>
      </c>
      <c r="M115" s="249" t="s">
        <v>2246</v>
      </c>
      <c r="N115" s="249" t="s">
        <v>2241</v>
      </c>
      <c r="O115" s="249" t="s">
        <v>2015</v>
      </c>
      <c r="P115" s="249" t="s">
        <v>2240</v>
      </c>
      <c r="Q115" s="249" t="s">
        <v>2245</v>
      </c>
    </row>
    <row r="116" spans="3:17" ht="66" x14ac:dyDescent="0.3">
      <c r="C116" s="252"/>
      <c r="D116" s="246">
        <v>7.3</v>
      </c>
      <c r="E116" s="249" t="s">
        <v>2221</v>
      </c>
      <c r="F116" s="246" t="s">
        <v>346</v>
      </c>
      <c r="G116" s="246" t="s">
        <v>789</v>
      </c>
      <c r="H116" s="246" t="s">
        <v>2244</v>
      </c>
      <c r="I116" s="246" t="s">
        <v>2243</v>
      </c>
      <c r="J116" s="251" t="s">
        <v>1959</v>
      </c>
      <c r="K116" s="246" t="s">
        <v>1455</v>
      </c>
      <c r="L116" s="249" t="s">
        <v>2242</v>
      </c>
      <c r="M116" s="246" t="s">
        <v>1455</v>
      </c>
      <c r="N116" s="249" t="s">
        <v>2241</v>
      </c>
      <c r="O116" s="249" t="s">
        <v>2015</v>
      </c>
      <c r="P116" s="249" t="s">
        <v>2240</v>
      </c>
      <c r="Q116" s="249" t="s">
        <v>2239</v>
      </c>
    </row>
    <row r="117" spans="3:17" ht="105.6" x14ac:dyDescent="0.3">
      <c r="C117" s="252">
        <v>20</v>
      </c>
      <c r="D117" s="246">
        <v>7.3</v>
      </c>
      <c r="E117" s="249" t="s">
        <v>2221</v>
      </c>
      <c r="F117" s="246" t="s">
        <v>346</v>
      </c>
      <c r="G117" s="246" t="s">
        <v>47</v>
      </c>
      <c r="H117" s="246" t="s">
        <v>2234</v>
      </c>
      <c r="I117" s="246">
        <v>35300</v>
      </c>
      <c r="J117" s="208" t="s">
        <v>2013</v>
      </c>
      <c r="K117" s="249" t="s">
        <v>2238</v>
      </c>
      <c r="L117" s="249" t="s">
        <v>38</v>
      </c>
      <c r="M117" s="246" t="s">
        <v>1455</v>
      </c>
      <c r="N117" s="246" t="s">
        <v>2233</v>
      </c>
      <c r="O117" s="246" t="s">
        <v>1455</v>
      </c>
      <c r="P117" s="249" t="s">
        <v>1262</v>
      </c>
      <c r="Q117" s="246" t="s">
        <v>1455</v>
      </c>
    </row>
    <row r="118" spans="3:17" ht="52.8" x14ac:dyDescent="0.3">
      <c r="C118" s="252"/>
      <c r="D118" s="246">
        <v>7.3</v>
      </c>
      <c r="E118" s="249" t="s">
        <v>2221</v>
      </c>
      <c r="F118" s="246" t="s">
        <v>346</v>
      </c>
      <c r="G118" s="246" t="s">
        <v>47</v>
      </c>
      <c r="H118" s="246" t="s">
        <v>2234</v>
      </c>
      <c r="I118" s="246">
        <v>35300</v>
      </c>
      <c r="J118" s="208" t="s">
        <v>1992</v>
      </c>
      <c r="K118" s="249" t="s">
        <v>2015</v>
      </c>
      <c r="L118" s="249" t="s">
        <v>38</v>
      </c>
      <c r="M118" s="249" t="s">
        <v>2015</v>
      </c>
      <c r="N118" s="246" t="s">
        <v>2233</v>
      </c>
      <c r="O118" s="246" t="s">
        <v>2232</v>
      </c>
      <c r="P118" s="249" t="s">
        <v>1262</v>
      </c>
      <c r="Q118" s="249" t="s">
        <v>2010</v>
      </c>
    </row>
    <row r="119" spans="3:17" ht="52.8" x14ac:dyDescent="0.3">
      <c r="C119" s="252"/>
      <c r="D119" s="246">
        <v>7.3</v>
      </c>
      <c r="E119" s="249" t="s">
        <v>2221</v>
      </c>
      <c r="F119" s="246" t="s">
        <v>346</v>
      </c>
      <c r="G119" s="246" t="s">
        <v>47</v>
      </c>
      <c r="H119" s="246" t="s">
        <v>2234</v>
      </c>
      <c r="I119" s="246">
        <v>35300</v>
      </c>
      <c r="J119" s="251" t="s">
        <v>2009</v>
      </c>
      <c r="K119" s="249" t="s">
        <v>2015</v>
      </c>
      <c r="L119" s="249" t="s">
        <v>38</v>
      </c>
      <c r="M119" s="249" t="s">
        <v>2015</v>
      </c>
      <c r="N119" s="246" t="s">
        <v>2233</v>
      </c>
      <c r="O119" s="249" t="s">
        <v>2237</v>
      </c>
      <c r="P119" s="249" t="s">
        <v>1262</v>
      </c>
      <c r="Q119" s="246" t="s">
        <v>1455</v>
      </c>
    </row>
    <row r="120" spans="3:17" ht="290.39999999999998" x14ac:dyDescent="0.3">
      <c r="C120" s="252"/>
      <c r="D120" s="246">
        <v>7.3</v>
      </c>
      <c r="E120" s="249" t="s">
        <v>2221</v>
      </c>
      <c r="F120" s="246" t="s">
        <v>346</v>
      </c>
      <c r="G120" s="246" t="s">
        <v>47</v>
      </c>
      <c r="H120" s="246" t="s">
        <v>2234</v>
      </c>
      <c r="I120" s="246">
        <v>35300</v>
      </c>
      <c r="J120" s="251" t="s">
        <v>2007</v>
      </c>
      <c r="K120" s="249" t="s">
        <v>2015</v>
      </c>
      <c r="L120" s="249" t="s">
        <v>38</v>
      </c>
      <c r="M120" s="249" t="s">
        <v>2015</v>
      </c>
      <c r="N120" s="246" t="s">
        <v>2233</v>
      </c>
      <c r="O120" s="246" t="s">
        <v>2232</v>
      </c>
      <c r="P120" s="249" t="s">
        <v>1262</v>
      </c>
      <c r="Q120" s="249" t="s">
        <v>2225</v>
      </c>
    </row>
    <row r="121" spans="3:17" ht="132" x14ac:dyDescent="0.3">
      <c r="C121" s="252"/>
      <c r="D121" s="246">
        <v>7.3</v>
      </c>
      <c r="E121" s="249" t="s">
        <v>2221</v>
      </c>
      <c r="F121" s="246" t="s">
        <v>346</v>
      </c>
      <c r="G121" s="246" t="s">
        <v>47</v>
      </c>
      <c r="H121" s="246" t="s">
        <v>2234</v>
      </c>
      <c r="I121" s="246">
        <v>35300</v>
      </c>
      <c r="J121" s="251" t="s">
        <v>2003</v>
      </c>
      <c r="K121" s="249" t="s">
        <v>797</v>
      </c>
      <c r="L121" s="249" t="s">
        <v>38</v>
      </c>
      <c r="M121" s="249" t="s">
        <v>2236</v>
      </c>
      <c r="N121" s="246" t="s">
        <v>2233</v>
      </c>
      <c r="O121" s="246" t="s">
        <v>2232</v>
      </c>
      <c r="P121" s="249" t="s">
        <v>1262</v>
      </c>
      <c r="Q121" s="249" t="s">
        <v>2235</v>
      </c>
    </row>
    <row r="122" spans="3:17" ht="66" x14ac:dyDescent="0.3">
      <c r="C122" s="252"/>
      <c r="D122" s="246">
        <v>7.3</v>
      </c>
      <c r="E122" s="249" t="s">
        <v>2221</v>
      </c>
      <c r="F122" s="246" t="s">
        <v>346</v>
      </c>
      <c r="G122" s="246" t="s">
        <v>47</v>
      </c>
      <c r="H122" s="246" t="s">
        <v>2234</v>
      </c>
      <c r="I122" s="246">
        <v>35300</v>
      </c>
      <c r="J122" s="251" t="s">
        <v>1959</v>
      </c>
      <c r="K122" s="246" t="s">
        <v>1455</v>
      </c>
      <c r="L122" s="249" t="s">
        <v>38</v>
      </c>
      <c r="M122" s="246" t="s">
        <v>1455</v>
      </c>
      <c r="N122" s="246" t="s">
        <v>2233</v>
      </c>
      <c r="O122" s="246" t="s">
        <v>2232</v>
      </c>
      <c r="P122" s="249" t="s">
        <v>1262</v>
      </c>
      <c r="Q122" s="249" t="s">
        <v>2231</v>
      </c>
    </row>
    <row r="123" spans="3:17" ht="26.4" x14ac:dyDescent="0.3">
      <c r="C123" s="252">
        <v>21</v>
      </c>
      <c r="D123" s="246">
        <v>7.3</v>
      </c>
      <c r="E123" s="249" t="s">
        <v>2221</v>
      </c>
      <c r="F123" s="246" t="s">
        <v>346</v>
      </c>
      <c r="G123" s="246" t="s">
        <v>48</v>
      </c>
      <c r="H123" s="246" t="s">
        <v>2228</v>
      </c>
      <c r="I123" s="246">
        <v>35300</v>
      </c>
      <c r="J123" s="208" t="s">
        <v>2013</v>
      </c>
      <c r="K123" s="246" t="s">
        <v>1455</v>
      </c>
      <c r="L123" s="249" t="s">
        <v>1519</v>
      </c>
      <c r="M123" s="246" t="s">
        <v>1455</v>
      </c>
      <c r="N123" s="250" t="s">
        <v>2014</v>
      </c>
      <c r="O123" s="250" t="s">
        <v>2014</v>
      </c>
      <c r="P123" s="250" t="s">
        <v>2014</v>
      </c>
      <c r="Q123" s="250" t="s">
        <v>2014</v>
      </c>
    </row>
    <row r="124" spans="3:17" ht="26.4" x14ac:dyDescent="0.3">
      <c r="C124" s="252"/>
      <c r="D124" s="246">
        <v>7.3</v>
      </c>
      <c r="E124" s="249" t="s">
        <v>2221</v>
      </c>
      <c r="F124" s="246" t="s">
        <v>346</v>
      </c>
      <c r="G124" s="246" t="s">
        <v>48</v>
      </c>
      <c r="H124" s="246" t="s">
        <v>2228</v>
      </c>
      <c r="I124" s="246">
        <v>35300</v>
      </c>
      <c r="J124" s="208" t="s">
        <v>1992</v>
      </c>
      <c r="K124" s="249" t="s">
        <v>2015</v>
      </c>
      <c r="L124" s="249" t="s">
        <v>1519</v>
      </c>
      <c r="M124" s="249" t="s">
        <v>2015</v>
      </c>
      <c r="N124" s="250" t="s">
        <v>2014</v>
      </c>
      <c r="O124" s="250" t="s">
        <v>2014</v>
      </c>
      <c r="P124" s="250" t="s">
        <v>2014</v>
      </c>
      <c r="Q124" s="250" t="s">
        <v>2014</v>
      </c>
    </row>
    <row r="125" spans="3:17" ht="26.4" x14ac:dyDescent="0.3">
      <c r="C125" s="252"/>
      <c r="D125" s="246">
        <v>7.3</v>
      </c>
      <c r="E125" s="249" t="s">
        <v>2221</v>
      </c>
      <c r="F125" s="246" t="s">
        <v>346</v>
      </c>
      <c r="G125" s="246" t="s">
        <v>48</v>
      </c>
      <c r="H125" s="246" t="s">
        <v>2228</v>
      </c>
      <c r="I125" s="246">
        <v>35300</v>
      </c>
      <c r="J125" s="251" t="s">
        <v>2009</v>
      </c>
      <c r="K125" s="249" t="s">
        <v>2015</v>
      </c>
      <c r="L125" s="249" t="s">
        <v>1519</v>
      </c>
      <c r="M125" s="249" t="s">
        <v>2015</v>
      </c>
      <c r="N125" s="250" t="s">
        <v>2014</v>
      </c>
      <c r="O125" s="250" t="s">
        <v>2014</v>
      </c>
      <c r="P125" s="250" t="s">
        <v>2014</v>
      </c>
      <c r="Q125" s="250" t="s">
        <v>2014</v>
      </c>
    </row>
    <row r="126" spans="3:17" ht="26.4" x14ac:dyDescent="0.3">
      <c r="C126" s="252"/>
      <c r="D126" s="246">
        <v>7.3</v>
      </c>
      <c r="E126" s="249" t="s">
        <v>2221</v>
      </c>
      <c r="F126" s="246" t="s">
        <v>346</v>
      </c>
      <c r="G126" s="246" t="s">
        <v>48</v>
      </c>
      <c r="H126" s="246" t="s">
        <v>2228</v>
      </c>
      <c r="I126" s="246">
        <v>35300</v>
      </c>
      <c r="J126" s="251" t="s">
        <v>2007</v>
      </c>
      <c r="K126" s="246" t="s">
        <v>1455</v>
      </c>
      <c r="L126" s="249" t="s">
        <v>1519</v>
      </c>
      <c r="M126" s="246" t="s">
        <v>1455</v>
      </c>
      <c r="N126" s="250" t="s">
        <v>2014</v>
      </c>
      <c r="O126" s="250" t="s">
        <v>2014</v>
      </c>
      <c r="P126" s="250" t="s">
        <v>2014</v>
      </c>
      <c r="Q126" s="250" t="s">
        <v>2014</v>
      </c>
    </row>
    <row r="127" spans="3:17" ht="79.2" x14ac:dyDescent="0.3">
      <c r="C127" s="252"/>
      <c r="D127" s="246">
        <v>7.3</v>
      </c>
      <c r="E127" s="249" t="s">
        <v>2221</v>
      </c>
      <c r="F127" s="246" t="s">
        <v>346</v>
      </c>
      <c r="G127" s="246" t="s">
        <v>48</v>
      </c>
      <c r="H127" s="246" t="s">
        <v>2228</v>
      </c>
      <c r="I127" s="246">
        <v>35300</v>
      </c>
      <c r="J127" s="251" t="s">
        <v>2003</v>
      </c>
      <c r="K127" s="249" t="s">
        <v>2230</v>
      </c>
      <c r="L127" s="249" t="s">
        <v>1519</v>
      </c>
      <c r="M127" s="249" t="s">
        <v>2229</v>
      </c>
      <c r="N127" s="250" t="s">
        <v>2014</v>
      </c>
      <c r="O127" s="250" t="s">
        <v>2014</v>
      </c>
      <c r="P127" s="250" t="s">
        <v>2014</v>
      </c>
      <c r="Q127" s="250" t="s">
        <v>2014</v>
      </c>
    </row>
    <row r="128" spans="3:17" ht="171.6" x14ac:dyDescent="0.3">
      <c r="C128" s="252"/>
      <c r="D128" s="246">
        <v>7.3</v>
      </c>
      <c r="E128" s="249" t="s">
        <v>2221</v>
      </c>
      <c r="F128" s="246" t="s">
        <v>346</v>
      </c>
      <c r="G128" s="246" t="s">
        <v>48</v>
      </c>
      <c r="H128" s="246" t="s">
        <v>2228</v>
      </c>
      <c r="I128" s="246">
        <v>35300</v>
      </c>
      <c r="J128" s="251" t="s">
        <v>1959</v>
      </c>
      <c r="K128" s="249" t="s">
        <v>2227</v>
      </c>
      <c r="L128" s="249" t="s">
        <v>1519</v>
      </c>
      <c r="M128" s="249" t="s">
        <v>2226</v>
      </c>
      <c r="N128" s="250" t="s">
        <v>2014</v>
      </c>
      <c r="O128" s="250" t="s">
        <v>2014</v>
      </c>
      <c r="P128" s="250" t="s">
        <v>2014</v>
      </c>
      <c r="Q128" s="250" t="s">
        <v>2014</v>
      </c>
    </row>
    <row r="129" spans="3:17" ht="26.4" x14ac:dyDescent="0.3">
      <c r="C129" s="252">
        <v>22</v>
      </c>
      <c r="D129" s="246">
        <v>7.3</v>
      </c>
      <c r="E129" s="249" t="s">
        <v>2221</v>
      </c>
      <c r="F129" s="246" t="s">
        <v>346</v>
      </c>
      <c r="G129" s="246" t="s">
        <v>49</v>
      </c>
      <c r="H129" s="246" t="s">
        <v>2220</v>
      </c>
      <c r="I129" s="246">
        <v>35300</v>
      </c>
      <c r="J129" s="208" t="s">
        <v>2013</v>
      </c>
      <c r="K129" s="246" t="s">
        <v>1455</v>
      </c>
      <c r="L129" s="249" t="s">
        <v>1509</v>
      </c>
      <c r="M129" s="246" t="s">
        <v>1455</v>
      </c>
      <c r="N129" s="246" t="s">
        <v>2217</v>
      </c>
      <c r="O129" s="246" t="s">
        <v>1455</v>
      </c>
      <c r="P129" s="249" t="s">
        <v>2215</v>
      </c>
      <c r="Q129" s="246" t="s">
        <v>1455</v>
      </c>
    </row>
    <row r="130" spans="3:17" ht="52.8" x14ac:dyDescent="0.3">
      <c r="C130" s="252"/>
      <c r="D130" s="246">
        <v>7.3</v>
      </c>
      <c r="E130" s="249" t="s">
        <v>2221</v>
      </c>
      <c r="F130" s="246" t="s">
        <v>346</v>
      </c>
      <c r="G130" s="246" t="s">
        <v>49</v>
      </c>
      <c r="H130" s="246" t="s">
        <v>2220</v>
      </c>
      <c r="I130" s="246">
        <v>35300</v>
      </c>
      <c r="J130" s="208" t="s">
        <v>1992</v>
      </c>
      <c r="K130" s="249" t="s">
        <v>2015</v>
      </c>
      <c r="L130" s="249" t="s">
        <v>1509</v>
      </c>
      <c r="M130" s="249" t="s">
        <v>2015</v>
      </c>
      <c r="N130" s="246" t="s">
        <v>2217</v>
      </c>
      <c r="O130" s="249" t="s">
        <v>2015</v>
      </c>
      <c r="P130" s="249" t="s">
        <v>2215</v>
      </c>
      <c r="Q130" s="249" t="s">
        <v>2010</v>
      </c>
    </row>
    <row r="131" spans="3:17" ht="26.4" x14ac:dyDescent="0.3">
      <c r="C131" s="252"/>
      <c r="D131" s="246">
        <v>7.3</v>
      </c>
      <c r="E131" s="249" t="s">
        <v>2221</v>
      </c>
      <c r="F131" s="246" t="s">
        <v>346</v>
      </c>
      <c r="G131" s="246" t="s">
        <v>49</v>
      </c>
      <c r="H131" s="246" t="s">
        <v>2220</v>
      </c>
      <c r="I131" s="246">
        <v>35300</v>
      </c>
      <c r="J131" s="251" t="s">
        <v>2009</v>
      </c>
      <c r="K131" s="246" t="s">
        <v>1455</v>
      </c>
      <c r="L131" s="249" t="s">
        <v>1509</v>
      </c>
      <c r="M131" s="246" t="s">
        <v>1455</v>
      </c>
      <c r="N131" s="246" t="s">
        <v>2217</v>
      </c>
      <c r="O131" s="249" t="s">
        <v>2015</v>
      </c>
      <c r="P131" s="249" t="s">
        <v>2215</v>
      </c>
      <c r="Q131" s="246" t="s">
        <v>1455</v>
      </c>
    </row>
    <row r="132" spans="3:17" ht="290.39999999999998" x14ac:dyDescent="0.3">
      <c r="C132" s="252"/>
      <c r="D132" s="246">
        <v>7.3</v>
      </c>
      <c r="E132" s="249" t="s">
        <v>2221</v>
      </c>
      <c r="F132" s="246" t="s">
        <v>346</v>
      </c>
      <c r="G132" s="246" t="s">
        <v>49</v>
      </c>
      <c r="H132" s="246" t="s">
        <v>2220</v>
      </c>
      <c r="I132" s="246">
        <v>35300</v>
      </c>
      <c r="J132" s="251" t="s">
        <v>2007</v>
      </c>
      <c r="K132" s="249" t="s">
        <v>2015</v>
      </c>
      <c r="L132" s="249" t="s">
        <v>1509</v>
      </c>
      <c r="M132" s="249" t="s">
        <v>2015</v>
      </c>
      <c r="N132" s="246" t="s">
        <v>2217</v>
      </c>
      <c r="O132" s="249" t="s">
        <v>2015</v>
      </c>
      <c r="P132" s="249" t="s">
        <v>2215</v>
      </c>
      <c r="Q132" s="249" t="s">
        <v>2225</v>
      </c>
    </row>
    <row r="133" spans="3:17" ht="145.19999999999999" x14ac:dyDescent="0.3">
      <c r="C133" s="252"/>
      <c r="D133" s="246">
        <v>7.3</v>
      </c>
      <c r="E133" s="249" t="s">
        <v>2221</v>
      </c>
      <c r="F133" s="246" t="s">
        <v>346</v>
      </c>
      <c r="G133" s="246" t="s">
        <v>49</v>
      </c>
      <c r="H133" s="246" t="s">
        <v>2220</v>
      </c>
      <c r="I133" s="246">
        <v>35300</v>
      </c>
      <c r="J133" s="251" t="s">
        <v>2003</v>
      </c>
      <c r="K133" s="249" t="s">
        <v>797</v>
      </c>
      <c r="L133" s="249" t="s">
        <v>1509</v>
      </c>
      <c r="M133" s="249" t="s">
        <v>2224</v>
      </c>
      <c r="N133" s="246" t="s">
        <v>2217</v>
      </c>
      <c r="O133" s="249" t="s">
        <v>2223</v>
      </c>
      <c r="P133" s="249" t="s">
        <v>2215</v>
      </c>
      <c r="Q133" s="249" t="s">
        <v>2222</v>
      </c>
    </row>
    <row r="134" spans="3:17" ht="79.2" x14ac:dyDescent="0.3">
      <c r="C134" s="252"/>
      <c r="D134" s="246">
        <v>7.3</v>
      </c>
      <c r="E134" s="249" t="s">
        <v>2221</v>
      </c>
      <c r="F134" s="246" t="s">
        <v>346</v>
      </c>
      <c r="G134" s="246" t="s">
        <v>49</v>
      </c>
      <c r="H134" s="246" t="s">
        <v>2220</v>
      </c>
      <c r="I134" s="246">
        <v>35300</v>
      </c>
      <c r="J134" s="251" t="s">
        <v>1959</v>
      </c>
      <c r="K134" s="249" t="s">
        <v>2219</v>
      </c>
      <c r="L134" s="249" t="s">
        <v>1509</v>
      </c>
      <c r="M134" s="249" t="s">
        <v>2218</v>
      </c>
      <c r="N134" s="246" t="s">
        <v>2217</v>
      </c>
      <c r="O134" s="249" t="s">
        <v>2216</v>
      </c>
      <c r="P134" s="249" t="s">
        <v>2215</v>
      </c>
      <c r="Q134" s="249" t="s">
        <v>2214</v>
      </c>
    </row>
    <row r="135" spans="3:17" ht="171.6" x14ac:dyDescent="0.3">
      <c r="C135" s="252">
        <v>23</v>
      </c>
      <c r="D135" s="246">
        <v>7.4</v>
      </c>
      <c r="E135" s="246" t="s">
        <v>2144</v>
      </c>
      <c r="F135" s="246" t="s">
        <v>2143</v>
      </c>
      <c r="G135" s="246" t="s">
        <v>1366</v>
      </c>
      <c r="H135" s="246" t="s">
        <v>2209</v>
      </c>
      <c r="I135" s="246">
        <v>36000</v>
      </c>
      <c r="J135" s="208" t="s">
        <v>2013</v>
      </c>
      <c r="K135" s="246" t="s">
        <v>1455</v>
      </c>
      <c r="L135" s="249" t="s">
        <v>1674</v>
      </c>
      <c r="M135" s="246" t="s">
        <v>1455</v>
      </c>
      <c r="N135" s="249" t="s">
        <v>2208</v>
      </c>
      <c r="O135" s="246" t="s">
        <v>1455</v>
      </c>
      <c r="P135" s="249" t="s">
        <v>2206</v>
      </c>
      <c r="Q135" s="246" t="s">
        <v>1455</v>
      </c>
    </row>
    <row r="136" spans="3:17" ht="171.6" x14ac:dyDescent="0.3">
      <c r="C136" s="252"/>
      <c r="D136" s="246">
        <v>7.4</v>
      </c>
      <c r="E136" s="246" t="s">
        <v>2144</v>
      </c>
      <c r="F136" s="246" t="s">
        <v>2143</v>
      </c>
      <c r="G136" s="246" t="s">
        <v>1366</v>
      </c>
      <c r="H136" s="246" t="s">
        <v>2209</v>
      </c>
      <c r="I136" s="246">
        <v>36000</v>
      </c>
      <c r="J136" s="208" t="s">
        <v>1992</v>
      </c>
      <c r="K136" s="249" t="s">
        <v>2015</v>
      </c>
      <c r="L136" s="249" t="s">
        <v>1674</v>
      </c>
      <c r="M136" s="249" t="s">
        <v>2015</v>
      </c>
      <c r="N136" s="249" t="s">
        <v>2208</v>
      </c>
      <c r="O136" s="249" t="s">
        <v>2015</v>
      </c>
      <c r="P136" s="249" t="s">
        <v>2206</v>
      </c>
      <c r="Q136" s="249" t="s">
        <v>2010</v>
      </c>
    </row>
    <row r="137" spans="3:17" ht="171.6" x14ac:dyDescent="0.3">
      <c r="C137" s="252"/>
      <c r="D137" s="246">
        <v>7.4</v>
      </c>
      <c r="E137" s="246" t="s">
        <v>2144</v>
      </c>
      <c r="F137" s="246" t="s">
        <v>2143</v>
      </c>
      <c r="G137" s="246" t="s">
        <v>1366</v>
      </c>
      <c r="H137" s="246" t="s">
        <v>2209</v>
      </c>
      <c r="I137" s="246">
        <v>36000</v>
      </c>
      <c r="J137" s="251" t="s">
        <v>2009</v>
      </c>
      <c r="K137" s="249" t="s">
        <v>2015</v>
      </c>
      <c r="L137" s="249" t="s">
        <v>1674</v>
      </c>
      <c r="M137" s="249" t="s">
        <v>2015</v>
      </c>
      <c r="N137" s="249" t="s">
        <v>2208</v>
      </c>
      <c r="O137" s="249" t="s">
        <v>2213</v>
      </c>
      <c r="P137" s="249" t="s">
        <v>2206</v>
      </c>
      <c r="Q137" s="246" t="s">
        <v>1455</v>
      </c>
    </row>
    <row r="138" spans="3:17" ht="237.6" x14ac:dyDescent="0.3">
      <c r="C138" s="252"/>
      <c r="D138" s="246">
        <v>7.4</v>
      </c>
      <c r="E138" s="246" t="s">
        <v>2144</v>
      </c>
      <c r="F138" s="246" t="s">
        <v>2143</v>
      </c>
      <c r="G138" s="246" t="s">
        <v>1366</v>
      </c>
      <c r="H138" s="246" t="s">
        <v>2209</v>
      </c>
      <c r="I138" s="246">
        <v>36000</v>
      </c>
      <c r="J138" s="251" t="s">
        <v>2007</v>
      </c>
      <c r="K138" s="249" t="s">
        <v>2015</v>
      </c>
      <c r="L138" s="249" t="s">
        <v>1674</v>
      </c>
      <c r="M138" s="249" t="s">
        <v>2015</v>
      </c>
      <c r="N138" s="249" t="s">
        <v>2208</v>
      </c>
      <c r="O138" s="249" t="s">
        <v>2015</v>
      </c>
      <c r="P138" s="249" t="s">
        <v>2206</v>
      </c>
      <c r="Q138" s="249" t="s">
        <v>2212</v>
      </c>
    </row>
    <row r="139" spans="3:17" ht="171.6" x14ac:dyDescent="0.3">
      <c r="C139" s="252"/>
      <c r="D139" s="246">
        <v>7.4</v>
      </c>
      <c r="E139" s="246" t="s">
        <v>2144</v>
      </c>
      <c r="F139" s="246" t="s">
        <v>2143</v>
      </c>
      <c r="G139" s="246" t="s">
        <v>1366</v>
      </c>
      <c r="H139" s="246" t="s">
        <v>2209</v>
      </c>
      <c r="I139" s="246">
        <v>36000</v>
      </c>
      <c r="J139" s="251" t="s">
        <v>2003</v>
      </c>
      <c r="K139" s="246" t="s">
        <v>1455</v>
      </c>
      <c r="L139" s="249" t="s">
        <v>1674</v>
      </c>
      <c r="M139" s="246" t="s">
        <v>1455</v>
      </c>
      <c r="N139" s="249" t="s">
        <v>2208</v>
      </c>
      <c r="O139" s="249" t="s">
        <v>2211</v>
      </c>
      <c r="P139" s="249" t="s">
        <v>2206</v>
      </c>
      <c r="Q139" s="249" t="s">
        <v>2210</v>
      </c>
    </row>
    <row r="140" spans="3:17" ht="171.6" x14ac:dyDescent="0.3">
      <c r="C140" s="252"/>
      <c r="D140" s="246">
        <v>7.4</v>
      </c>
      <c r="E140" s="246" t="s">
        <v>2144</v>
      </c>
      <c r="F140" s="246" t="s">
        <v>2143</v>
      </c>
      <c r="G140" s="246" t="s">
        <v>1366</v>
      </c>
      <c r="H140" s="246" t="s">
        <v>2209</v>
      </c>
      <c r="I140" s="246">
        <v>36000</v>
      </c>
      <c r="J140" s="251" t="s">
        <v>1959</v>
      </c>
      <c r="K140" s="246" t="s">
        <v>1455</v>
      </c>
      <c r="L140" s="249" t="s">
        <v>1674</v>
      </c>
      <c r="M140" s="246" t="s">
        <v>1455</v>
      </c>
      <c r="N140" s="249" t="s">
        <v>2208</v>
      </c>
      <c r="O140" s="249" t="s">
        <v>2207</v>
      </c>
      <c r="P140" s="249" t="s">
        <v>2206</v>
      </c>
      <c r="Q140" s="249" t="s">
        <v>2141</v>
      </c>
    </row>
    <row r="141" spans="3:17" ht="92.4" x14ac:dyDescent="0.3">
      <c r="C141" s="252">
        <v>24</v>
      </c>
      <c r="D141" s="246">
        <v>7.4</v>
      </c>
      <c r="E141" s="246" t="s">
        <v>2144</v>
      </c>
      <c r="F141" s="246" t="s">
        <v>2143</v>
      </c>
      <c r="G141" s="246" t="s">
        <v>2198</v>
      </c>
      <c r="H141" s="246" t="s">
        <v>2197</v>
      </c>
      <c r="I141" s="246">
        <v>37000</v>
      </c>
      <c r="J141" s="208" t="s">
        <v>2013</v>
      </c>
      <c r="K141" s="246" t="s">
        <v>1455</v>
      </c>
      <c r="L141" s="249" t="s">
        <v>1443</v>
      </c>
      <c r="M141" s="249" t="s">
        <v>2205</v>
      </c>
      <c r="N141" s="249" t="s">
        <v>2196</v>
      </c>
      <c r="O141" s="246" t="s">
        <v>1455</v>
      </c>
      <c r="P141" s="249" t="s">
        <v>1443</v>
      </c>
      <c r="Q141" s="246" t="s">
        <v>1455</v>
      </c>
    </row>
    <row r="142" spans="3:17" ht="52.8" x14ac:dyDescent="0.3">
      <c r="C142" s="252"/>
      <c r="D142" s="246">
        <v>7.4</v>
      </c>
      <c r="E142" s="246" t="s">
        <v>2144</v>
      </c>
      <c r="F142" s="246" t="s">
        <v>2143</v>
      </c>
      <c r="G142" s="246" t="s">
        <v>2198</v>
      </c>
      <c r="H142" s="246" t="s">
        <v>2197</v>
      </c>
      <c r="I142" s="246">
        <v>37000</v>
      </c>
      <c r="J142" s="208" t="s">
        <v>1992</v>
      </c>
      <c r="K142" s="249" t="s">
        <v>2015</v>
      </c>
      <c r="L142" s="249" t="s">
        <v>1443</v>
      </c>
      <c r="M142" s="249" t="s">
        <v>2015</v>
      </c>
      <c r="N142" s="249" t="s">
        <v>2196</v>
      </c>
      <c r="O142" s="249" t="s">
        <v>2015</v>
      </c>
      <c r="P142" s="249" t="s">
        <v>1443</v>
      </c>
      <c r="Q142" s="249" t="s">
        <v>2010</v>
      </c>
    </row>
    <row r="143" spans="3:17" ht="105.6" x14ac:dyDescent="0.3">
      <c r="C143" s="252"/>
      <c r="D143" s="246">
        <v>7.4</v>
      </c>
      <c r="E143" s="246" t="s">
        <v>2144</v>
      </c>
      <c r="F143" s="246" t="s">
        <v>2143</v>
      </c>
      <c r="G143" s="246" t="s">
        <v>2198</v>
      </c>
      <c r="H143" s="246" t="s">
        <v>2197</v>
      </c>
      <c r="I143" s="246">
        <v>37000</v>
      </c>
      <c r="J143" s="251" t="s">
        <v>2009</v>
      </c>
      <c r="K143" s="249" t="s">
        <v>2015</v>
      </c>
      <c r="L143" s="249" t="s">
        <v>1443</v>
      </c>
      <c r="M143" s="249" t="s">
        <v>2204</v>
      </c>
      <c r="N143" s="249" t="s">
        <v>2196</v>
      </c>
      <c r="O143" s="249" t="s">
        <v>2015</v>
      </c>
      <c r="P143" s="249" t="s">
        <v>1443</v>
      </c>
      <c r="Q143" s="246" t="s">
        <v>1455</v>
      </c>
    </row>
    <row r="144" spans="3:17" ht="303.60000000000002" x14ac:dyDescent="0.3">
      <c r="C144" s="252"/>
      <c r="D144" s="246">
        <v>7.4</v>
      </c>
      <c r="E144" s="246" t="s">
        <v>2144</v>
      </c>
      <c r="F144" s="246" t="s">
        <v>2143</v>
      </c>
      <c r="G144" s="246" t="s">
        <v>2198</v>
      </c>
      <c r="H144" s="246" t="s">
        <v>2197</v>
      </c>
      <c r="I144" s="246">
        <v>37000</v>
      </c>
      <c r="J144" s="251" t="s">
        <v>2007</v>
      </c>
      <c r="K144" s="249" t="s">
        <v>2015</v>
      </c>
      <c r="L144" s="249" t="s">
        <v>1443</v>
      </c>
      <c r="M144" s="249" t="s">
        <v>2015</v>
      </c>
      <c r="N144" s="249" t="s">
        <v>2196</v>
      </c>
      <c r="O144" s="249" t="s">
        <v>2015</v>
      </c>
      <c r="P144" s="249" t="s">
        <v>1443</v>
      </c>
      <c r="Q144" s="249" t="s">
        <v>2203</v>
      </c>
    </row>
    <row r="145" spans="3:17" ht="277.2" x14ac:dyDescent="0.3">
      <c r="C145" s="252"/>
      <c r="D145" s="246">
        <v>7.4</v>
      </c>
      <c r="E145" s="246" t="s">
        <v>2144</v>
      </c>
      <c r="F145" s="246" t="s">
        <v>2143</v>
      </c>
      <c r="G145" s="246" t="s">
        <v>2198</v>
      </c>
      <c r="H145" s="246" t="s">
        <v>2197</v>
      </c>
      <c r="I145" s="246">
        <v>37000</v>
      </c>
      <c r="J145" s="251" t="s">
        <v>2003</v>
      </c>
      <c r="K145" s="249" t="s">
        <v>2202</v>
      </c>
      <c r="L145" s="249" t="s">
        <v>1443</v>
      </c>
      <c r="M145" s="249" t="s">
        <v>2201</v>
      </c>
      <c r="N145" s="249" t="s">
        <v>2196</v>
      </c>
      <c r="O145" s="249" t="s">
        <v>2200</v>
      </c>
      <c r="P145" s="249" t="s">
        <v>1443</v>
      </c>
      <c r="Q145" s="249" t="s">
        <v>2199</v>
      </c>
    </row>
    <row r="146" spans="3:17" ht="118.8" x14ac:dyDescent="0.3">
      <c r="C146" s="252"/>
      <c r="D146" s="246">
        <v>7.4</v>
      </c>
      <c r="E146" s="246" t="s">
        <v>2144</v>
      </c>
      <c r="F146" s="246" t="s">
        <v>2143</v>
      </c>
      <c r="G146" s="246" t="s">
        <v>2198</v>
      </c>
      <c r="H146" s="246" t="s">
        <v>2197</v>
      </c>
      <c r="I146" s="246">
        <v>37000</v>
      </c>
      <c r="J146" s="251" t="s">
        <v>1959</v>
      </c>
      <c r="K146" s="246" t="s">
        <v>1455</v>
      </c>
      <c r="L146" s="249" t="s">
        <v>1443</v>
      </c>
      <c r="M146" s="246" t="s">
        <v>1455</v>
      </c>
      <c r="N146" s="249" t="s">
        <v>2196</v>
      </c>
      <c r="O146" s="249" t="s">
        <v>2195</v>
      </c>
      <c r="P146" s="249" t="s">
        <v>1443</v>
      </c>
      <c r="Q146" s="246" t="s">
        <v>1455</v>
      </c>
    </row>
    <row r="147" spans="3:17" ht="79.2" x14ac:dyDescent="0.3">
      <c r="C147" s="252">
        <v>25</v>
      </c>
      <c r="D147" s="246">
        <v>7.4</v>
      </c>
      <c r="E147" s="246" t="s">
        <v>2144</v>
      </c>
      <c r="F147" s="246" t="s">
        <v>2143</v>
      </c>
      <c r="G147" s="246" t="s">
        <v>1374</v>
      </c>
      <c r="H147" s="246" t="s">
        <v>2191</v>
      </c>
      <c r="I147" s="246">
        <v>37000</v>
      </c>
      <c r="J147" s="208" t="s">
        <v>2013</v>
      </c>
      <c r="K147" s="249" t="s">
        <v>2168</v>
      </c>
      <c r="L147" s="246" t="s">
        <v>1374</v>
      </c>
      <c r="M147" s="249" t="s">
        <v>2194</v>
      </c>
      <c r="N147" s="250" t="s">
        <v>2014</v>
      </c>
      <c r="O147" s="250" t="s">
        <v>2014</v>
      </c>
      <c r="P147" s="250" t="s">
        <v>2014</v>
      </c>
      <c r="Q147" s="250" t="s">
        <v>2014</v>
      </c>
    </row>
    <row r="148" spans="3:17" x14ac:dyDescent="0.3">
      <c r="C148" s="252"/>
      <c r="D148" s="246">
        <v>7.4</v>
      </c>
      <c r="E148" s="246" t="s">
        <v>2144</v>
      </c>
      <c r="F148" s="246" t="s">
        <v>2143</v>
      </c>
      <c r="G148" s="246" t="s">
        <v>1374</v>
      </c>
      <c r="H148" s="246" t="s">
        <v>2191</v>
      </c>
      <c r="I148" s="246">
        <v>37000</v>
      </c>
      <c r="J148" s="208" t="s">
        <v>1992</v>
      </c>
      <c r="K148" s="249" t="s">
        <v>2015</v>
      </c>
      <c r="L148" s="246" t="s">
        <v>1374</v>
      </c>
      <c r="M148" s="249" t="s">
        <v>2015</v>
      </c>
      <c r="N148" s="250" t="s">
        <v>2014</v>
      </c>
      <c r="O148" s="250" t="s">
        <v>2014</v>
      </c>
      <c r="P148" s="250" t="s">
        <v>2014</v>
      </c>
      <c r="Q148" s="250" t="s">
        <v>2014</v>
      </c>
    </row>
    <row r="149" spans="3:17" ht="22.8" x14ac:dyDescent="0.3">
      <c r="C149" s="252"/>
      <c r="D149" s="246">
        <v>7.4</v>
      </c>
      <c r="E149" s="246" t="s">
        <v>2144</v>
      </c>
      <c r="F149" s="246" t="s">
        <v>2143</v>
      </c>
      <c r="G149" s="246" t="s">
        <v>1374</v>
      </c>
      <c r="H149" s="246" t="s">
        <v>2191</v>
      </c>
      <c r="I149" s="246">
        <v>37000</v>
      </c>
      <c r="J149" s="251" t="s">
        <v>2009</v>
      </c>
      <c r="K149" s="249" t="s">
        <v>2015</v>
      </c>
      <c r="L149" s="246" t="s">
        <v>1374</v>
      </c>
      <c r="M149" s="249" t="s">
        <v>2015</v>
      </c>
      <c r="N149" s="250" t="s">
        <v>2014</v>
      </c>
      <c r="O149" s="250" t="s">
        <v>2014</v>
      </c>
      <c r="P149" s="250" t="s">
        <v>2014</v>
      </c>
      <c r="Q149" s="250" t="s">
        <v>2014</v>
      </c>
    </row>
    <row r="150" spans="3:17" ht="22.8" x14ac:dyDescent="0.3">
      <c r="C150" s="252"/>
      <c r="D150" s="246">
        <v>7.4</v>
      </c>
      <c r="E150" s="246" t="s">
        <v>2144</v>
      </c>
      <c r="F150" s="246" t="s">
        <v>2143</v>
      </c>
      <c r="G150" s="246" t="s">
        <v>1374</v>
      </c>
      <c r="H150" s="246" t="s">
        <v>2191</v>
      </c>
      <c r="I150" s="246">
        <v>37000</v>
      </c>
      <c r="J150" s="251" t="s">
        <v>2007</v>
      </c>
      <c r="K150" s="249" t="s">
        <v>2015</v>
      </c>
      <c r="L150" s="246" t="s">
        <v>1374</v>
      </c>
      <c r="M150" s="249" t="s">
        <v>2015</v>
      </c>
      <c r="N150" s="250" t="s">
        <v>2014</v>
      </c>
      <c r="O150" s="250" t="s">
        <v>2014</v>
      </c>
      <c r="P150" s="250" t="s">
        <v>2014</v>
      </c>
      <c r="Q150" s="250" t="s">
        <v>2014</v>
      </c>
    </row>
    <row r="151" spans="3:17" ht="369.6" x14ac:dyDescent="0.3">
      <c r="C151" s="252"/>
      <c r="D151" s="246">
        <v>7.4</v>
      </c>
      <c r="E151" s="246" t="s">
        <v>2144</v>
      </c>
      <c r="F151" s="246" t="s">
        <v>2143</v>
      </c>
      <c r="G151" s="246" t="s">
        <v>1374</v>
      </c>
      <c r="H151" s="246" t="s">
        <v>2191</v>
      </c>
      <c r="I151" s="246">
        <v>37000</v>
      </c>
      <c r="J151" s="251" t="s">
        <v>2003</v>
      </c>
      <c r="K151" s="249" t="s">
        <v>2193</v>
      </c>
      <c r="L151" s="246" t="s">
        <v>1374</v>
      </c>
      <c r="M151" s="249" t="s">
        <v>2192</v>
      </c>
      <c r="N151" s="250" t="s">
        <v>2014</v>
      </c>
      <c r="O151" s="250" t="s">
        <v>2014</v>
      </c>
      <c r="P151" s="250" t="s">
        <v>2014</v>
      </c>
      <c r="Q151" s="250" t="s">
        <v>2014</v>
      </c>
    </row>
    <row r="152" spans="3:17" ht="22.8" x14ac:dyDescent="0.3">
      <c r="C152" s="252"/>
      <c r="D152" s="246">
        <v>7.4</v>
      </c>
      <c r="E152" s="246" t="s">
        <v>2144</v>
      </c>
      <c r="F152" s="246" t="s">
        <v>2143</v>
      </c>
      <c r="G152" s="246" t="s">
        <v>1374</v>
      </c>
      <c r="H152" s="246" t="s">
        <v>2191</v>
      </c>
      <c r="I152" s="246">
        <v>37000</v>
      </c>
      <c r="J152" s="251" t="s">
        <v>1959</v>
      </c>
      <c r="K152" s="246" t="s">
        <v>1455</v>
      </c>
      <c r="L152" s="246" t="s">
        <v>1374</v>
      </c>
      <c r="M152" s="246" t="s">
        <v>1455</v>
      </c>
      <c r="N152" s="250" t="s">
        <v>2014</v>
      </c>
      <c r="O152" s="250" t="s">
        <v>2014</v>
      </c>
      <c r="P152" s="250" t="s">
        <v>2014</v>
      </c>
      <c r="Q152" s="250" t="s">
        <v>2014</v>
      </c>
    </row>
    <row r="153" spans="3:17" ht="39.6" x14ac:dyDescent="0.3">
      <c r="C153" s="252">
        <v>26</v>
      </c>
      <c r="D153" s="246">
        <v>7.4</v>
      </c>
      <c r="E153" s="246" t="s">
        <v>2144</v>
      </c>
      <c r="F153" s="246" t="s">
        <v>2143</v>
      </c>
      <c r="G153" s="246" t="s">
        <v>2188</v>
      </c>
      <c r="H153" s="246" t="s">
        <v>2187</v>
      </c>
      <c r="I153" s="246">
        <v>38110</v>
      </c>
      <c r="J153" s="208" t="s">
        <v>2013</v>
      </c>
      <c r="K153" s="246" t="s">
        <v>1455</v>
      </c>
      <c r="L153" s="249" t="s">
        <v>2186</v>
      </c>
      <c r="M153" s="246" t="s">
        <v>1455</v>
      </c>
      <c r="N153" s="250" t="s">
        <v>2014</v>
      </c>
      <c r="O153" s="250" t="s">
        <v>2014</v>
      </c>
      <c r="P153" s="249" t="s">
        <v>1407</v>
      </c>
      <c r="Q153" s="246" t="s">
        <v>1455</v>
      </c>
    </row>
    <row r="154" spans="3:17" ht="52.8" x14ac:dyDescent="0.3">
      <c r="C154" s="252"/>
      <c r="D154" s="246">
        <v>7.4</v>
      </c>
      <c r="E154" s="246" t="s">
        <v>2144</v>
      </c>
      <c r="F154" s="246" t="s">
        <v>2143</v>
      </c>
      <c r="G154" s="246" t="s">
        <v>2188</v>
      </c>
      <c r="H154" s="246" t="s">
        <v>2187</v>
      </c>
      <c r="I154" s="246">
        <v>38110</v>
      </c>
      <c r="J154" s="208" t="s">
        <v>1992</v>
      </c>
      <c r="K154" s="249" t="s">
        <v>2015</v>
      </c>
      <c r="L154" s="249" t="s">
        <v>2186</v>
      </c>
      <c r="M154" s="249" t="s">
        <v>2015</v>
      </c>
      <c r="N154" s="250" t="s">
        <v>2014</v>
      </c>
      <c r="O154" s="250" t="s">
        <v>2014</v>
      </c>
      <c r="P154" s="249" t="s">
        <v>1407</v>
      </c>
      <c r="Q154" s="249" t="s">
        <v>2010</v>
      </c>
    </row>
    <row r="155" spans="3:17" ht="118.8" x14ac:dyDescent="0.3">
      <c r="C155" s="252"/>
      <c r="D155" s="246">
        <v>7.4</v>
      </c>
      <c r="E155" s="246" t="s">
        <v>2144</v>
      </c>
      <c r="F155" s="246" t="s">
        <v>2143</v>
      </c>
      <c r="G155" s="246" t="s">
        <v>2188</v>
      </c>
      <c r="H155" s="246" t="s">
        <v>2187</v>
      </c>
      <c r="I155" s="246">
        <v>38110</v>
      </c>
      <c r="J155" s="251" t="s">
        <v>2009</v>
      </c>
      <c r="K155" s="249" t="s">
        <v>2015</v>
      </c>
      <c r="L155" s="249" t="s">
        <v>2186</v>
      </c>
      <c r="M155" s="249" t="s">
        <v>2190</v>
      </c>
      <c r="N155" s="250" t="s">
        <v>2014</v>
      </c>
      <c r="O155" s="250" t="s">
        <v>2014</v>
      </c>
      <c r="P155" s="249" t="s">
        <v>1407</v>
      </c>
      <c r="Q155" s="246" t="s">
        <v>1455</v>
      </c>
    </row>
    <row r="156" spans="3:17" ht="39.6" x14ac:dyDescent="0.3">
      <c r="C156" s="252"/>
      <c r="D156" s="246">
        <v>7.4</v>
      </c>
      <c r="E156" s="246" t="s">
        <v>2144</v>
      </c>
      <c r="F156" s="246" t="s">
        <v>2143</v>
      </c>
      <c r="G156" s="246" t="s">
        <v>2188</v>
      </c>
      <c r="H156" s="246" t="s">
        <v>2187</v>
      </c>
      <c r="I156" s="246">
        <v>38110</v>
      </c>
      <c r="J156" s="251" t="s">
        <v>2007</v>
      </c>
      <c r="K156" s="246" t="s">
        <v>1455</v>
      </c>
      <c r="L156" s="249" t="s">
        <v>2186</v>
      </c>
      <c r="M156" s="246" t="s">
        <v>1455</v>
      </c>
      <c r="N156" s="250" t="s">
        <v>2014</v>
      </c>
      <c r="O156" s="250" t="s">
        <v>2014</v>
      </c>
      <c r="P156" s="249" t="s">
        <v>1407</v>
      </c>
      <c r="Q156" s="246" t="s">
        <v>1455</v>
      </c>
    </row>
    <row r="157" spans="3:17" ht="79.2" x14ac:dyDescent="0.3">
      <c r="C157" s="252"/>
      <c r="D157" s="246">
        <v>7.4</v>
      </c>
      <c r="E157" s="246" t="s">
        <v>2144</v>
      </c>
      <c r="F157" s="246" t="s">
        <v>2143</v>
      </c>
      <c r="G157" s="246" t="s">
        <v>2188</v>
      </c>
      <c r="H157" s="246" t="s">
        <v>2187</v>
      </c>
      <c r="I157" s="246">
        <v>38110</v>
      </c>
      <c r="J157" s="251" t="s">
        <v>2003</v>
      </c>
      <c r="K157" s="246" t="s">
        <v>1455</v>
      </c>
      <c r="L157" s="249" t="s">
        <v>2186</v>
      </c>
      <c r="M157" s="246" t="s">
        <v>1455</v>
      </c>
      <c r="N157" s="250" t="s">
        <v>2014</v>
      </c>
      <c r="O157" s="250" t="s">
        <v>2014</v>
      </c>
      <c r="P157" s="249" t="s">
        <v>1407</v>
      </c>
      <c r="Q157" s="249" t="s">
        <v>2189</v>
      </c>
    </row>
    <row r="158" spans="3:17" ht="66" x14ac:dyDescent="0.3">
      <c r="C158" s="252"/>
      <c r="D158" s="246">
        <v>7.4</v>
      </c>
      <c r="E158" s="246" t="s">
        <v>2144</v>
      </c>
      <c r="F158" s="246" t="s">
        <v>2143</v>
      </c>
      <c r="G158" s="246" t="s">
        <v>2188</v>
      </c>
      <c r="H158" s="246" t="s">
        <v>2187</v>
      </c>
      <c r="I158" s="246">
        <v>38110</v>
      </c>
      <c r="J158" s="251" t="s">
        <v>1959</v>
      </c>
      <c r="K158" s="249" t="s">
        <v>2184</v>
      </c>
      <c r="L158" s="249" t="s">
        <v>2186</v>
      </c>
      <c r="M158" s="249" t="s">
        <v>2185</v>
      </c>
      <c r="N158" s="250" t="s">
        <v>2014</v>
      </c>
      <c r="O158" s="250" t="s">
        <v>2014</v>
      </c>
      <c r="P158" s="249" t="s">
        <v>1407</v>
      </c>
      <c r="Q158" s="249" t="s">
        <v>2184</v>
      </c>
    </row>
    <row r="159" spans="3:17" ht="66" x14ac:dyDescent="0.3">
      <c r="C159" s="252">
        <v>27</v>
      </c>
      <c r="D159" s="246">
        <v>7.4</v>
      </c>
      <c r="E159" s="246" t="s">
        <v>2144</v>
      </c>
      <c r="F159" s="246" t="s">
        <v>2143</v>
      </c>
      <c r="G159" s="246" t="s">
        <v>2178</v>
      </c>
      <c r="H159" s="246" t="s">
        <v>2177</v>
      </c>
      <c r="I159" s="246">
        <v>38210</v>
      </c>
      <c r="J159" s="208" t="s">
        <v>2013</v>
      </c>
      <c r="K159" s="249" t="s">
        <v>2183</v>
      </c>
      <c r="L159" s="246" t="s">
        <v>1381</v>
      </c>
      <c r="M159" s="249" t="s">
        <v>2182</v>
      </c>
      <c r="N159" s="250" t="s">
        <v>2014</v>
      </c>
      <c r="O159" s="250" t="s">
        <v>2014</v>
      </c>
      <c r="P159" s="249" t="s">
        <v>2176</v>
      </c>
      <c r="Q159" s="246" t="s">
        <v>1455</v>
      </c>
    </row>
    <row r="160" spans="3:17" ht="52.8" x14ac:dyDescent="0.3">
      <c r="C160" s="252"/>
      <c r="D160" s="246">
        <v>7.4</v>
      </c>
      <c r="E160" s="246" t="s">
        <v>2144</v>
      </c>
      <c r="F160" s="246" t="s">
        <v>2143</v>
      </c>
      <c r="G160" s="246" t="s">
        <v>2178</v>
      </c>
      <c r="H160" s="246" t="s">
        <v>2177</v>
      </c>
      <c r="I160" s="246">
        <v>38210</v>
      </c>
      <c r="J160" s="208" t="s">
        <v>1992</v>
      </c>
      <c r="K160" s="249" t="s">
        <v>2015</v>
      </c>
      <c r="L160" s="246" t="s">
        <v>1381</v>
      </c>
      <c r="M160" s="249" t="s">
        <v>2015</v>
      </c>
      <c r="N160" s="250" t="s">
        <v>2014</v>
      </c>
      <c r="O160" s="250" t="s">
        <v>2014</v>
      </c>
      <c r="P160" s="249" t="s">
        <v>2176</v>
      </c>
      <c r="Q160" s="249" t="s">
        <v>2010</v>
      </c>
    </row>
    <row r="161" spans="3:17" ht="26.4" x14ac:dyDescent="0.3">
      <c r="C161" s="252"/>
      <c r="D161" s="246">
        <v>7.4</v>
      </c>
      <c r="E161" s="246" t="s">
        <v>2144</v>
      </c>
      <c r="F161" s="246" t="s">
        <v>2143</v>
      </c>
      <c r="G161" s="246" t="s">
        <v>2178</v>
      </c>
      <c r="H161" s="246" t="s">
        <v>2177</v>
      </c>
      <c r="I161" s="246">
        <v>38210</v>
      </c>
      <c r="J161" s="251" t="s">
        <v>2009</v>
      </c>
      <c r="K161" s="249" t="s">
        <v>2015</v>
      </c>
      <c r="L161" s="246" t="s">
        <v>1381</v>
      </c>
      <c r="M161" s="249" t="s">
        <v>2015</v>
      </c>
      <c r="N161" s="250" t="s">
        <v>2014</v>
      </c>
      <c r="O161" s="250" t="s">
        <v>2014</v>
      </c>
      <c r="P161" s="249" t="s">
        <v>2176</v>
      </c>
      <c r="Q161" s="246" t="s">
        <v>1455</v>
      </c>
    </row>
    <row r="162" spans="3:17" ht="26.4" x14ac:dyDescent="0.3">
      <c r="C162" s="252"/>
      <c r="D162" s="246">
        <v>7.4</v>
      </c>
      <c r="E162" s="246" t="s">
        <v>2144</v>
      </c>
      <c r="F162" s="246" t="s">
        <v>2143</v>
      </c>
      <c r="G162" s="246" t="s">
        <v>2178</v>
      </c>
      <c r="H162" s="246" t="s">
        <v>2177</v>
      </c>
      <c r="I162" s="246">
        <v>38210</v>
      </c>
      <c r="J162" s="251" t="s">
        <v>2007</v>
      </c>
      <c r="K162" s="249" t="s">
        <v>2015</v>
      </c>
      <c r="L162" s="246" t="s">
        <v>1381</v>
      </c>
      <c r="M162" s="246" t="s">
        <v>1455</v>
      </c>
      <c r="N162" s="250" t="s">
        <v>2014</v>
      </c>
      <c r="O162" s="250" t="s">
        <v>2014</v>
      </c>
      <c r="P162" s="249" t="s">
        <v>2176</v>
      </c>
      <c r="Q162" s="246" t="s">
        <v>1455</v>
      </c>
    </row>
    <row r="163" spans="3:17" ht="409.2" x14ac:dyDescent="0.3">
      <c r="C163" s="252"/>
      <c r="D163" s="246">
        <v>7.4</v>
      </c>
      <c r="E163" s="246" t="s">
        <v>2144</v>
      </c>
      <c r="F163" s="246" t="s">
        <v>2143</v>
      </c>
      <c r="G163" s="246" t="s">
        <v>2178</v>
      </c>
      <c r="H163" s="246" t="s">
        <v>2177</v>
      </c>
      <c r="I163" s="246">
        <v>38210</v>
      </c>
      <c r="J163" s="251" t="s">
        <v>2003</v>
      </c>
      <c r="K163" s="249" t="s">
        <v>2181</v>
      </c>
      <c r="L163" s="246" t="s">
        <v>1381</v>
      </c>
      <c r="M163" s="249" t="s">
        <v>2180</v>
      </c>
      <c r="N163" s="250" t="s">
        <v>2014</v>
      </c>
      <c r="O163" s="250" t="s">
        <v>2014</v>
      </c>
      <c r="P163" s="249" t="s">
        <v>2176</v>
      </c>
      <c r="Q163" s="249" t="s">
        <v>2179</v>
      </c>
    </row>
    <row r="164" spans="3:17" ht="26.4" x14ac:dyDescent="0.3">
      <c r="C164" s="252"/>
      <c r="D164" s="246">
        <v>7.4</v>
      </c>
      <c r="E164" s="246" t="s">
        <v>2144</v>
      </c>
      <c r="F164" s="246" t="s">
        <v>2143</v>
      </c>
      <c r="G164" s="246" t="s">
        <v>2178</v>
      </c>
      <c r="H164" s="246" t="s">
        <v>2177</v>
      </c>
      <c r="I164" s="246">
        <v>38210</v>
      </c>
      <c r="J164" s="251" t="s">
        <v>1959</v>
      </c>
      <c r="K164" s="246" t="s">
        <v>1455</v>
      </c>
      <c r="L164" s="246" t="s">
        <v>1381</v>
      </c>
      <c r="M164" s="246" t="s">
        <v>1455</v>
      </c>
      <c r="N164" s="250" t="s">
        <v>2014</v>
      </c>
      <c r="O164" s="250" t="s">
        <v>2014</v>
      </c>
      <c r="P164" s="249" t="s">
        <v>2176</v>
      </c>
      <c r="Q164" s="246" t="s">
        <v>1455</v>
      </c>
    </row>
    <row r="165" spans="3:17" ht="26.4" x14ac:dyDescent="0.3">
      <c r="C165" s="252">
        <v>28</v>
      </c>
      <c r="D165" s="246">
        <v>7.4</v>
      </c>
      <c r="E165" s="246" t="s">
        <v>2144</v>
      </c>
      <c r="F165" s="246" t="s">
        <v>2143</v>
      </c>
      <c r="G165" s="246" t="s">
        <v>1385</v>
      </c>
      <c r="H165" s="246" t="s">
        <v>2171</v>
      </c>
      <c r="I165" s="246">
        <v>38210</v>
      </c>
      <c r="J165" s="208" t="s">
        <v>2013</v>
      </c>
      <c r="K165" s="246" t="s">
        <v>1455</v>
      </c>
      <c r="L165" s="246" t="s">
        <v>1385</v>
      </c>
      <c r="M165" s="246" t="s">
        <v>1455</v>
      </c>
      <c r="N165" s="250" t="s">
        <v>2014</v>
      </c>
      <c r="O165" s="250" t="s">
        <v>2014</v>
      </c>
      <c r="P165" s="249" t="s">
        <v>1409</v>
      </c>
      <c r="Q165" s="246" t="s">
        <v>1455</v>
      </c>
    </row>
    <row r="166" spans="3:17" ht="52.8" x14ac:dyDescent="0.3">
      <c r="C166" s="252"/>
      <c r="D166" s="246">
        <v>7.4</v>
      </c>
      <c r="E166" s="246" t="s">
        <v>2144</v>
      </c>
      <c r="F166" s="246" t="s">
        <v>2143</v>
      </c>
      <c r="G166" s="246" t="s">
        <v>1385</v>
      </c>
      <c r="H166" s="246" t="s">
        <v>2171</v>
      </c>
      <c r="I166" s="246">
        <v>38210</v>
      </c>
      <c r="J166" s="208" t="s">
        <v>1992</v>
      </c>
      <c r="K166" s="249" t="s">
        <v>2015</v>
      </c>
      <c r="L166" s="246" t="s">
        <v>1385</v>
      </c>
      <c r="M166" s="249" t="s">
        <v>2015</v>
      </c>
      <c r="N166" s="250" t="s">
        <v>2014</v>
      </c>
      <c r="O166" s="250" t="s">
        <v>2014</v>
      </c>
      <c r="P166" s="249" t="s">
        <v>1409</v>
      </c>
      <c r="Q166" s="249" t="s">
        <v>2010</v>
      </c>
    </row>
    <row r="167" spans="3:17" ht="26.4" x14ac:dyDescent="0.3">
      <c r="C167" s="252"/>
      <c r="D167" s="246">
        <v>7.4</v>
      </c>
      <c r="E167" s="246" t="s">
        <v>2144</v>
      </c>
      <c r="F167" s="246" t="s">
        <v>2143</v>
      </c>
      <c r="G167" s="246" t="s">
        <v>1385</v>
      </c>
      <c r="H167" s="246" t="s">
        <v>2171</v>
      </c>
      <c r="I167" s="246">
        <v>38210</v>
      </c>
      <c r="J167" s="251" t="s">
        <v>2009</v>
      </c>
      <c r="K167" s="249" t="s">
        <v>2015</v>
      </c>
      <c r="L167" s="246" t="s">
        <v>1385</v>
      </c>
      <c r="M167" s="249" t="s">
        <v>2015</v>
      </c>
      <c r="N167" s="250" t="s">
        <v>2014</v>
      </c>
      <c r="O167" s="250" t="s">
        <v>2014</v>
      </c>
      <c r="P167" s="249" t="s">
        <v>1409</v>
      </c>
      <c r="Q167" s="246" t="s">
        <v>1455</v>
      </c>
    </row>
    <row r="168" spans="3:17" ht="237.6" x14ac:dyDescent="0.3">
      <c r="C168" s="252"/>
      <c r="D168" s="246">
        <v>7.4</v>
      </c>
      <c r="E168" s="246" t="s">
        <v>2144</v>
      </c>
      <c r="F168" s="246" t="s">
        <v>2143</v>
      </c>
      <c r="G168" s="246" t="s">
        <v>1385</v>
      </c>
      <c r="H168" s="246" t="s">
        <v>2171</v>
      </c>
      <c r="I168" s="246">
        <v>38210</v>
      </c>
      <c r="J168" s="251" t="s">
        <v>2007</v>
      </c>
      <c r="K168" s="249" t="s">
        <v>2175</v>
      </c>
      <c r="L168" s="246" t="s">
        <v>1385</v>
      </c>
      <c r="M168" s="249" t="s">
        <v>2015</v>
      </c>
      <c r="N168" s="250" t="s">
        <v>2014</v>
      </c>
      <c r="O168" s="250" t="s">
        <v>2014</v>
      </c>
      <c r="P168" s="249" t="s">
        <v>1409</v>
      </c>
      <c r="Q168" s="246" t="s">
        <v>1455</v>
      </c>
    </row>
    <row r="169" spans="3:17" ht="343.2" x14ac:dyDescent="0.3">
      <c r="C169" s="252"/>
      <c r="D169" s="246">
        <v>7.4</v>
      </c>
      <c r="E169" s="246" t="s">
        <v>2144</v>
      </c>
      <c r="F169" s="246" t="s">
        <v>2143</v>
      </c>
      <c r="G169" s="246" t="s">
        <v>1385</v>
      </c>
      <c r="H169" s="246" t="s">
        <v>2171</v>
      </c>
      <c r="I169" s="246">
        <v>38210</v>
      </c>
      <c r="J169" s="251" t="s">
        <v>2003</v>
      </c>
      <c r="K169" s="249" t="s">
        <v>2174</v>
      </c>
      <c r="L169" s="246" t="s">
        <v>1385</v>
      </c>
      <c r="M169" s="249" t="s">
        <v>2173</v>
      </c>
      <c r="N169" s="250" t="s">
        <v>2014</v>
      </c>
      <c r="O169" s="250" t="s">
        <v>2014</v>
      </c>
      <c r="P169" s="249" t="s">
        <v>1409</v>
      </c>
      <c r="Q169" s="249" t="s">
        <v>2172</v>
      </c>
    </row>
    <row r="170" spans="3:17" ht="26.4" x14ac:dyDescent="0.3">
      <c r="C170" s="252"/>
      <c r="D170" s="246">
        <v>7.4</v>
      </c>
      <c r="E170" s="246" t="s">
        <v>2144</v>
      </c>
      <c r="F170" s="246" t="s">
        <v>2143</v>
      </c>
      <c r="G170" s="246" t="s">
        <v>1385</v>
      </c>
      <c r="H170" s="246" t="s">
        <v>2171</v>
      </c>
      <c r="I170" s="246">
        <v>38210</v>
      </c>
      <c r="J170" s="251" t="s">
        <v>1959</v>
      </c>
      <c r="K170" s="246" t="s">
        <v>1455</v>
      </c>
      <c r="L170" s="246" t="s">
        <v>1385</v>
      </c>
      <c r="M170" s="246" t="s">
        <v>1455</v>
      </c>
      <c r="N170" s="250" t="s">
        <v>2014</v>
      </c>
      <c r="O170" s="250" t="s">
        <v>2014</v>
      </c>
      <c r="P170" s="249" t="s">
        <v>1409</v>
      </c>
      <c r="Q170" s="246" t="s">
        <v>1455</v>
      </c>
    </row>
    <row r="171" spans="3:17" x14ac:dyDescent="0.3">
      <c r="C171" s="252">
        <v>29</v>
      </c>
      <c r="D171" s="246">
        <v>7.4</v>
      </c>
      <c r="E171" s="246" t="s">
        <v>2144</v>
      </c>
      <c r="F171" s="246" t="s">
        <v>2143</v>
      </c>
      <c r="G171" s="246" t="s">
        <v>2170</v>
      </c>
      <c r="H171" s="246" t="s">
        <v>2169</v>
      </c>
      <c r="I171" s="246">
        <v>38210</v>
      </c>
      <c r="J171" s="208" t="s">
        <v>2013</v>
      </c>
      <c r="K171" s="246" t="s">
        <v>1455</v>
      </c>
      <c r="L171" s="246" t="s">
        <v>1388</v>
      </c>
      <c r="M171" s="246" t="s">
        <v>1455</v>
      </c>
      <c r="N171" s="250" t="s">
        <v>2014</v>
      </c>
      <c r="O171" s="250" t="s">
        <v>2014</v>
      </c>
      <c r="P171" s="250" t="s">
        <v>2014</v>
      </c>
      <c r="Q171" s="250" t="s">
        <v>2014</v>
      </c>
    </row>
    <row r="172" spans="3:17" x14ac:dyDescent="0.3">
      <c r="C172" s="252"/>
      <c r="D172" s="246">
        <v>7.4</v>
      </c>
      <c r="E172" s="246" t="s">
        <v>2144</v>
      </c>
      <c r="F172" s="246" t="s">
        <v>2143</v>
      </c>
      <c r="G172" s="246" t="s">
        <v>2170</v>
      </c>
      <c r="H172" s="246" t="s">
        <v>2169</v>
      </c>
      <c r="I172" s="246">
        <v>38210</v>
      </c>
      <c r="J172" s="208" t="s">
        <v>1992</v>
      </c>
      <c r="K172" s="249" t="s">
        <v>2015</v>
      </c>
      <c r="L172" s="246" t="s">
        <v>1388</v>
      </c>
      <c r="M172" s="249" t="s">
        <v>2015</v>
      </c>
      <c r="N172" s="250" t="s">
        <v>2014</v>
      </c>
      <c r="O172" s="250" t="s">
        <v>2014</v>
      </c>
      <c r="P172" s="250" t="s">
        <v>2014</v>
      </c>
      <c r="Q172" s="250" t="s">
        <v>2014</v>
      </c>
    </row>
    <row r="173" spans="3:17" ht="22.8" x14ac:dyDescent="0.3">
      <c r="C173" s="252"/>
      <c r="D173" s="246">
        <v>7.4</v>
      </c>
      <c r="E173" s="246" t="s">
        <v>2144</v>
      </c>
      <c r="F173" s="246" t="s">
        <v>2143</v>
      </c>
      <c r="G173" s="246" t="s">
        <v>2170</v>
      </c>
      <c r="H173" s="246" t="s">
        <v>2169</v>
      </c>
      <c r="I173" s="246">
        <v>38210</v>
      </c>
      <c r="J173" s="251" t="s">
        <v>2009</v>
      </c>
      <c r="K173" s="246" t="s">
        <v>1455</v>
      </c>
      <c r="L173" s="246" t="s">
        <v>1388</v>
      </c>
      <c r="M173" s="246" t="s">
        <v>1455</v>
      </c>
      <c r="N173" s="250" t="s">
        <v>2014</v>
      </c>
      <c r="O173" s="250" t="s">
        <v>2014</v>
      </c>
      <c r="P173" s="250" t="s">
        <v>2014</v>
      </c>
      <c r="Q173" s="250" t="s">
        <v>2014</v>
      </c>
    </row>
    <row r="174" spans="3:17" ht="22.8" x14ac:dyDescent="0.3">
      <c r="C174" s="252"/>
      <c r="D174" s="246">
        <v>7.4</v>
      </c>
      <c r="E174" s="246" t="s">
        <v>2144</v>
      </c>
      <c r="F174" s="246" t="s">
        <v>2143</v>
      </c>
      <c r="G174" s="246" t="s">
        <v>2170</v>
      </c>
      <c r="H174" s="246" t="s">
        <v>2169</v>
      </c>
      <c r="I174" s="246">
        <v>38210</v>
      </c>
      <c r="J174" s="251" t="s">
        <v>2007</v>
      </c>
      <c r="K174" s="249" t="s">
        <v>2015</v>
      </c>
      <c r="L174" s="246" t="s">
        <v>1388</v>
      </c>
      <c r="M174" s="249" t="s">
        <v>2015</v>
      </c>
      <c r="N174" s="250" t="s">
        <v>2014</v>
      </c>
      <c r="O174" s="250" t="s">
        <v>2014</v>
      </c>
      <c r="P174" s="250" t="s">
        <v>2014</v>
      </c>
      <c r="Q174" s="250" t="s">
        <v>2014</v>
      </c>
    </row>
    <row r="175" spans="3:17" x14ac:dyDescent="0.3">
      <c r="C175" s="252"/>
      <c r="D175" s="246">
        <v>7.4</v>
      </c>
      <c r="E175" s="246" t="s">
        <v>2144</v>
      </c>
      <c r="F175" s="246" t="s">
        <v>2143</v>
      </c>
      <c r="G175" s="246" t="s">
        <v>2170</v>
      </c>
      <c r="H175" s="246" t="s">
        <v>2169</v>
      </c>
      <c r="I175" s="246">
        <v>38210</v>
      </c>
      <c r="J175" s="251" t="s">
        <v>2003</v>
      </c>
      <c r="K175" s="246" t="s">
        <v>1455</v>
      </c>
      <c r="L175" s="246" t="s">
        <v>1388</v>
      </c>
      <c r="M175" s="246" t="s">
        <v>1455</v>
      </c>
      <c r="N175" s="250" t="s">
        <v>2014</v>
      </c>
      <c r="O175" s="250" t="s">
        <v>2014</v>
      </c>
      <c r="P175" s="250" t="s">
        <v>2014</v>
      </c>
      <c r="Q175" s="250" t="s">
        <v>2014</v>
      </c>
    </row>
    <row r="176" spans="3:17" ht="22.8" x14ac:dyDescent="0.3">
      <c r="C176" s="252"/>
      <c r="D176" s="246">
        <v>7.4</v>
      </c>
      <c r="E176" s="246" t="s">
        <v>2144</v>
      </c>
      <c r="F176" s="246" t="s">
        <v>2143</v>
      </c>
      <c r="G176" s="246" t="s">
        <v>2170</v>
      </c>
      <c r="H176" s="246" t="s">
        <v>2169</v>
      </c>
      <c r="I176" s="246">
        <v>38210</v>
      </c>
      <c r="J176" s="251" t="s">
        <v>1959</v>
      </c>
      <c r="K176" s="246" t="s">
        <v>1455</v>
      </c>
      <c r="L176" s="246" t="s">
        <v>1388</v>
      </c>
      <c r="M176" s="246" t="s">
        <v>1455</v>
      </c>
      <c r="N176" s="250" t="s">
        <v>2014</v>
      </c>
      <c r="O176" s="250" t="s">
        <v>2014</v>
      </c>
      <c r="P176" s="250" t="s">
        <v>2014</v>
      </c>
      <c r="Q176" s="250" t="s">
        <v>2014</v>
      </c>
    </row>
    <row r="177" spans="3:17" ht="79.2" x14ac:dyDescent="0.3">
      <c r="C177" s="252">
        <v>30</v>
      </c>
      <c r="D177" s="246">
        <v>7.4</v>
      </c>
      <c r="E177" s="246" t="s">
        <v>2144</v>
      </c>
      <c r="F177" s="246" t="s">
        <v>2143</v>
      </c>
      <c r="G177" s="246" t="s">
        <v>1393</v>
      </c>
      <c r="H177" s="246" t="s">
        <v>2163</v>
      </c>
      <c r="I177" s="246">
        <v>39000</v>
      </c>
      <c r="J177" s="208" t="s">
        <v>2013</v>
      </c>
      <c r="K177" s="249" t="s">
        <v>2168</v>
      </c>
      <c r="L177" s="246" t="s">
        <v>1417</v>
      </c>
      <c r="M177" s="246" t="s">
        <v>2167</v>
      </c>
      <c r="N177" s="250" t="s">
        <v>2014</v>
      </c>
      <c r="O177" s="250" t="s">
        <v>2014</v>
      </c>
      <c r="P177" s="246" t="s">
        <v>1417</v>
      </c>
      <c r="Q177" s="246" t="s">
        <v>1455</v>
      </c>
    </row>
    <row r="178" spans="3:17" ht="52.8" x14ac:dyDescent="0.3">
      <c r="C178" s="252"/>
      <c r="D178" s="246">
        <v>7.4</v>
      </c>
      <c r="E178" s="246" t="s">
        <v>2144</v>
      </c>
      <c r="F178" s="246" t="s">
        <v>2143</v>
      </c>
      <c r="G178" s="246" t="s">
        <v>1393</v>
      </c>
      <c r="H178" s="246" t="s">
        <v>2163</v>
      </c>
      <c r="I178" s="246">
        <v>39000</v>
      </c>
      <c r="J178" s="208" t="s">
        <v>1992</v>
      </c>
      <c r="K178" s="249" t="s">
        <v>2015</v>
      </c>
      <c r="L178" s="246" t="s">
        <v>1417</v>
      </c>
      <c r="M178" s="249" t="s">
        <v>2015</v>
      </c>
      <c r="N178" s="250" t="s">
        <v>2014</v>
      </c>
      <c r="O178" s="250" t="s">
        <v>2014</v>
      </c>
      <c r="P178" s="246" t="s">
        <v>1417</v>
      </c>
      <c r="Q178" s="249" t="s">
        <v>2010</v>
      </c>
    </row>
    <row r="179" spans="3:17" ht="22.8" x14ac:dyDescent="0.3">
      <c r="C179" s="252"/>
      <c r="D179" s="246">
        <v>7.4</v>
      </c>
      <c r="E179" s="246" t="s">
        <v>2144</v>
      </c>
      <c r="F179" s="246" t="s">
        <v>2143</v>
      </c>
      <c r="G179" s="246" t="s">
        <v>1393</v>
      </c>
      <c r="H179" s="246" t="s">
        <v>2163</v>
      </c>
      <c r="I179" s="246">
        <v>39000</v>
      </c>
      <c r="J179" s="251" t="s">
        <v>2009</v>
      </c>
      <c r="K179" s="246" t="s">
        <v>1455</v>
      </c>
      <c r="L179" s="246" t="s">
        <v>1417</v>
      </c>
      <c r="M179" s="246" t="s">
        <v>1455</v>
      </c>
      <c r="N179" s="250" t="s">
        <v>2014</v>
      </c>
      <c r="O179" s="250" t="s">
        <v>2014</v>
      </c>
      <c r="P179" s="246" t="s">
        <v>1417</v>
      </c>
      <c r="Q179" s="246" t="s">
        <v>1455</v>
      </c>
    </row>
    <row r="180" spans="3:17" ht="22.8" x14ac:dyDescent="0.3">
      <c r="C180" s="252"/>
      <c r="D180" s="246">
        <v>7.4</v>
      </c>
      <c r="E180" s="246" t="s">
        <v>2144</v>
      </c>
      <c r="F180" s="246" t="s">
        <v>2143</v>
      </c>
      <c r="G180" s="246" t="s">
        <v>1393</v>
      </c>
      <c r="H180" s="246" t="s">
        <v>2163</v>
      </c>
      <c r="I180" s="246">
        <v>39000</v>
      </c>
      <c r="J180" s="251" t="s">
        <v>2007</v>
      </c>
      <c r="K180" s="249" t="s">
        <v>2015</v>
      </c>
      <c r="L180" s="246" t="s">
        <v>1417</v>
      </c>
      <c r="M180" s="249" t="s">
        <v>2015</v>
      </c>
      <c r="N180" s="250" t="s">
        <v>2014</v>
      </c>
      <c r="O180" s="250" t="s">
        <v>2014</v>
      </c>
      <c r="P180" s="246" t="s">
        <v>1417</v>
      </c>
      <c r="Q180" s="246" t="s">
        <v>1455</v>
      </c>
    </row>
    <row r="181" spans="3:17" ht="70.95" customHeight="1" x14ac:dyDescent="0.3">
      <c r="C181" s="252"/>
      <c r="D181" s="246">
        <v>7.4</v>
      </c>
      <c r="E181" s="246" t="s">
        <v>2144</v>
      </c>
      <c r="F181" s="246" t="s">
        <v>2143</v>
      </c>
      <c r="G181" s="246" t="s">
        <v>1393</v>
      </c>
      <c r="H181" s="246" t="s">
        <v>2163</v>
      </c>
      <c r="I181" s="246">
        <v>39000</v>
      </c>
      <c r="J181" s="251" t="s">
        <v>2003</v>
      </c>
      <c r="K181" s="249" t="s">
        <v>2166</v>
      </c>
      <c r="L181" s="246" t="s">
        <v>1417</v>
      </c>
      <c r="M181" s="249" t="s">
        <v>2165</v>
      </c>
      <c r="N181" s="250" t="s">
        <v>2014</v>
      </c>
      <c r="O181" s="250" t="s">
        <v>2014</v>
      </c>
      <c r="P181" s="246" t="s">
        <v>1417</v>
      </c>
      <c r="Q181" s="249" t="s">
        <v>2164</v>
      </c>
    </row>
    <row r="182" spans="3:17" ht="22.8" x14ac:dyDescent="0.3">
      <c r="C182" s="252"/>
      <c r="D182" s="246">
        <v>7.4</v>
      </c>
      <c r="E182" s="246" t="s">
        <v>2144</v>
      </c>
      <c r="F182" s="246" t="s">
        <v>2143</v>
      </c>
      <c r="G182" s="246" t="s">
        <v>1393</v>
      </c>
      <c r="H182" s="246" t="s">
        <v>2163</v>
      </c>
      <c r="I182" s="246">
        <v>39000</v>
      </c>
      <c r="J182" s="251" t="s">
        <v>1959</v>
      </c>
      <c r="K182" s="246" t="s">
        <v>1455</v>
      </c>
      <c r="L182" s="246" t="s">
        <v>1417</v>
      </c>
      <c r="M182" s="246" t="s">
        <v>1455</v>
      </c>
      <c r="N182" s="250" t="s">
        <v>2014</v>
      </c>
      <c r="O182" s="250" t="s">
        <v>2014</v>
      </c>
      <c r="P182" s="246" t="s">
        <v>1417</v>
      </c>
      <c r="Q182" s="246" t="s">
        <v>1455</v>
      </c>
    </row>
    <row r="183" spans="3:17" x14ac:dyDescent="0.3">
      <c r="C183" s="252">
        <v>31</v>
      </c>
      <c r="D183" s="246">
        <v>7.4</v>
      </c>
      <c r="E183" s="246" t="s">
        <v>2144</v>
      </c>
      <c r="F183" s="246" t="s">
        <v>2143</v>
      </c>
      <c r="G183" s="246" t="s">
        <v>2159</v>
      </c>
      <c r="H183" s="246" t="s">
        <v>2158</v>
      </c>
      <c r="I183" s="246">
        <v>39</v>
      </c>
      <c r="J183" s="208" t="s">
        <v>2013</v>
      </c>
      <c r="K183" s="246" t="s">
        <v>1455</v>
      </c>
      <c r="L183" s="250" t="s">
        <v>2014</v>
      </c>
      <c r="M183" s="250" t="s">
        <v>2014</v>
      </c>
      <c r="N183" s="250" t="s">
        <v>2014</v>
      </c>
      <c r="O183" s="250" t="s">
        <v>2014</v>
      </c>
      <c r="P183" s="246" t="s">
        <v>2157</v>
      </c>
      <c r="Q183" s="246" t="s">
        <v>1455</v>
      </c>
    </row>
    <row r="184" spans="3:17" ht="52.8" x14ac:dyDescent="0.3">
      <c r="C184" s="252"/>
      <c r="D184" s="246">
        <v>7.4</v>
      </c>
      <c r="E184" s="246" t="s">
        <v>2144</v>
      </c>
      <c r="F184" s="246" t="s">
        <v>2143</v>
      </c>
      <c r="G184" s="246" t="s">
        <v>2159</v>
      </c>
      <c r="H184" s="246" t="s">
        <v>2158</v>
      </c>
      <c r="I184" s="246">
        <v>39</v>
      </c>
      <c r="J184" s="208" t="s">
        <v>1992</v>
      </c>
      <c r="K184" s="249" t="s">
        <v>2015</v>
      </c>
      <c r="L184" s="250" t="s">
        <v>2014</v>
      </c>
      <c r="M184" s="250" t="s">
        <v>2014</v>
      </c>
      <c r="N184" s="250" t="s">
        <v>2014</v>
      </c>
      <c r="O184" s="250" t="s">
        <v>2014</v>
      </c>
      <c r="P184" s="246" t="s">
        <v>2157</v>
      </c>
      <c r="Q184" s="249" t="s">
        <v>2010</v>
      </c>
    </row>
    <row r="185" spans="3:17" ht="184.8" x14ac:dyDescent="0.3">
      <c r="C185" s="252"/>
      <c r="D185" s="246">
        <v>7.4</v>
      </c>
      <c r="E185" s="246" t="s">
        <v>2144</v>
      </c>
      <c r="F185" s="246" t="s">
        <v>2143</v>
      </c>
      <c r="G185" s="246" t="s">
        <v>2159</v>
      </c>
      <c r="H185" s="246" t="s">
        <v>2158</v>
      </c>
      <c r="I185" s="246">
        <v>39</v>
      </c>
      <c r="J185" s="251" t="s">
        <v>2009</v>
      </c>
      <c r="K185" s="249" t="s">
        <v>2162</v>
      </c>
      <c r="L185" s="250" t="s">
        <v>2014</v>
      </c>
      <c r="M185" s="250" t="s">
        <v>2014</v>
      </c>
      <c r="N185" s="250" t="s">
        <v>2014</v>
      </c>
      <c r="O185" s="250" t="s">
        <v>2014</v>
      </c>
      <c r="P185" s="246" t="s">
        <v>2157</v>
      </c>
      <c r="Q185" s="246" t="s">
        <v>1455</v>
      </c>
    </row>
    <row r="186" spans="3:17" ht="290.39999999999998" x14ac:dyDescent="0.3">
      <c r="C186" s="252"/>
      <c r="D186" s="246">
        <v>7.4</v>
      </c>
      <c r="E186" s="246" t="s">
        <v>2144</v>
      </c>
      <c r="F186" s="246" t="s">
        <v>2143</v>
      </c>
      <c r="G186" s="246" t="s">
        <v>2159</v>
      </c>
      <c r="H186" s="246" t="s">
        <v>2158</v>
      </c>
      <c r="I186" s="246">
        <v>39</v>
      </c>
      <c r="J186" s="251" t="s">
        <v>2007</v>
      </c>
      <c r="K186" s="249" t="s">
        <v>2015</v>
      </c>
      <c r="L186" s="250" t="s">
        <v>2014</v>
      </c>
      <c r="M186" s="250" t="s">
        <v>2014</v>
      </c>
      <c r="N186" s="250" t="s">
        <v>2014</v>
      </c>
      <c r="O186" s="250" t="s">
        <v>2014</v>
      </c>
      <c r="P186" s="246" t="s">
        <v>2157</v>
      </c>
      <c r="Q186" s="249" t="s">
        <v>2161</v>
      </c>
    </row>
    <row r="187" spans="3:17" ht="161.4" customHeight="1" x14ac:dyDescent="0.3">
      <c r="C187" s="252"/>
      <c r="D187" s="246">
        <v>7.4</v>
      </c>
      <c r="E187" s="246" t="s">
        <v>2144</v>
      </c>
      <c r="F187" s="246" t="s">
        <v>2143</v>
      </c>
      <c r="G187" s="246" t="s">
        <v>2159</v>
      </c>
      <c r="H187" s="246" t="s">
        <v>2158</v>
      </c>
      <c r="I187" s="246">
        <v>39</v>
      </c>
      <c r="J187" s="251" t="s">
        <v>2003</v>
      </c>
      <c r="K187" s="246" t="s">
        <v>1455</v>
      </c>
      <c r="L187" s="250" t="s">
        <v>2014</v>
      </c>
      <c r="M187" s="250" t="s">
        <v>2014</v>
      </c>
      <c r="N187" s="250" t="s">
        <v>2014</v>
      </c>
      <c r="O187" s="250" t="s">
        <v>2014</v>
      </c>
      <c r="P187" s="246" t="s">
        <v>2157</v>
      </c>
      <c r="Q187" s="249" t="s">
        <v>2160</v>
      </c>
    </row>
    <row r="188" spans="3:17" ht="66" x14ac:dyDescent="0.3">
      <c r="C188" s="252"/>
      <c r="D188" s="246">
        <v>7.4</v>
      </c>
      <c r="E188" s="246" t="s">
        <v>2144</v>
      </c>
      <c r="F188" s="246" t="s">
        <v>2143</v>
      </c>
      <c r="G188" s="246" t="s">
        <v>2159</v>
      </c>
      <c r="H188" s="246" t="s">
        <v>2158</v>
      </c>
      <c r="I188" s="246">
        <v>39</v>
      </c>
      <c r="J188" s="251" t="s">
        <v>1959</v>
      </c>
      <c r="K188" s="246" t="s">
        <v>1455</v>
      </c>
      <c r="L188" s="250" t="s">
        <v>2014</v>
      </c>
      <c r="M188" s="250" t="s">
        <v>2014</v>
      </c>
      <c r="N188" s="250" t="s">
        <v>2014</v>
      </c>
      <c r="O188" s="250" t="s">
        <v>2014</v>
      </c>
      <c r="P188" s="246" t="s">
        <v>2157</v>
      </c>
      <c r="Q188" s="249" t="s">
        <v>2150</v>
      </c>
    </row>
    <row r="189" spans="3:17" ht="52.8" x14ac:dyDescent="0.3">
      <c r="C189" s="252">
        <v>32</v>
      </c>
      <c r="D189" s="246">
        <v>7.4</v>
      </c>
      <c r="E189" s="246" t="s">
        <v>2144</v>
      </c>
      <c r="F189" s="246" t="s">
        <v>2143</v>
      </c>
      <c r="G189" s="246" t="s">
        <v>1399</v>
      </c>
      <c r="H189" s="246" t="s">
        <v>2155</v>
      </c>
      <c r="I189" s="246">
        <v>39</v>
      </c>
      <c r="J189" s="208" t="s">
        <v>2013</v>
      </c>
      <c r="K189" s="249" t="s">
        <v>2149</v>
      </c>
      <c r="L189" s="250" t="s">
        <v>2014</v>
      </c>
      <c r="M189" s="250" t="s">
        <v>2014</v>
      </c>
      <c r="N189" s="250" t="s">
        <v>2014</v>
      </c>
      <c r="O189" s="250" t="s">
        <v>2014</v>
      </c>
      <c r="P189" s="250" t="s">
        <v>2014</v>
      </c>
      <c r="Q189" s="250" t="s">
        <v>2014</v>
      </c>
    </row>
    <row r="190" spans="3:17" x14ac:dyDescent="0.3">
      <c r="C190" s="252"/>
      <c r="D190" s="246">
        <v>7.4</v>
      </c>
      <c r="E190" s="246" t="s">
        <v>2144</v>
      </c>
      <c r="F190" s="246" t="s">
        <v>2143</v>
      </c>
      <c r="G190" s="246" t="s">
        <v>1399</v>
      </c>
      <c r="H190" s="246" t="s">
        <v>2155</v>
      </c>
      <c r="I190" s="246">
        <v>39</v>
      </c>
      <c r="J190" s="208" t="s">
        <v>1992</v>
      </c>
      <c r="K190" s="249" t="s">
        <v>2015</v>
      </c>
      <c r="L190" s="250" t="s">
        <v>2014</v>
      </c>
      <c r="M190" s="250" t="s">
        <v>2014</v>
      </c>
      <c r="N190" s="250" t="s">
        <v>2014</v>
      </c>
      <c r="O190" s="250" t="s">
        <v>2014</v>
      </c>
      <c r="P190" s="250" t="s">
        <v>2014</v>
      </c>
      <c r="Q190" s="250" t="s">
        <v>2014</v>
      </c>
    </row>
    <row r="191" spans="3:17" ht="22.8" x14ac:dyDescent="0.3">
      <c r="C191" s="252"/>
      <c r="D191" s="246">
        <v>7.4</v>
      </c>
      <c r="E191" s="246" t="s">
        <v>2144</v>
      </c>
      <c r="F191" s="246" t="s">
        <v>2143</v>
      </c>
      <c r="G191" s="246" t="s">
        <v>1399</v>
      </c>
      <c r="H191" s="246" t="s">
        <v>2155</v>
      </c>
      <c r="I191" s="246">
        <v>39</v>
      </c>
      <c r="J191" s="251" t="s">
        <v>2009</v>
      </c>
      <c r="K191" s="249" t="s">
        <v>2015</v>
      </c>
      <c r="L191" s="250" t="s">
        <v>2014</v>
      </c>
      <c r="M191" s="250" t="s">
        <v>2014</v>
      </c>
      <c r="N191" s="250" t="s">
        <v>2014</v>
      </c>
      <c r="O191" s="250" t="s">
        <v>2014</v>
      </c>
      <c r="P191" s="250" t="s">
        <v>2014</v>
      </c>
      <c r="Q191" s="250" t="s">
        <v>2014</v>
      </c>
    </row>
    <row r="192" spans="3:17" ht="22.8" x14ac:dyDescent="0.3">
      <c r="C192" s="252"/>
      <c r="D192" s="246">
        <v>7.4</v>
      </c>
      <c r="E192" s="246" t="s">
        <v>2144</v>
      </c>
      <c r="F192" s="246" t="s">
        <v>2143</v>
      </c>
      <c r="G192" s="246" t="s">
        <v>1399</v>
      </c>
      <c r="H192" s="246" t="s">
        <v>2155</v>
      </c>
      <c r="I192" s="246">
        <v>39</v>
      </c>
      <c r="J192" s="251" t="s">
        <v>2007</v>
      </c>
      <c r="K192" s="249" t="s">
        <v>2015</v>
      </c>
      <c r="L192" s="250" t="s">
        <v>2014</v>
      </c>
      <c r="M192" s="250" t="s">
        <v>2014</v>
      </c>
      <c r="N192" s="250" t="s">
        <v>2014</v>
      </c>
      <c r="O192" s="250" t="s">
        <v>2014</v>
      </c>
      <c r="P192" s="250" t="s">
        <v>2014</v>
      </c>
      <c r="Q192" s="250" t="s">
        <v>2014</v>
      </c>
    </row>
    <row r="193" spans="3:17" ht="264" x14ac:dyDescent="0.3">
      <c r="C193" s="252"/>
      <c r="D193" s="246">
        <v>7.4</v>
      </c>
      <c r="E193" s="246" t="s">
        <v>2144</v>
      </c>
      <c r="F193" s="246" t="s">
        <v>2143</v>
      </c>
      <c r="G193" s="246" t="s">
        <v>1399</v>
      </c>
      <c r="H193" s="246" t="s">
        <v>2155</v>
      </c>
      <c r="I193" s="246">
        <v>39</v>
      </c>
      <c r="J193" s="251" t="s">
        <v>2003</v>
      </c>
      <c r="K193" s="249" t="s">
        <v>2156</v>
      </c>
      <c r="L193" s="250" t="s">
        <v>2014</v>
      </c>
      <c r="M193" s="250" t="s">
        <v>2014</v>
      </c>
      <c r="N193" s="250" t="s">
        <v>2014</v>
      </c>
      <c r="O193" s="250" t="s">
        <v>2014</v>
      </c>
      <c r="P193" s="250" t="s">
        <v>2014</v>
      </c>
      <c r="Q193" s="250" t="s">
        <v>2014</v>
      </c>
    </row>
    <row r="194" spans="3:17" ht="105.6" x14ac:dyDescent="0.3">
      <c r="C194" s="252"/>
      <c r="D194" s="246">
        <v>7.4</v>
      </c>
      <c r="E194" s="246" t="s">
        <v>2144</v>
      </c>
      <c r="F194" s="246" t="s">
        <v>2143</v>
      </c>
      <c r="G194" s="246" t="s">
        <v>1399</v>
      </c>
      <c r="H194" s="246" t="s">
        <v>2155</v>
      </c>
      <c r="I194" s="246">
        <v>39</v>
      </c>
      <c r="J194" s="251" t="s">
        <v>1959</v>
      </c>
      <c r="K194" s="249" t="s">
        <v>2154</v>
      </c>
      <c r="L194" s="250" t="s">
        <v>2014</v>
      </c>
      <c r="M194" s="250" t="s">
        <v>2014</v>
      </c>
      <c r="N194" s="250" t="s">
        <v>2014</v>
      </c>
      <c r="O194" s="250" t="s">
        <v>2014</v>
      </c>
      <c r="P194" s="250" t="s">
        <v>2014</v>
      </c>
      <c r="Q194" s="250" t="s">
        <v>2014</v>
      </c>
    </row>
    <row r="195" spans="3:17" ht="52.8" x14ac:dyDescent="0.3">
      <c r="C195" s="254">
        <v>33</v>
      </c>
      <c r="D195" s="246">
        <v>7.4</v>
      </c>
      <c r="E195" s="246" t="s">
        <v>2144</v>
      </c>
      <c r="F195" s="246" t="s">
        <v>2143</v>
      </c>
      <c r="G195" s="246" t="s">
        <v>980</v>
      </c>
      <c r="H195" s="246" t="s">
        <v>2152</v>
      </c>
      <c r="I195" s="246">
        <v>39</v>
      </c>
      <c r="J195" s="208" t="s">
        <v>2013</v>
      </c>
      <c r="K195" s="249" t="s">
        <v>2149</v>
      </c>
      <c r="L195" s="249" t="s">
        <v>980</v>
      </c>
      <c r="M195" s="246" t="s">
        <v>1455</v>
      </c>
      <c r="N195" s="250" t="s">
        <v>2014</v>
      </c>
      <c r="O195" s="250" t="s">
        <v>2014</v>
      </c>
      <c r="P195" s="246" t="s">
        <v>2151</v>
      </c>
      <c r="Q195" s="246" t="s">
        <v>1455</v>
      </c>
    </row>
    <row r="196" spans="3:17" ht="52.8" x14ac:dyDescent="0.3">
      <c r="C196" s="254"/>
      <c r="D196" s="246">
        <v>7.4</v>
      </c>
      <c r="E196" s="246" t="s">
        <v>2144</v>
      </c>
      <c r="F196" s="246" t="s">
        <v>2143</v>
      </c>
      <c r="G196" s="246" t="s">
        <v>980</v>
      </c>
      <c r="H196" s="246" t="s">
        <v>2152</v>
      </c>
      <c r="I196" s="246">
        <v>39</v>
      </c>
      <c r="J196" s="208" t="s">
        <v>1992</v>
      </c>
      <c r="K196" s="249" t="s">
        <v>2015</v>
      </c>
      <c r="L196" s="249" t="s">
        <v>980</v>
      </c>
      <c r="M196" s="249" t="s">
        <v>2015</v>
      </c>
      <c r="N196" s="250" t="s">
        <v>2014</v>
      </c>
      <c r="O196" s="250" t="s">
        <v>2014</v>
      </c>
      <c r="P196" s="246" t="s">
        <v>2151</v>
      </c>
      <c r="Q196" s="249" t="s">
        <v>2010</v>
      </c>
    </row>
    <row r="197" spans="3:17" ht="22.8" x14ac:dyDescent="0.3">
      <c r="C197" s="254"/>
      <c r="D197" s="246">
        <v>7.4</v>
      </c>
      <c r="E197" s="246" t="s">
        <v>2144</v>
      </c>
      <c r="F197" s="246" t="s">
        <v>2143</v>
      </c>
      <c r="G197" s="246" t="s">
        <v>980</v>
      </c>
      <c r="H197" s="246" t="s">
        <v>2152</v>
      </c>
      <c r="I197" s="246">
        <v>39</v>
      </c>
      <c r="J197" s="251" t="s">
        <v>2009</v>
      </c>
      <c r="K197" s="249" t="s">
        <v>2015</v>
      </c>
      <c r="L197" s="249" t="s">
        <v>980</v>
      </c>
      <c r="M197" s="249" t="s">
        <v>2015</v>
      </c>
      <c r="N197" s="250" t="s">
        <v>2014</v>
      </c>
      <c r="O197" s="250" t="s">
        <v>2014</v>
      </c>
      <c r="P197" s="246" t="s">
        <v>2151</v>
      </c>
      <c r="Q197" s="246" t="s">
        <v>1455</v>
      </c>
    </row>
    <row r="198" spans="3:17" ht="290.39999999999998" x14ac:dyDescent="0.3">
      <c r="C198" s="254"/>
      <c r="D198" s="246">
        <v>7.4</v>
      </c>
      <c r="E198" s="246" t="s">
        <v>2144</v>
      </c>
      <c r="F198" s="246" t="s">
        <v>2143</v>
      </c>
      <c r="G198" s="246" t="s">
        <v>980</v>
      </c>
      <c r="H198" s="246" t="s">
        <v>2152</v>
      </c>
      <c r="I198" s="246">
        <v>39</v>
      </c>
      <c r="J198" s="251" t="s">
        <v>2007</v>
      </c>
      <c r="K198" s="249" t="s">
        <v>2015</v>
      </c>
      <c r="L198" s="249" t="s">
        <v>980</v>
      </c>
      <c r="M198" s="249" t="s">
        <v>2015</v>
      </c>
      <c r="N198" s="250" t="s">
        <v>2014</v>
      </c>
      <c r="O198" s="250" t="s">
        <v>2014</v>
      </c>
      <c r="P198" s="246" t="s">
        <v>2151</v>
      </c>
      <c r="Q198" s="249" t="s">
        <v>2148</v>
      </c>
    </row>
    <row r="199" spans="3:17" ht="171.6" x14ac:dyDescent="0.3">
      <c r="C199" s="254"/>
      <c r="D199" s="246">
        <v>7.4</v>
      </c>
      <c r="E199" s="246" t="s">
        <v>2144</v>
      </c>
      <c r="F199" s="246" t="s">
        <v>2143</v>
      </c>
      <c r="G199" s="246" t="s">
        <v>980</v>
      </c>
      <c r="H199" s="246" t="s">
        <v>2152</v>
      </c>
      <c r="I199" s="246">
        <v>39</v>
      </c>
      <c r="J199" s="251" t="s">
        <v>2003</v>
      </c>
      <c r="K199" s="246" t="s">
        <v>1455</v>
      </c>
      <c r="L199" s="249" t="s">
        <v>980</v>
      </c>
      <c r="M199" s="246" t="s">
        <v>1455</v>
      </c>
      <c r="N199" s="250" t="s">
        <v>2014</v>
      </c>
      <c r="O199" s="250" t="s">
        <v>2014</v>
      </c>
      <c r="P199" s="246" t="s">
        <v>2151</v>
      </c>
      <c r="Q199" s="249" t="s">
        <v>2153</v>
      </c>
    </row>
    <row r="200" spans="3:17" ht="66" x14ac:dyDescent="0.3">
      <c r="C200" s="254"/>
      <c r="D200" s="246">
        <v>7.4</v>
      </c>
      <c r="E200" s="246" t="s">
        <v>2144</v>
      </c>
      <c r="F200" s="246" t="s">
        <v>2143</v>
      </c>
      <c r="G200" s="246" t="s">
        <v>980</v>
      </c>
      <c r="H200" s="246" t="s">
        <v>2152</v>
      </c>
      <c r="I200" s="246">
        <v>39</v>
      </c>
      <c r="J200" s="251" t="s">
        <v>1959</v>
      </c>
      <c r="K200" s="246" t="s">
        <v>1455</v>
      </c>
      <c r="L200" s="249" t="s">
        <v>980</v>
      </c>
      <c r="M200" s="246" t="s">
        <v>1455</v>
      </c>
      <c r="N200" s="250" t="s">
        <v>2014</v>
      </c>
      <c r="O200" s="250" t="s">
        <v>2014</v>
      </c>
      <c r="P200" s="246" t="s">
        <v>2151</v>
      </c>
      <c r="Q200" s="249" t="s">
        <v>2150</v>
      </c>
    </row>
    <row r="201" spans="3:17" ht="52.8" x14ac:dyDescent="0.3">
      <c r="C201" s="254">
        <v>34</v>
      </c>
      <c r="D201" s="246">
        <v>7.4</v>
      </c>
      <c r="E201" s="246" t="s">
        <v>2144</v>
      </c>
      <c r="F201" s="246" t="s">
        <v>2143</v>
      </c>
      <c r="G201" s="246" t="s">
        <v>1404</v>
      </c>
      <c r="H201" s="246" t="s">
        <v>2142</v>
      </c>
      <c r="I201" s="246">
        <v>39</v>
      </c>
      <c r="J201" s="208" t="s">
        <v>2013</v>
      </c>
      <c r="K201" s="249" t="s">
        <v>2149</v>
      </c>
      <c r="L201" s="246" t="s">
        <v>986</v>
      </c>
      <c r="M201" s="246" t="s">
        <v>1455</v>
      </c>
      <c r="N201" s="250" t="s">
        <v>2014</v>
      </c>
      <c r="O201" s="250" t="s">
        <v>2014</v>
      </c>
      <c r="P201" s="246" t="s">
        <v>1340</v>
      </c>
      <c r="Q201" s="246" t="s">
        <v>1455</v>
      </c>
    </row>
    <row r="202" spans="3:17" ht="52.8" x14ac:dyDescent="0.3">
      <c r="C202" s="254"/>
      <c r="D202" s="246">
        <v>7.4</v>
      </c>
      <c r="E202" s="246" t="s">
        <v>2144</v>
      </c>
      <c r="F202" s="246" t="s">
        <v>2143</v>
      </c>
      <c r="G202" s="246" t="s">
        <v>1404</v>
      </c>
      <c r="H202" s="246" t="s">
        <v>2142</v>
      </c>
      <c r="I202" s="246">
        <v>39</v>
      </c>
      <c r="J202" s="208" t="s">
        <v>1992</v>
      </c>
      <c r="K202" s="249" t="s">
        <v>2015</v>
      </c>
      <c r="L202" s="246" t="s">
        <v>986</v>
      </c>
      <c r="M202" s="249" t="s">
        <v>2015</v>
      </c>
      <c r="N202" s="250" t="s">
        <v>2014</v>
      </c>
      <c r="O202" s="250" t="s">
        <v>2014</v>
      </c>
      <c r="P202" s="246" t="s">
        <v>1340</v>
      </c>
      <c r="Q202" s="249" t="s">
        <v>2010</v>
      </c>
    </row>
    <row r="203" spans="3:17" ht="22.8" x14ac:dyDescent="0.3">
      <c r="C203" s="254"/>
      <c r="D203" s="246">
        <v>7.4</v>
      </c>
      <c r="E203" s="246" t="s">
        <v>2144</v>
      </c>
      <c r="F203" s="246" t="s">
        <v>2143</v>
      </c>
      <c r="G203" s="246" t="s">
        <v>1404</v>
      </c>
      <c r="H203" s="246" t="s">
        <v>2142</v>
      </c>
      <c r="I203" s="246">
        <v>39</v>
      </c>
      <c r="J203" s="251" t="s">
        <v>2009</v>
      </c>
      <c r="K203" s="249" t="s">
        <v>2015</v>
      </c>
      <c r="L203" s="246" t="s">
        <v>986</v>
      </c>
      <c r="M203" s="249" t="s">
        <v>2015</v>
      </c>
      <c r="N203" s="250" t="s">
        <v>2014</v>
      </c>
      <c r="O203" s="250" t="s">
        <v>2014</v>
      </c>
      <c r="P203" s="246" t="s">
        <v>1340</v>
      </c>
      <c r="Q203" s="246" t="s">
        <v>1455</v>
      </c>
    </row>
    <row r="204" spans="3:17" ht="291.60000000000002" customHeight="1" x14ac:dyDescent="0.3">
      <c r="C204" s="254"/>
      <c r="D204" s="246">
        <v>7.4</v>
      </c>
      <c r="E204" s="246" t="s">
        <v>2144</v>
      </c>
      <c r="F204" s="246" t="s">
        <v>2143</v>
      </c>
      <c r="G204" s="246" t="s">
        <v>1404</v>
      </c>
      <c r="H204" s="246" t="s">
        <v>2142</v>
      </c>
      <c r="I204" s="246">
        <v>39</v>
      </c>
      <c r="J204" s="251" t="s">
        <v>2007</v>
      </c>
      <c r="K204" s="249" t="s">
        <v>2015</v>
      </c>
      <c r="L204" s="246" t="s">
        <v>986</v>
      </c>
      <c r="M204" s="249" t="s">
        <v>2015</v>
      </c>
      <c r="N204" s="250" t="s">
        <v>2014</v>
      </c>
      <c r="O204" s="250" t="s">
        <v>2014</v>
      </c>
      <c r="P204" s="246" t="s">
        <v>1340</v>
      </c>
      <c r="Q204" s="249" t="s">
        <v>2148</v>
      </c>
    </row>
    <row r="205" spans="3:17" ht="145.19999999999999" x14ac:dyDescent="0.3">
      <c r="C205" s="254"/>
      <c r="D205" s="246">
        <v>7.4</v>
      </c>
      <c r="E205" s="246" t="s">
        <v>2144</v>
      </c>
      <c r="F205" s="246" t="s">
        <v>2143</v>
      </c>
      <c r="G205" s="246" t="s">
        <v>1404</v>
      </c>
      <c r="H205" s="246" t="s">
        <v>2142</v>
      </c>
      <c r="I205" s="246">
        <v>39</v>
      </c>
      <c r="J205" s="251" t="s">
        <v>2003</v>
      </c>
      <c r="K205" s="249" t="s">
        <v>2147</v>
      </c>
      <c r="L205" s="246" t="s">
        <v>986</v>
      </c>
      <c r="M205" s="246" t="s">
        <v>2146</v>
      </c>
      <c r="N205" s="250" t="s">
        <v>2014</v>
      </c>
      <c r="O205" s="250" t="s">
        <v>2014</v>
      </c>
      <c r="P205" s="246" t="s">
        <v>1340</v>
      </c>
      <c r="Q205" s="249" t="s">
        <v>2145</v>
      </c>
    </row>
    <row r="206" spans="3:17" ht="66" x14ac:dyDescent="0.3">
      <c r="C206" s="254"/>
      <c r="D206" s="246">
        <v>7.4</v>
      </c>
      <c r="E206" s="246" t="s">
        <v>2144</v>
      </c>
      <c r="F206" s="246" t="s">
        <v>2143</v>
      </c>
      <c r="G206" s="246" t="s">
        <v>1404</v>
      </c>
      <c r="H206" s="246" t="s">
        <v>2142</v>
      </c>
      <c r="I206" s="246">
        <v>39</v>
      </c>
      <c r="J206" s="251" t="s">
        <v>1959</v>
      </c>
      <c r="K206" s="246" t="s">
        <v>1455</v>
      </c>
      <c r="L206" s="246" t="s">
        <v>986</v>
      </c>
      <c r="M206" s="246" t="s">
        <v>1455</v>
      </c>
      <c r="N206" s="250" t="s">
        <v>2014</v>
      </c>
      <c r="O206" s="250" t="s">
        <v>2014</v>
      </c>
      <c r="P206" s="246" t="s">
        <v>1340</v>
      </c>
      <c r="Q206" s="249" t="s">
        <v>2141</v>
      </c>
    </row>
    <row r="207" spans="3:17" ht="132" x14ac:dyDescent="0.3">
      <c r="C207" s="252">
        <v>35</v>
      </c>
      <c r="D207" s="246">
        <v>7.5</v>
      </c>
      <c r="E207" s="246" t="s">
        <v>2078</v>
      </c>
      <c r="F207" s="246" t="s">
        <v>440</v>
      </c>
      <c r="G207" s="246" t="s">
        <v>2125</v>
      </c>
      <c r="H207" s="246" t="s">
        <v>2124</v>
      </c>
      <c r="I207" s="246" t="s">
        <v>2123</v>
      </c>
      <c r="J207" s="208" t="s">
        <v>2013</v>
      </c>
      <c r="K207" s="249" t="s">
        <v>2130</v>
      </c>
      <c r="L207" s="249" t="s">
        <v>2135</v>
      </c>
      <c r="M207" s="249" t="s">
        <v>2140</v>
      </c>
      <c r="N207" s="246" t="s">
        <v>2133</v>
      </c>
      <c r="O207" s="246" t="s">
        <v>1455</v>
      </c>
      <c r="P207" s="246" t="s">
        <v>442</v>
      </c>
      <c r="Q207" s="246" t="s">
        <v>1455</v>
      </c>
    </row>
    <row r="208" spans="3:17" ht="52.8" x14ac:dyDescent="0.3">
      <c r="C208" s="252"/>
      <c r="D208" s="246">
        <v>7.5</v>
      </c>
      <c r="E208" s="246" t="s">
        <v>2078</v>
      </c>
      <c r="F208" s="246" t="s">
        <v>440</v>
      </c>
      <c r="G208" s="246" t="s">
        <v>2125</v>
      </c>
      <c r="H208" s="246" t="s">
        <v>2124</v>
      </c>
      <c r="I208" s="246" t="s">
        <v>2123</v>
      </c>
      <c r="J208" s="208" t="s">
        <v>1992</v>
      </c>
      <c r="K208" s="249" t="s">
        <v>2015</v>
      </c>
      <c r="L208" s="249" t="s">
        <v>2135</v>
      </c>
      <c r="M208" s="249" t="s">
        <v>2015</v>
      </c>
      <c r="N208" s="246" t="s">
        <v>2133</v>
      </c>
      <c r="O208" s="249" t="s">
        <v>2015</v>
      </c>
      <c r="P208" s="246" t="s">
        <v>442</v>
      </c>
      <c r="Q208" s="249" t="s">
        <v>2010</v>
      </c>
    </row>
    <row r="209" spans="3:17" ht="132" x14ac:dyDescent="0.3">
      <c r="C209" s="252"/>
      <c r="D209" s="246">
        <v>7.5</v>
      </c>
      <c r="E209" s="246" t="s">
        <v>2078</v>
      </c>
      <c r="F209" s="246" t="s">
        <v>440</v>
      </c>
      <c r="G209" s="246" t="s">
        <v>2125</v>
      </c>
      <c r="H209" s="246" t="s">
        <v>2124</v>
      </c>
      <c r="I209" s="246" t="s">
        <v>2123</v>
      </c>
      <c r="J209" s="251" t="s">
        <v>2009</v>
      </c>
      <c r="K209" s="246" t="s">
        <v>1455</v>
      </c>
      <c r="L209" s="249" t="s">
        <v>2135</v>
      </c>
      <c r="M209" s="246" t="s">
        <v>1455</v>
      </c>
      <c r="N209" s="246" t="s">
        <v>2133</v>
      </c>
      <c r="O209" s="249" t="s">
        <v>2139</v>
      </c>
      <c r="P209" s="246" t="s">
        <v>442</v>
      </c>
      <c r="Q209" s="246" t="s">
        <v>1455</v>
      </c>
    </row>
    <row r="210" spans="3:17" ht="26.4" x14ac:dyDescent="0.3">
      <c r="C210" s="252"/>
      <c r="D210" s="246">
        <v>7.5</v>
      </c>
      <c r="E210" s="246" t="s">
        <v>2078</v>
      </c>
      <c r="F210" s="246" t="s">
        <v>440</v>
      </c>
      <c r="G210" s="246" t="s">
        <v>2125</v>
      </c>
      <c r="H210" s="246" t="s">
        <v>2124</v>
      </c>
      <c r="I210" s="246" t="s">
        <v>2123</v>
      </c>
      <c r="J210" s="251" t="s">
        <v>2007</v>
      </c>
      <c r="K210" s="246" t="s">
        <v>1455</v>
      </c>
      <c r="L210" s="249" t="s">
        <v>2135</v>
      </c>
      <c r="M210" s="246" t="s">
        <v>1455</v>
      </c>
      <c r="N210" s="246" t="s">
        <v>2133</v>
      </c>
      <c r="O210" s="249" t="s">
        <v>2015</v>
      </c>
      <c r="P210" s="246" t="s">
        <v>442</v>
      </c>
      <c r="Q210" s="246" t="s">
        <v>1455</v>
      </c>
    </row>
    <row r="211" spans="3:17" ht="409.6" x14ac:dyDescent="0.3">
      <c r="C211" s="252"/>
      <c r="D211" s="246">
        <v>7.5</v>
      </c>
      <c r="E211" s="246" t="s">
        <v>2078</v>
      </c>
      <c r="F211" s="246" t="s">
        <v>440</v>
      </c>
      <c r="G211" s="246" t="s">
        <v>2125</v>
      </c>
      <c r="H211" s="246" t="s">
        <v>2124</v>
      </c>
      <c r="I211" s="246" t="s">
        <v>2123</v>
      </c>
      <c r="J211" s="251" t="s">
        <v>2003</v>
      </c>
      <c r="K211" s="249" t="s">
        <v>2128</v>
      </c>
      <c r="L211" s="249" t="s">
        <v>2135</v>
      </c>
      <c r="M211" s="249" t="s">
        <v>2138</v>
      </c>
      <c r="N211" s="246" t="s">
        <v>2133</v>
      </c>
      <c r="O211" s="249" t="s">
        <v>2137</v>
      </c>
      <c r="P211" s="246" t="s">
        <v>442</v>
      </c>
      <c r="Q211" s="249" t="s">
        <v>2136</v>
      </c>
    </row>
    <row r="212" spans="3:17" ht="290.39999999999998" x14ac:dyDescent="0.3">
      <c r="C212" s="252"/>
      <c r="D212" s="246">
        <v>7.5</v>
      </c>
      <c r="E212" s="246" t="s">
        <v>2078</v>
      </c>
      <c r="F212" s="246" t="s">
        <v>440</v>
      </c>
      <c r="G212" s="246" t="s">
        <v>2125</v>
      </c>
      <c r="H212" s="246" t="s">
        <v>2124</v>
      </c>
      <c r="I212" s="246" t="s">
        <v>2123</v>
      </c>
      <c r="J212" s="251" t="s">
        <v>1959</v>
      </c>
      <c r="K212" s="249" t="s">
        <v>2122</v>
      </c>
      <c r="L212" s="249" t="s">
        <v>2135</v>
      </c>
      <c r="M212" s="249" t="s">
        <v>2134</v>
      </c>
      <c r="N212" s="246" t="s">
        <v>2133</v>
      </c>
      <c r="O212" s="249" t="s">
        <v>2132</v>
      </c>
      <c r="P212" s="246" t="s">
        <v>442</v>
      </c>
      <c r="Q212" s="249" t="s">
        <v>2131</v>
      </c>
    </row>
    <row r="213" spans="3:17" ht="132" x14ac:dyDescent="0.3">
      <c r="C213" s="252"/>
      <c r="D213" s="246">
        <v>7.5</v>
      </c>
      <c r="E213" s="246" t="s">
        <v>2078</v>
      </c>
      <c r="F213" s="246" t="s">
        <v>440</v>
      </c>
      <c r="G213" s="246" t="s">
        <v>2125</v>
      </c>
      <c r="H213" s="246" t="s">
        <v>2124</v>
      </c>
      <c r="I213" s="246" t="s">
        <v>2123</v>
      </c>
      <c r="J213" s="208" t="s">
        <v>2013</v>
      </c>
      <c r="K213" s="249" t="s">
        <v>2130</v>
      </c>
      <c r="L213" s="249" t="s">
        <v>925</v>
      </c>
      <c r="M213" s="246" t="s">
        <v>2129</v>
      </c>
      <c r="N213" s="250" t="s">
        <v>2014</v>
      </c>
      <c r="O213" s="250" t="s">
        <v>2014</v>
      </c>
      <c r="P213" s="249" t="s">
        <v>446</v>
      </c>
      <c r="Q213" s="246" t="s">
        <v>1455</v>
      </c>
    </row>
    <row r="214" spans="3:17" ht="52.8" x14ac:dyDescent="0.3">
      <c r="C214" s="252"/>
      <c r="D214" s="246">
        <v>7.5</v>
      </c>
      <c r="E214" s="246" t="s">
        <v>2078</v>
      </c>
      <c r="F214" s="246" t="s">
        <v>440</v>
      </c>
      <c r="G214" s="246" t="s">
        <v>2125</v>
      </c>
      <c r="H214" s="246" t="s">
        <v>2124</v>
      </c>
      <c r="I214" s="246" t="s">
        <v>2123</v>
      </c>
      <c r="J214" s="208" t="s">
        <v>1992</v>
      </c>
      <c r="K214" s="249" t="s">
        <v>2015</v>
      </c>
      <c r="L214" s="249" t="s">
        <v>925</v>
      </c>
      <c r="M214" s="249" t="s">
        <v>2015</v>
      </c>
      <c r="N214" s="250" t="s">
        <v>2014</v>
      </c>
      <c r="O214" s="250" t="s">
        <v>2014</v>
      </c>
      <c r="P214" s="249" t="s">
        <v>446</v>
      </c>
      <c r="Q214" s="249" t="s">
        <v>2010</v>
      </c>
    </row>
    <row r="215" spans="3:17" ht="26.4" x14ac:dyDescent="0.3">
      <c r="C215" s="252"/>
      <c r="D215" s="246">
        <v>7.5</v>
      </c>
      <c r="E215" s="246" t="s">
        <v>2078</v>
      </c>
      <c r="F215" s="246" t="s">
        <v>440</v>
      </c>
      <c r="G215" s="246" t="s">
        <v>2125</v>
      </c>
      <c r="H215" s="246" t="s">
        <v>2124</v>
      </c>
      <c r="I215" s="246" t="s">
        <v>2123</v>
      </c>
      <c r="J215" s="251" t="s">
        <v>2009</v>
      </c>
      <c r="K215" s="246" t="s">
        <v>1455</v>
      </c>
      <c r="L215" s="249" t="s">
        <v>925</v>
      </c>
      <c r="M215" s="246" t="s">
        <v>1455</v>
      </c>
      <c r="N215" s="250" t="s">
        <v>2014</v>
      </c>
      <c r="O215" s="250" t="s">
        <v>2014</v>
      </c>
      <c r="P215" s="249" t="s">
        <v>446</v>
      </c>
      <c r="Q215" s="246" t="s">
        <v>1455</v>
      </c>
    </row>
    <row r="216" spans="3:17" ht="26.4" x14ac:dyDescent="0.3">
      <c r="C216" s="252"/>
      <c r="D216" s="246">
        <v>7.5</v>
      </c>
      <c r="E216" s="246" t="s">
        <v>2078</v>
      </c>
      <c r="F216" s="246" t="s">
        <v>440</v>
      </c>
      <c r="G216" s="246" t="s">
        <v>2125</v>
      </c>
      <c r="H216" s="246" t="s">
        <v>2124</v>
      </c>
      <c r="I216" s="246" t="s">
        <v>2123</v>
      </c>
      <c r="J216" s="251" t="s">
        <v>2007</v>
      </c>
      <c r="K216" s="246" t="s">
        <v>1455</v>
      </c>
      <c r="L216" s="249" t="s">
        <v>925</v>
      </c>
      <c r="M216" s="246" t="s">
        <v>1455</v>
      </c>
      <c r="N216" s="250" t="s">
        <v>2014</v>
      </c>
      <c r="O216" s="250" t="s">
        <v>2014</v>
      </c>
      <c r="P216" s="249" t="s">
        <v>446</v>
      </c>
      <c r="Q216" s="246" t="s">
        <v>1455</v>
      </c>
    </row>
    <row r="217" spans="3:17" ht="237.6" x14ac:dyDescent="0.3">
      <c r="C217" s="252"/>
      <c r="D217" s="246">
        <v>7.5</v>
      </c>
      <c r="E217" s="246" t="s">
        <v>2078</v>
      </c>
      <c r="F217" s="246" t="s">
        <v>440</v>
      </c>
      <c r="G217" s="246" t="s">
        <v>2125</v>
      </c>
      <c r="H217" s="246" t="s">
        <v>2124</v>
      </c>
      <c r="I217" s="246" t="s">
        <v>2123</v>
      </c>
      <c r="J217" s="251" t="s">
        <v>2003</v>
      </c>
      <c r="K217" s="249" t="s">
        <v>2128</v>
      </c>
      <c r="L217" s="249" t="s">
        <v>925</v>
      </c>
      <c r="M217" s="249" t="s">
        <v>2127</v>
      </c>
      <c r="N217" s="250" t="s">
        <v>2014</v>
      </c>
      <c r="O217" s="250" t="s">
        <v>2014</v>
      </c>
      <c r="P217" s="249" t="s">
        <v>446</v>
      </c>
      <c r="Q217" s="249" t="s">
        <v>2126</v>
      </c>
    </row>
    <row r="218" spans="3:17" ht="290.39999999999998" x14ac:dyDescent="0.3">
      <c r="C218" s="252"/>
      <c r="D218" s="246">
        <v>7.5</v>
      </c>
      <c r="E218" s="246" t="s">
        <v>2078</v>
      </c>
      <c r="F218" s="246" t="s">
        <v>440</v>
      </c>
      <c r="G218" s="246" t="s">
        <v>2125</v>
      </c>
      <c r="H218" s="246" t="s">
        <v>2124</v>
      </c>
      <c r="I218" s="246" t="s">
        <v>2123</v>
      </c>
      <c r="J218" s="251" t="s">
        <v>1959</v>
      </c>
      <c r="K218" s="249" t="s">
        <v>2122</v>
      </c>
      <c r="L218" s="249" t="s">
        <v>925</v>
      </c>
      <c r="M218" s="249" t="s">
        <v>2121</v>
      </c>
      <c r="N218" s="250" t="s">
        <v>2014</v>
      </c>
      <c r="O218" s="250" t="s">
        <v>2014</v>
      </c>
      <c r="P218" s="249" t="s">
        <v>446</v>
      </c>
      <c r="Q218" s="249" t="s">
        <v>2120</v>
      </c>
    </row>
    <row r="219" spans="3:17" ht="369.6" x14ac:dyDescent="0.3">
      <c r="C219" s="252">
        <v>36</v>
      </c>
      <c r="D219" s="246">
        <v>7.5</v>
      </c>
      <c r="E219" s="246" t="s">
        <v>2078</v>
      </c>
      <c r="F219" s="246" t="s">
        <v>440</v>
      </c>
      <c r="G219" s="246" t="s">
        <v>2110</v>
      </c>
      <c r="H219" s="246" t="s">
        <v>2109</v>
      </c>
      <c r="I219" s="246" t="s">
        <v>2108</v>
      </c>
      <c r="J219" s="208" t="s">
        <v>2013</v>
      </c>
      <c r="K219" s="249" t="s">
        <v>2119</v>
      </c>
      <c r="L219" s="249" t="s">
        <v>2106</v>
      </c>
      <c r="M219" s="249" t="s">
        <v>2118</v>
      </c>
      <c r="N219" s="246" t="s">
        <v>2104</v>
      </c>
      <c r="O219" s="246" t="s">
        <v>1455</v>
      </c>
      <c r="P219" s="246" t="s">
        <v>1272</v>
      </c>
      <c r="Q219" s="246" t="s">
        <v>1455</v>
      </c>
    </row>
    <row r="220" spans="3:17" ht="118.8" x14ac:dyDescent="0.3">
      <c r="C220" s="252"/>
      <c r="D220" s="246">
        <v>7.5</v>
      </c>
      <c r="E220" s="246" t="s">
        <v>2078</v>
      </c>
      <c r="F220" s="246" t="s">
        <v>440</v>
      </c>
      <c r="G220" s="246" t="s">
        <v>2110</v>
      </c>
      <c r="H220" s="246" t="s">
        <v>2109</v>
      </c>
      <c r="I220" s="246" t="s">
        <v>2108</v>
      </c>
      <c r="J220" s="208" t="s">
        <v>1992</v>
      </c>
      <c r="K220" s="249" t="s">
        <v>2015</v>
      </c>
      <c r="L220" s="249" t="s">
        <v>2106</v>
      </c>
      <c r="M220" s="249" t="s">
        <v>2015</v>
      </c>
      <c r="N220" s="246" t="s">
        <v>2104</v>
      </c>
      <c r="O220" s="249" t="s">
        <v>2015</v>
      </c>
      <c r="P220" s="246" t="s">
        <v>1272</v>
      </c>
      <c r="Q220" s="249" t="s">
        <v>2010</v>
      </c>
    </row>
    <row r="221" spans="3:17" ht="118.8" x14ac:dyDescent="0.3">
      <c r="C221" s="252"/>
      <c r="D221" s="246">
        <v>7.5</v>
      </c>
      <c r="E221" s="246" t="s">
        <v>2078</v>
      </c>
      <c r="F221" s="246" t="s">
        <v>440</v>
      </c>
      <c r="G221" s="246" t="s">
        <v>2110</v>
      </c>
      <c r="H221" s="246" t="s">
        <v>2109</v>
      </c>
      <c r="I221" s="246" t="s">
        <v>2108</v>
      </c>
      <c r="J221" s="251" t="s">
        <v>2009</v>
      </c>
      <c r="K221" s="249" t="s">
        <v>2015</v>
      </c>
      <c r="L221" s="249" t="s">
        <v>2106</v>
      </c>
      <c r="M221" s="249" t="s">
        <v>2015</v>
      </c>
      <c r="N221" s="246" t="s">
        <v>2104</v>
      </c>
      <c r="O221" s="249" t="s">
        <v>2015</v>
      </c>
      <c r="P221" s="246" t="s">
        <v>1272</v>
      </c>
      <c r="Q221" s="246" t="s">
        <v>1455</v>
      </c>
    </row>
    <row r="222" spans="3:17" ht="409.6" x14ac:dyDescent="0.3">
      <c r="C222" s="252"/>
      <c r="D222" s="246">
        <v>7.5</v>
      </c>
      <c r="E222" s="246" t="s">
        <v>2078</v>
      </c>
      <c r="F222" s="246" t="s">
        <v>440</v>
      </c>
      <c r="G222" s="246" t="s">
        <v>2110</v>
      </c>
      <c r="H222" s="246" t="s">
        <v>2109</v>
      </c>
      <c r="I222" s="246" t="s">
        <v>2108</v>
      </c>
      <c r="J222" s="251" t="s">
        <v>2007</v>
      </c>
      <c r="K222" s="249" t="s">
        <v>2117</v>
      </c>
      <c r="L222" s="249" t="s">
        <v>2106</v>
      </c>
      <c r="M222" s="249" t="s">
        <v>2015</v>
      </c>
      <c r="N222" s="246" t="s">
        <v>2104</v>
      </c>
      <c r="O222" s="249" t="s">
        <v>2116</v>
      </c>
      <c r="P222" s="246" t="s">
        <v>1272</v>
      </c>
      <c r="Q222" s="249" t="s">
        <v>2115</v>
      </c>
    </row>
    <row r="223" spans="3:17" ht="382.8" x14ac:dyDescent="0.3">
      <c r="C223" s="252"/>
      <c r="D223" s="246">
        <v>7.5</v>
      </c>
      <c r="E223" s="246" t="s">
        <v>2078</v>
      </c>
      <c r="F223" s="246" t="s">
        <v>440</v>
      </c>
      <c r="G223" s="246" t="s">
        <v>2110</v>
      </c>
      <c r="H223" s="246" t="s">
        <v>2109</v>
      </c>
      <c r="I223" s="246" t="s">
        <v>2108</v>
      </c>
      <c r="J223" s="251" t="s">
        <v>2003</v>
      </c>
      <c r="K223" s="249" t="s">
        <v>2114</v>
      </c>
      <c r="L223" s="249" t="s">
        <v>2106</v>
      </c>
      <c r="M223" s="249" t="s">
        <v>2113</v>
      </c>
      <c r="N223" s="246" t="s">
        <v>2104</v>
      </c>
      <c r="O223" s="249" t="s">
        <v>2112</v>
      </c>
      <c r="P223" s="246" t="s">
        <v>1272</v>
      </c>
      <c r="Q223" s="249" t="s">
        <v>2111</v>
      </c>
    </row>
    <row r="224" spans="3:17" ht="409.6" x14ac:dyDescent="0.3">
      <c r="C224" s="252"/>
      <c r="D224" s="246">
        <v>7.5</v>
      </c>
      <c r="E224" s="246" t="s">
        <v>2078</v>
      </c>
      <c r="F224" s="246" t="s">
        <v>440</v>
      </c>
      <c r="G224" s="246" t="s">
        <v>2110</v>
      </c>
      <c r="H224" s="246" t="s">
        <v>2109</v>
      </c>
      <c r="I224" s="246" t="s">
        <v>2108</v>
      </c>
      <c r="J224" s="251" t="s">
        <v>1959</v>
      </c>
      <c r="K224" s="249" t="s">
        <v>2107</v>
      </c>
      <c r="L224" s="249" t="s">
        <v>2106</v>
      </c>
      <c r="M224" s="249" t="s">
        <v>2105</v>
      </c>
      <c r="N224" s="246" t="s">
        <v>2104</v>
      </c>
      <c r="O224" s="249" t="s">
        <v>2103</v>
      </c>
      <c r="P224" s="246" t="s">
        <v>1272</v>
      </c>
      <c r="Q224" s="249" t="s">
        <v>2102</v>
      </c>
    </row>
    <row r="225" spans="3:17" ht="409.6" x14ac:dyDescent="0.3">
      <c r="C225" s="252">
        <v>37</v>
      </c>
      <c r="D225" s="246">
        <v>7.5</v>
      </c>
      <c r="E225" s="246" t="s">
        <v>2078</v>
      </c>
      <c r="F225" s="246" t="s">
        <v>440</v>
      </c>
      <c r="G225" s="246" t="s">
        <v>2090</v>
      </c>
      <c r="H225" s="246" t="s">
        <v>2089</v>
      </c>
      <c r="I225" s="246" t="s">
        <v>2088</v>
      </c>
      <c r="J225" s="208" t="s">
        <v>2013</v>
      </c>
      <c r="K225" s="249" t="s">
        <v>2094</v>
      </c>
      <c r="L225" s="249" t="s">
        <v>1654</v>
      </c>
      <c r="M225" s="249" t="s">
        <v>2101</v>
      </c>
      <c r="N225" s="246" t="s">
        <v>2096</v>
      </c>
      <c r="O225" s="246" t="s">
        <v>1455</v>
      </c>
      <c r="P225" s="249" t="s">
        <v>447</v>
      </c>
      <c r="Q225" s="246" t="s">
        <v>1455</v>
      </c>
    </row>
    <row r="226" spans="3:17" ht="52.8" x14ac:dyDescent="0.3">
      <c r="C226" s="252"/>
      <c r="D226" s="246">
        <v>7.5</v>
      </c>
      <c r="E226" s="246" t="s">
        <v>2078</v>
      </c>
      <c r="F226" s="246" t="s">
        <v>440</v>
      </c>
      <c r="G226" s="246" t="s">
        <v>2090</v>
      </c>
      <c r="H226" s="246" t="s">
        <v>2089</v>
      </c>
      <c r="I226" s="246" t="s">
        <v>2088</v>
      </c>
      <c r="J226" s="208" t="s">
        <v>1992</v>
      </c>
      <c r="K226" s="249" t="s">
        <v>2015</v>
      </c>
      <c r="L226" s="249" t="s">
        <v>1654</v>
      </c>
      <c r="M226" s="249" t="s">
        <v>2015</v>
      </c>
      <c r="N226" s="246" t="s">
        <v>2096</v>
      </c>
      <c r="O226" s="249" t="s">
        <v>2015</v>
      </c>
      <c r="P226" s="249" t="s">
        <v>447</v>
      </c>
      <c r="Q226" s="249" t="s">
        <v>2010</v>
      </c>
    </row>
    <row r="227" spans="3:17" ht="26.4" x14ac:dyDescent="0.3">
      <c r="C227" s="252"/>
      <c r="D227" s="246">
        <v>7.5</v>
      </c>
      <c r="E227" s="246" t="s">
        <v>2078</v>
      </c>
      <c r="F227" s="246" t="s">
        <v>440</v>
      </c>
      <c r="G227" s="246" t="s">
        <v>2090</v>
      </c>
      <c r="H227" s="246" t="s">
        <v>2089</v>
      </c>
      <c r="I227" s="246" t="s">
        <v>2088</v>
      </c>
      <c r="J227" s="251" t="s">
        <v>2009</v>
      </c>
      <c r="K227" s="246" t="s">
        <v>1455</v>
      </c>
      <c r="L227" s="249" t="s">
        <v>1654</v>
      </c>
      <c r="M227" s="246" t="s">
        <v>1455</v>
      </c>
      <c r="N227" s="246" t="s">
        <v>2096</v>
      </c>
      <c r="O227" s="249" t="s">
        <v>2015</v>
      </c>
      <c r="P227" s="249" t="s">
        <v>447</v>
      </c>
      <c r="Q227" s="246" t="s">
        <v>1455</v>
      </c>
    </row>
    <row r="228" spans="3:17" ht="26.4" x14ac:dyDescent="0.3">
      <c r="C228" s="252"/>
      <c r="D228" s="246">
        <v>7.5</v>
      </c>
      <c r="E228" s="246" t="s">
        <v>2078</v>
      </c>
      <c r="F228" s="246" t="s">
        <v>440</v>
      </c>
      <c r="G228" s="246" t="s">
        <v>2090</v>
      </c>
      <c r="H228" s="246" t="s">
        <v>2089</v>
      </c>
      <c r="I228" s="246" t="s">
        <v>2088</v>
      </c>
      <c r="J228" s="251" t="s">
        <v>2007</v>
      </c>
      <c r="K228" s="246" t="s">
        <v>1455</v>
      </c>
      <c r="L228" s="249" t="s">
        <v>1654</v>
      </c>
      <c r="M228" s="246" t="s">
        <v>1455</v>
      </c>
      <c r="N228" s="246" t="s">
        <v>2096</v>
      </c>
      <c r="O228" s="249" t="s">
        <v>2015</v>
      </c>
      <c r="P228" s="249" t="s">
        <v>447</v>
      </c>
      <c r="Q228" s="246" t="s">
        <v>1455</v>
      </c>
    </row>
    <row r="229" spans="3:17" ht="396" x14ac:dyDescent="0.3">
      <c r="C229" s="252"/>
      <c r="D229" s="246">
        <v>7.5</v>
      </c>
      <c r="E229" s="246" t="s">
        <v>2078</v>
      </c>
      <c r="F229" s="246" t="s">
        <v>440</v>
      </c>
      <c r="G229" s="246" t="s">
        <v>2090</v>
      </c>
      <c r="H229" s="246" t="s">
        <v>2089</v>
      </c>
      <c r="I229" s="246" t="s">
        <v>2088</v>
      </c>
      <c r="J229" s="251" t="s">
        <v>2003</v>
      </c>
      <c r="K229" s="249" t="s">
        <v>2092</v>
      </c>
      <c r="L229" s="249" t="s">
        <v>1654</v>
      </c>
      <c r="M229" s="249" t="s">
        <v>2100</v>
      </c>
      <c r="N229" s="246" t="s">
        <v>2096</v>
      </c>
      <c r="O229" s="249" t="s">
        <v>2099</v>
      </c>
      <c r="P229" s="249" t="s">
        <v>447</v>
      </c>
      <c r="Q229" s="249" t="s">
        <v>2098</v>
      </c>
    </row>
    <row r="230" spans="3:17" ht="237.6" x14ac:dyDescent="0.3">
      <c r="C230" s="252"/>
      <c r="D230" s="246">
        <v>7.5</v>
      </c>
      <c r="E230" s="246" t="s">
        <v>2078</v>
      </c>
      <c r="F230" s="246" t="s">
        <v>440</v>
      </c>
      <c r="G230" s="246" t="s">
        <v>2090</v>
      </c>
      <c r="H230" s="246" t="s">
        <v>2089</v>
      </c>
      <c r="I230" s="246" t="s">
        <v>2088</v>
      </c>
      <c r="J230" s="251" t="s">
        <v>1959</v>
      </c>
      <c r="K230" s="249" t="s">
        <v>2087</v>
      </c>
      <c r="L230" s="249" t="s">
        <v>1654</v>
      </c>
      <c r="M230" s="249" t="s">
        <v>2097</v>
      </c>
      <c r="N230" s="246" t="s">
        <v>2096</v>
      </c>
      <c r="O230" s="249" t="s">
        <v>2015</v>
      </c>
      <c r="P230" s="249" t="s">
        <v>447</v>
      </c>
      <c r="Q230" s="249" t="s">
        <v>2095</v>
      </c>
    </row>
    <row r="231" spans="3:17" ht="171.6" x14ac:dyDescent="0.3">
      <c r="C231" s="252"/>
      <c r="D231" s="246">
        <v>7.5</v>
      </c>
      <c r="E231" s="246" t="s">
        <v>2078</v>
      </c>
      <c r="F231" s="246" t="s">
        <v>440</v>
      </c>
      <c r="G231" s="246" t="s">
        <v>2090</v>
      </c>
      <c r="H231" s="246" t="s">
        <v>2089</v>
      </c>
      <c r="I231" s="246" t="s">
        <v>2088</v>
      </c>
      <c r="J231" s="208" t="s">
        <v>2013</v>
      </c>
      <c r="K231" s="249" t="s">
        <v>2094</v>
      </c>
      <c r="L231" s="246" t="s">
        <v>954</v>
      </c>
      <c r="M231" s="249" t="s">
        <v>2093</v>
      </c>
      <c r="N231" s="246" t="s">
        <v>2085</v>
      </c>
      <c r="O231" s="246" t="s">
        <v>1455</v>
      </c>
      <c r="P231" s="250" t="s">
        <v>2014</v>
      </c>
      <c r="Q231" s="250" t="s">
        <v>2014</v>
      </c>
    </row>
    <row r="232" spans="3:17" x14ac:dyDescent="0.3">
      <c r="C232" s="252"/>
      <c r="D232" s="246">
        <v>7.5</v>
      </c>
      <c r="E232" s="246" t="s">
        <v>2078</v>
      </c>
      <c r="F232" s="246" t="s">
        <v>440</v>
      </c>
      <c r="G232" s="246" t="s">
        <v>2090</v>
      </c>
      <c r="H232" s="246" t="s">
        <v>2089</v>
      </c>
      <c r="I232" s="246" t="s">
        <v>2088</v>
      </c>
      <c r="J232" s="208" t="s">
        <v>1992</v>
      </c>
      <c r="K232" s="249" t="s">
        <v>2015</v>
      </c>
      <c r="L232" s="246" t="s">
        <v>954</v>
      </c>
      <c r="M232" s="249" t="s">
        <v>2015</v>
      </c>
      <c r="N232" s="246" t="s">
        <v>2085</v>
      </c>
      <c r="O232" s="249" t="s">
        <v>2015</v>
      </c>
      <c r="P232" s="250" t="s">
        <v>2014</v>
      </c>
      <c r="Q232" s="250" t="s">
        <v>2014</v>
      </c>
    </row>
    <row r="233" spans="3:17" ht="22.8" x14ac:dyDescent="0.3">
      <c r="C233" s="252"/>
      <c r="D233" s="246">
        <v>7.5</v>
      </c>
      <c r="E233" s="246" t="s">
        <v>2078</v>
      </c>
      <c r="F233" s="246" t="s">
        <v>440</v>
      </c>
      <c r="G233" s="246" t="s">
        <v>2090</v>
      </c>
      <c r="H233" s="246" t="s">
        <v>2089</v>
      </c>
      <c r="I233" s="246" t="s">
        <v>2088</v>
      </c>
      <c r="J233" s="251" t="s">
        <v>2009</v>
      </c>
      <c r="K233" s="246" t="s">
        <v>1455</v>
      </c>
      <c r="L233" s="246" t="s">
        <v>954</v>
      </c>
      <c r="M233" s="246" t="s">
        <v>1455</v>
      </c>
      <c r="N233" s="246" t="s">
        <v>2085</v>
      </c>
      <c r="O233" s="249" t="s">
        <v>2015</v>
      </c>
      <c r="P233" s="250" t="s">
        <v>2014</v>
      </c>
      <c r="Q233" s="250" t="s">
        <v>2014</v>
      </c>
    </row>
    <row r="234" spans="3:17" ht="22.8" x14ac:dyDescent="0.3">
      <c r="C234" s="252"/>
      <c r="D234" s="246">
        <v>7.5</v>
      </c>
      <c r="E234" s="246" t="s">
        <v>2078</v>
      </c>
      <c r="F234" s="246" t="s">
        <v>440</v>
      </c>
      <c r="G234" s="246" t="s">
        <v>2090</v>
      </c>
      <c r="H234" s="246" t="s">
        <v>2089</v>
      </c>
      <c r="I234" s="246" t="s">
        <v>2088</v>
      </c>
      <c r="J234" s="251" t="s">
        <v>2007</v>
      </c>
      <c r="K234" s="246" t="s">
        <v>1455</v>
      </c>
      <c r="L234" s="246" t="s">
        <v>954</v>
      </c>
      <c r="M234" s="246" t="s">
        <v>1455</v>
      </c>
      <c r="N234" s="246" t="s">
        <v>2085</v>
      </c>
      <c r="O234" s="249" t="s">
        <v>2015</v>
      </c>
      <c r="P234" s="250" t="s">
        <v>2014</v>
      </c>
      <c r="Q234" s="250" t="s">
        <v>2014</v>
      </c>
    </row>
    <row r="235" spans="3:17" ht="264" x14ac:dyDescent="0.3">
      <c r="C235" s="252"/>
      <c r="D235" s="246">
        <v>7.5</v>
      </c>
      <c r="E235" s="246" t="s">
        <v>2078</v>
      </c>
      <c r="F235" s="246" t="s">
        <v>440</v>
      </c>
      <c r="G235" s="246" t="s">
        <v>2090</v>
      </c>
      <c r="H235" s="246" t="s">
        <v>2089</v>
      </c>
      <c r="I235" s="246" t="s">
        <v>2088</v>
      </c>
      <c r="J235" s="251" t="s">
        <v>2003</v>
      </c>
      <c r="K235" s="249" t="s">
        <v>2092</v>
      </c>
      <c r="L235" s="246" t="s">
        <v>954</v>
      </c>
      <c r="M235" s="249" t="s">
        <v>2091</v>
      </c>
      <c r="N235" s="246" t="s">
        <v>2085</v>
      </c>
      <c r="O235" s="249" t="s">
        <v>2015</v>
      </c>
      <c r="P235" s="250" t="s">
        <v>2014</v>
      </c>
      <c r="Q235" s="250" t="s">
        <v>2014</v>
      </c>
    </row>
    <row r="236" spans="3:17" ht="237.6" x14ac:dyDescent="0.3">
      <c r="C236" s="252"/>
      <c r="D236" s="246">
        <v>7.5</v>
      </c>
      <c r="E236" s="246" t="s">
        <v>2078</v>
      </c>
      <c r="F236" s="246" t="s">
        <v>440</v>
      </c>
      <c r="G236" s="246" t="s">
        <v>2090</v>
      </c>
      <c r="H236" s="246" t="s">
        <v>2089</v>
      </c>
      <c r="I236" s="246" t="s">
        <v>2088</v>
      </c>
      <c r="J236" s="251" t="s">
        <v>1959</v>
      </c>
      <c r="K236" s="249" t="s">
        <v>2087</v>
      </c>
      <c r="L236" s="246" t="s">
        <v>954</v>
      </c>
      <c r="M236" s="249" t="s">
        <v>2086</v>
      </c>
      <c r="N236" s="246" t="s">
        <v>2085</v>
      </c>
      <c r="O236" s="249" t="s">
        <v>2015</v>
      </c>
      <c r="P236" s="250" t="s">
        <v>2014</v>
      </c>
      <c r="Q236" s="250" t="s">
        <v>2014</v>
      </c>
    </row>
    <row r="237" spans="3:17" ht="79.2" x14ac:dyDescent="0.3">
      <c r="C237" s="252">
        <v>38</v>
      </c>
      <c r="D237" s="246">
        <v>7.5</v>
      </c>
      <c r="E237" s="246" t="s">
        <v>2078</v>
      </c>
      <c r="F237" s="246" t="s">
        <v>440</v>
      </c>
      <c r="G237" s="246" t="s">
        <v>2077</v>
      </c>
      <c r="H237" s="246" t="s">
        <v>2076</v>
      </c>
      <c r="I237" s="246" t="s">
        <v>2075</v>
      </c>
      <c r="J237" s="208" t="s">
        <v>2013</v>
      </c>
      <c r="K237" s="249" t="s">
        <v>2084</v>
      </c>
      <c r="L237" s="249" t="s">
        <v>2073</v>
      </c>
      <c r="M237" s="246" t="s">
        <v>1455</v>
      </c>
      <c r="N237" s="250" t="s">
        <v>2014</v>
      </c>
      <c r="O237" s="250" t="s">
        <v>2014</v>
      </c>
      <c r="P237" s="249" t="s">
        <v>454</v>
      </c>
      <c r="Q237" s="246" t="s">
        <v>1455</v>
      </c>
    </row>
    <row r="238" spans="3:17" ht="52.8" x14ac:dyDescent="0.3">
      <c r="C238" s="252"/>
      <c r="D238" s="246">
        <v>7.5</v>
      </c>
      <c r="E238" s="246" t="s">
        <v>2078</v>
      </c>
      <c r="F238" s="246" t="s">
        <v>440</v>
      </c>
      <c r="G238" s="246" t="s">
        <v>2077</v>
      </c>
      <c r="H238" s="246" t="s">
        <v>2076</v>
      </c>
      <c r="I238" s="246" t="s">
        <v>2075</v>
      </c>
      <c r="J238" s="208" t="s">
        <v>1992</v>
      </c>
      <c r="K238" s="249" t="s">
        <v>2015</v>
      </c>
      <c r="L238" s="249" t="s">
        <v>2073</v>
      </c>
      <c r="M238" s="249" t="s">
        <v>2015</v>
      </c>
      <c r="N238" s="250" t="s">
        <v>2014</v>
      </c>
      <c r="O238" s="250" t="s">
        <v>2014</v>
      </c>
      <c r="P238" s="249" t="s">
        <v>454</v>
      </c>
      <c r="Q238" s="249" t="s">
        <v>2010</v>
      </c>
    </row>
    <row r="239" spans="3:17" ht="26.4" x14ac:dyDescent="0.3">
      <c r="C239" s="252"/>
      <c r="D239" s="246">
        <v>7.5</v>
      </c>
      <c r="E239" s="246" t="s">
        <v>2078</v>
      </c>
      <c r="F239" s="246" t="s">
        <v>440</v>
      </c>
      <c r="G239" s="246" t="s">
        <v>2077</v>
      </c>
      <c r="H239" s="246" t="s">
        <v>2076</v>
      </c>
      <c r="I239" s="246" t="s">
        <v>2075</v>
      </c>
      <c r="J239" s="251" t="s">
        <v>2009</v>
      </c>
      <c r="K239" s="249" t="s">
        <v>2015</v>
      </c>
      <c r="L239" s="249" t="s">
        <v>2073</v>
      </c>
      <c r="M239" s="249" t="s">
        <v>2015</v>
      </c>
      <c r="N239" s="250" t="s">
        <v>2014</v>
      </c>
      <c r="O239" s="250" t="s">
        <v>2014</v>
      </c>
      <c r="P239" s="249" t="s">
        <v>454</v>
      </c>
      <c r="Q239" s="246" t="s">
        <v>1455</v>
      </c>
    </row>
    <row r="240" spans="3:17" ht="39.6" x14ac:dyDescent="0.3">
      <c r="C240" s="252"/>
      <c r="D240" s="246">
        <v>7.5</v>
      </c>
      <c r="E240" s="246" t="s">
        <v>2078</v>
      </c>
      <c r="F240" s="246" t="s">
        <v>440</v>
      </c>
      <c r="G240" s="246" t="s">
        <v>2077</v>
      </c>
      <c r="H240" s="246" t="s">
        <v>2076</v>
      </c>
      <c r="I240" s="246" t="s">
        <v>2075</v>
      </c>
      <c r="J240" s="251" t="s">
        <v>2007</v>
      </c>
      <c r="K240" s="249" t="s">
        <v>2083</v>
      </c>
      <c r="L240" s="249" t="s">
        <v>2073</v>
      </c>
      <c r="M240" s="246" t="s">
        <v>1455</v>
      </c>
      <c r="N240" s="250" t="s">
        <v>2014</v>
      </c>
      <c r="O240" s="250" t="s">
        <v>2014</v>
      </c>
      <c r="P240" s="249" t="s">
        <v>454</v>
      </c>
      <c r="Q240" s="249" t="s">
        <v>2082</v>
      </c>
    </row>
    <row r="241" spans="3:17" ht="158.4" x14ac:dyDescent="0.3">
      <c r="C241" s="252"/>
      <c r="D241" s="246">
        <v>7.5</v>
      </c>
      <c r="E241" s="246" t="s">
        <v>2078</v>
      </c>
      <c r="F241" s="246" t="s">
        <v>440</v>
      </c>
      <c r="G241" s="246" t="s">
        <v>2077</v>
      </c>
      <c r="H241" s="246" t="s">
        <v>2076</v>
      </c>
      <c r="I241" s="246" t="s">
        <v>2075</v>
      </c>
      <c r="J241" s="251" t="s">
        <v>2003</v>
      </c>
      <c r="K241" s="249" t="s">
        <v>2081</v>
      </c>
      <c r="L241" s="249" t="s">
        <v>2073</v>
      </c>
      <c r="M241" s="249" t="s">
        <v>2080</v>
      </c>
      <c r="N241" s="250" t="s">
        <v>2014</v>
      </c>
      <c r="O241" s="250" t="s">
        <v>2014</v>
      </c>
      <c r="P241" s="249" t="s">
        <v>454</v>
      </c>
      <c r="Q241" s="249" t="s">
        <v>2079</v>
      </c>
    </row>
    <row r="242" spans="3:17" ht="264" x14ac:dyDescent="0.3">
      <c r="C242" s="252"/>
      <c r="D242" s="246">
        <v>7.5</v>
      </c>
      <c r="E242" s="246" t="s">
        <v>2078</v>
      </c>
      <c r="F242" s="246" t="s">
        <v>440</v>
      </c>
      <c r="G242" s="246" t="s">
        <v>2077</v>
      </c>
      <c r="H242" s="246" t="s">
        <v>2076</v>
      </c>
      <c r="I242" s="246" t="s">
        <v>2075</v>
      </c>
      <c r="J242" s="251" t="s">
        <v>1959</v>
      </c>
      <c r="K242" s="249" t="s">
        <v>2074</v>
      </c>
      <c r="L242" s="249" t="s">
        <v>2073</v>
      </c>
      <c r="M242" s="249" t="s">
        <v>2072</v>
      </c>
      <c r="N242" s="250" t="s">
        <v>2014</v>
      </c>
      <c r="O242" s="250" t="s">
        <v>2014</v>
      </c>
      <c r="P242" s="249" t="s">
        <v>454</v>
      </c>
      <c r="Q242" s="249" t="s">
        <v>2071</v>
      </c>
    </row>
    <row r="243" spans="3:17" ht="250.8" x14ac:dyDescent="0.3">
      <c r="C243" s="252">
        <v>39</v>
      </c>
      <c r="D243" s="246">
        <v>7.6</v>
      </c>
      <c r="E243" s="246" t="s">
        <v>2060</v>
      </c>
      <c r="F243" s="246" t="s">
        <v>1450</v>
      </c>
      <c r="G243" s="246" t="s">
        <v>513</v>
      </c>
      <c r="H243" s="246" t="s">
        <v>2067</v>
      </c>
      <c r="I243" s="246">
        <v>6311</v>
      </c>
      <c r="J243" s="208" t="s">
        <v>2013</v>
      </c>
      <c r="K243" s="246" t="s">
        <v>1455</v>
      </c>
      <c r="L243" s="249" t="s">
        <v>513</v>
      </c>
      <c r="M243" s="249" t="s">
        <v>2070</v>
      </c>
      <c r="N243" s="249" t="s">
        <v>2064</v>
      </c>
      <c r="O243" s="246" t="s">
        <v>1455</v>
      </c>
      <c r="P243" s="246" t="s">
        <v>2062</v>
      </c>
      <c r="Q243" s="246" t="s">
        <v>1455</v>
      </c>
    </row>
    <row r="244" spans="3:17" ht="52.8" x14ac:dyDescent="0.3">
      <c r="C244" s="252"/>
      <c r="D244" s="246">
        <v>7.6</v>
      </c>
      <c r="E244" s="246" t="s">
        <v>2060</v>
      </c>
      <c r="F244" s="246" t="s">
        <v>1450</v>
      </c>
      <c r="G244" s="246" t="s">
        <v>513</v>
      </c>
      <c r="H244" s="246" t="s">
        <v>2067</v>
      </c>
      <c r="I244" s="246">
        <v>6311</v>
      </c>
      <c r="J244" s="208" t="s">
        <v>1992</v>
      </c>
      <c r="K244" s="249" t="s">
        <v>2015</v>
      </c>
      <c r="L244" s="249" t="s">
        <v>513</v>
      </c>
      <c r="M244" s="249" t="s">
        <v>2015</v>
      </c>
      <c r="N244" s="249" t="s">
        <v>2064</v>
      </c>
      <c r="O244" s="249" t="s">
        <v>2015</v>
      </c>
      <c r="P244" s="246" t="s">
        <v>2062</v>
      </c>
      <c r="Q244" s="249" t="s">
        <v>2010</v>
      </c>
    </row>
    <row r="245" spans="3:17" ht="26.4" x14ac:dyDescent="0.3">
      <c r="C245" s="252"/>
      <c r="D245" s="246">
        <v>7.6</v>
      </c>
      <c r="E245" s="246" t="s">
        <v>2060</v>
      </c>
      <c r="F245" s="246" t="s">
        <v>1450</v>
      </c>
      <c r="G245" s="246" t="s">
        <v>513</v>
      </c>
      <c r="H245" s="246" t="s">
        <v>2067</v>
      </c>
      <c r="I245" s="246">
        <v>6311</v>
      </c>
      <c r="J245" s="251" t="s">
        <v>2009</v>
      </c>
      <c r="K245" s="249" t="s">
        <v>2015</v>
      </c>
      <c r="L245" s="249" t="s">
        <v>513</v>
      </c>
      <c r="M245" s="249" t="s">
        <v>2015</v>
      </c>
      <c r="N245" s="249" t="s">
        <v>2064</v>
      </c>
      <c r="O245" s="249" t="s">
        <v>2015</v>
      </c>
      <c r="P245" s="246" t="s">
        <v>2062</v>
      </c>
      <c r="Q245" s="246" t="s">
        <v>1455</v>
      </c>
    </row>
    <row r="246" spans="3:17" ht="264" x14ac:dyDescent="0.3">
      <c r="C246" s="252"/>
      <c r="D246" s="246">
        <v>7.6</v>
      </c>
      <c r="E246" s="246" t="s">
        <v>2060</v>
      </c>
      <c r="F246" s="246" t="s">
        <v>1450</v>
      </c>
      <c r="G246" s="246" t="s">
        <v>513</v>
      </c>
      <c r="H246" s="246" t="s">
        <v>2067</v>
      </c>
      <c r="I246" s="246">
        <v>6311</v>
      </c>
      <c r="J246" s="251" t="s">
        <v>2007</v>
      </c>
      <c r="K246" s="249" t="s">
        <v>2015</v>
      </c>
      <c r="L246" s="249" t="s">
        <v>513</v>
      </c>
      <c r="M246" s="246" t="s">
        <v>1455</v>
      </c>
      <c r="N246" s="249" t="s">
        <v>2064</v>
      </c>
      <c r="O246" s="249" t="s">
        <v>2069</v>
      </c>
      <c r="P246" s="246" t="s">
        <v>2062</v>
      </c>
      <c r="Q246" s="246" t="s">
        <v>1455</v>
      </c>
    </row>
    <row r="247" spans="3:17" ht="132" x14ac:dyDescent="0.3">
      <c r="C247" s="252"/>
      <c r="D247" s="246">
        <v>7.6</v>
      </c>
      <c r="E247" s="246" t="s">
        <v>2060</v>
      </c>
      <c r="F247" s="246" t="s">
        <v>1450</v>
      </c>
      <c r="G247" s="246" t="s">
        <v>513</v>
      </c>
      <c r="H247" s="246" t="s">
        <v>2067</v>
      </c>
      <c r="I247" s="246">
        <v>6311</v>
      </c>
      <c r="J247" s="251" t="s">
        <v>2003</v>
      </c>
      <c r="K247" s="246" t="s">
        <v>1455</v>
      </c>
      <c r="L247" s="249" t="s">
        <v>513</v>
      </c>
      <c r="M247" s="246" t="s">
        <v>1455</v>
      </c>
      <c r="N247" s="249" t="s">
        <v>2064</v>
      </c>
      <c r="O247" s="249" t="s">
        <v>2015</v>
      </c>
      <c r="P247" s="246" t="s">
        <v>2062</v>
      </c>
      <c r="Q247" s="249" t="s">
        <v>2068</v>
      </c>
    </row>
    <row r="248" spans="3:17" ht="409.2" x14ac:dyDescent="0.3">
      <c r="C248" s="252"/>
      <c r="D248" s="246">
        <v>7.6</v>
      </c>
      <c r="E248" s="246" t="s">
        <v>2060</v>
      </c>
      <c r="F248" s="246" t="s">
        <v>1450</v>
      </c>
      <c r="G248" s="246" t="s">
        <v>513</v>
      </c>
      <c r="H248" s="246" t="s">
        <v>2067</v>
      </c>
      <c r="I248" s="246">
        <v>6311</v>
      </c>
      <c r="J248" s="251" t="s">
        <v>1959</v>
      </c>
      <c r="K248" s="249" t="s">
        <v>2066</v>
      </c>
      <c r="L248" s="249" t="s">
        <v>513</v>
      </c>
      <c r="M248" s="249" t="s">
        <v>2065</v>
      </c>
      <c r="N248" s="249" t="s">
        <v>2064</v>
      </c>
      <c r="O248" s="249" t="s">
        <v>2063</v>
      </c>
      <c r="P248" s="246" t="s">
        <v>2062</v>
      </c>
      <c r="Q248" s="249" t="s">
        <v>2061</v>
      </c>
    </row>
    <row r="249" spans="3:17" ht="26.4" x14ac:dyDescent="0.3">
      <c r="C249" s="252">
        <v>40</v>
      </c>
      <c r="D249" s="246">
        <v>7.6</v>
      </c>
      <c r="E249" s="246" t="s">
        <v>2060</v>
      </c>
      <c r="F249" s="246" t="s">
        <v>1450</v>
      </c>
      <c r="G249" s="246" t="s">
        <v>1453</v>
      </c>
      <c r="H249" s="246" t="s">
        <v>2059</v>
      </c>
      <c r="I249" s="246">
        <v>63110</v>
      </c>
      <c r="J249" s="208" t="s">
        <v>2013</v>
      </c>
      <c r="K249" s="246" t="s">
        <v>1455</v>
      </c>
      <c r="L249" s="249" t="s">
        <v>1707</v>
      </c>
      <c r="M249" s="246" t="s">
        <v>1455</v>
      </c>
      <c r="N249" s="249" t="s">
        <v>2057</v>
      </c>
      <c r="O249" s="246" t="s">
        <v>1455</v>
      </c>
      <c r="P249" s="246" t="s">
        <v>2056</v>
      </c>
      <c r="Q249" s="246" t="s">
        <v>1455</v>
      </c>
    </row>
    <row r="250" spans="3:17" ht="52.8" x14ac:dyDescent="0.3">
      <c r="C250" s="252"/>
      <c r="D250" s="246">
        <v>7.6</v>
      </c>
      <c r="E250" s="246" t="s">
        <v>2060</v>
      </c>
      <c r="F250" s="246" t="s">
        <v>1450</v>
      </c>
      <c r="G250" s="246" t="s">
        <v>1453</v>
      </c>
      <c r="H250" s="246" t="s">
        <v>2059</v>
      </c>
      <c r="I250" s="246">
        <v>63110</v>
      </c>
      <c r="J250" s="208" t="s">
        <v>1992</v>
      </c>
      <c r="K250" s="249" t="s">
        <v>2015</v>
      </c>
      <c r="L250" s="249" t="s">
        <v>1707</v>
      </c>
      <c r="M250" s="249" t="s">
        <v>2015</v>
      </c>
      <c r="N250" s="249" t="s">
        <v>2057</v>
      </c>
      <c r="O250" s="249" t="s">
        <v>2015</v>
      </c>
      <c r="P250" s="246" t="s">
        <v>2056</v>
      </c>
      <c r="Q250" s="249" t="s">
        <v>2010</v>
      </c>
    </row>
    <row r="251" spans="3:17" ht="26.4" x14ac:dyDescent="0.3">
      <c r="C251" s="252"/>
      <c r="D251" s="246">
        <v>7.6</v>
      </c>
      <c r="E251" s="246" t="s">
        <v>2060</v>
      </c>
      <c r="F251" s="246" t="s">
        <v>1450</v>
      </c>
      <c r="G251" s="246" t="s">
        <v>1453</v>
      </c>
      <c r="H251" s="246" t="s">
        <v>2059</v>
      </c>
      <c r="I251" s="246">
        <v>63110</v>
      </c>
      <c r="J251" s="251" t="s">
        <v>2009</v>
      </c>
      <c r="K251" s="246" t="s">
        <v>1455</v>
      </c>
      <c r="L251" s="249" t="s">
        <v>1707</v>
      </c>
      <c r="M251" s="246" t="s">
        <v>1455</v>
      </c>
      <c r="N251" s="249" t="s">
        <v>2057</v>
      </c>
      <c r="O251" s="249" t="s">
        <v>2015</v>
      </c>
      <c r="P251" s="246" t="s">
        <v>2056</v>
      </c>
      <c r="Q251" s="246" t="s">
        <v>1455</v>
      </c>
    </row>
    <row r="252" spans="3:17" ht="26.4" x14ac:dyDescent="0.3">
      <c r="C252" s="252"/>
      <c r="D252" s="246">
        <v>7.6</v>
      </c>
      <c r="E252" s="246" t="s">
        <v>2060</v>
      </c>
      <c r="F252" s="246" t="s">
        <v>1450</v>
      </c>
      <c r="G252" s="246" t="s">
        <v>1453</v>
      </c>
      <c r="H252" s="246" t="s">
        <v>2059</v>
      </c>
      <c r="I252" s="246">
        <v>63110</v>
      </c>
      <c r="J252" s="251" t="s">
        <v>2007</v>
      </c>
      <c r="K252" s="246" t="s">
        <v>1455</v>
      </c>
      <c r="L252" s="249" t="s">
        <v>1707</v>
      </c>
      <c r="M252" s="246" t="s">
        <v>1455</v>
      </c>
      <c r="N252" s="249" t="s">
        <v>2057</v>
      </c>
      <c r="O252" s="249" t="s">
        <v>2015</v>
      </c>
      <c r="P252" s="246" t="s">
        <v>2056</v>
      </c>
      <c r="Q252" s="246" t="s">
        <v>1455</v>
      </c>
    </row>
    <row r="253" spans="3:17" ht="26.4" x14ac:dyDescent="0.3">
      <c r="C253" s="252"/>
      <c r="D253" s="246">
        <v>7.6</v>
      </c>
      <c r="E253" s="246" t="s">
        <v>2060</v>
      </c>
      <c r="F253" s="246" t="s">
        <v>1450</v>
      </c>
      <c r="G253" s="246" t="s">
        <v>1453</v>
      </c>
      <c r="H253" s="246" t="s">
        <v>2059</v>
      </c>
      <c r="I253" s="246">
        <v>63110</v>
      </c>
      <c r="J253" s="251" t="s">
        <v>2003</v>
      </c>
      <c r="K253" s="246" t="s">
        <v>1455</v>
      </c>
      <c r="L253" s="249" t="s">
        <v>1707</v>
      </c>
      <c r="M253" s="246" t="s">
        <v>1455</v>
      </c>
      <c r="N253" s="249" t="s">
        <v>2057</v>
      </c>
      <c r="O253" s="249" t="s">
        <v>2015</v>
      </c>
      <c r="P253" s="246" t="s">
        <v>2056</v>
      </c>
      <c r="Q253" s="246" t="s">
        <v>1455</v>
      </c>
    </row>
    <row r="254" spans="3:17" ht="356.4" x14ac:dyDescent="0.3">
      <c r="C254" s="252"/>
      <c r="D254" s="246">
        <v>7.6</v>
      </c>
      <c r="E254" s="246" t="s">
        <v>2060</v>
      </c>
      <c r="F254" s="246" t="s">
        <v>1450</v>
      </c>
      <c r="G254" s="246" t="s">
        <v>1453</v>
      </c>
      <c r="H254" s="246" t="s">
        <v>2059</v>
      </c>
      <c r="I254" s="246">
        <v>63110</v>
      </c>
      <c r="J254" s="251" t="s">
        <v>1959</v>
      </c>
      <c r="K254" s="246" t="s">
        <v>1455</v>
      </c>
      <c r="L254" s="249" t="s">
        <v>1707</v>
      </c>
      <c r="M254" s="249" t="s">
        <v>2058</v>
      </c>
      <c r="N254" s="249" t="s">
        <v>2057</v>
      </c>
      <c r="O254" s="249" t="s">
        <v>2015</v>
      </c>
      <c r="P254" s="246" t="s">
        <v>2056</v>
      </c>
      <c r="Q254" s="246" t="s">
        <v>1455</v>
      </c>
    </row>
    <row r="255" spans="3:17" ht="250.8" x14ac:dyDescent="0.3">
      <c r="C255" s="252">
        <v>41</v>
      </c>
      <c r="D255" s="246">
        <v>7.7</v>
      </c>
      <c r="E255" s="246" t="s">
        <v>364</v>
      </c>
      <c r="F255" s="246" t="s">
        <v>2000</v>
      </c>
      <c r="G255" s="246" t="s">
        <v>899</v>
      </c>
      <c r="H255" s="246" t="s">
        <v>2042</v>
      </c>
      <c r="I255" s="246">
        <v>41000</v>
      </c>
      <c r="J255" s="208" t="s">
        <v>2013</v>
      </c>
      <c r="K255" s="249" t="s">
        <v>2055</v>
      </c>
      <c r="L255" s="246" t="s">
        <v>899</v>
      </c>
      <c r="M255" s="249" t="s">
        <v>2054</v>
      </c>
      <c r="N255" s="246" t="s">
        <v>2039</v>
      </c>
      <c r="O255" s="246" t="s">
        <v>1455</v>
      </c>
      <c r="P255" s="246" t="s">
        <v>899</v>
      </c>
      <c r="Q255" s="246" t="s">
        <v>1455</v>
      </c>
    </row>
    <row r="256" spans="3:17" ht="211.2" x14ac:dyDescent="0.3">
      <c r="C256" s="252"/>
      <c r="D256" s="246">
        <v>7.7</v>
      </c>
      <c r="E256" s="246" t="s">
        <v>364</v>
      </c>
      <c r="F256" s="246" t="s">
        <v>2000</v>
      </c>
      <c r="G256" s="246" t="s">
        <v>899</v>
      </c>
      <c r="H256" s="246" t="s">
        <v>2042</v>
      </c>
      <c r="I256" s="246">
        <v>41000</v>
      </c>
      <c r="J256" s="208" t="s">
        <v>1992</v>
      </c>
      <c r="K256" s="249" t="s">
        <v>2015</v>
      </c>
      <c r="M256" s="249" t="s">
        <v>2015</v>
      </c>
      <c r="N256" s="246" t="s">
        <v>2039</v>
      </c>
      <c r="O256" s="249" t="s">
        <v>2053</v>
      </c>
      <c r="P256" s="246" t="s">
        <v>899</v>
      </c>
      <c r="Q256" s="249" t="s">
        <v>2010</v>
      </c>
    </row>
    <row r="257" spans="3:17" ht="409.6" x14ac:dyDescent="0.3">
      <c r="C257" s="252"/>
      <c r="D257" s="246">
        <v>7.7</v>
      </c>
      <c r="E257" s="246" t="s">
        <v>364</v>
      </c>
      <c r="F257" s="246" t="s">
        <v>2000</v>
      </c>
      <c r="G257" s="246" t="s">
        <v>899</v>
      </c>
      <c r="H257" s="246" t="s">
        <v>2042</v>
      </c>
      <c r="I257" s="246">
        <v>41000</v>
      </c>
      <c r="J257" s="251" t="s">
        <v>2009</v>
      </c>
      <c r="K257" s="249" t="s">
        <v>2052</v>
      </c>
      <c r="L257" s="246" t="s">
        <v>899</v>
      </c>
      <c r="M257" s="249" t="s">
        <v>2051</v>
      </c>
      <c r="N257" s="246" t="s">
        <v>2039</v>
      </c>
      <c r="O257" s="249" t="s">
        <v>2050</v>
      </c>
      <c r="P257" s="246" t="s">
        <v>899</v>
      </c>
      <c r="Q257" s="246" t="s">
        <v>1455</v>
      </c>
    </row>
    <row r="258" spans="3:17" ht="409.6" x14ac:dyDescent="0.3">
      <c r="C258" s="252"/>
      <c r="D258" s="246">
        <v>7.7</v>
      </c>
      <c r="E258" s="246" t="s">
        <v>364</v>
      </c>
      <c r="F258" s="246" t="s">
        <v>2000</v>
      </c>
      <c r="G258" s="246" t="s">
        <v>899</v>
      </c>
      <c r="H258" s="246" t="s">
        <v>2042</v>
      </c>
      <c r="I258" s="246">
        <v>41000</v>
      </c>
      <c r="J258" s="251" t="s">
        <v>2007</v>
      </c>
      <c r="K258" s="249" t="s">
        <v>2049</v>
      </c>
      <c r="L258" s="246" t="s">
        <v>899</v>
      </c>
      <c r="M258" s="249" t="s">
        <v>2048</v>
      </c>
      <c r="N258" s="246" t="s">
        <v>2039</v>
      </c>
      <c r="O258" s="249" t="s">
        <v>2047</v>
      </c>
      <c r="P258" s="246" t="s">
        <v>899</v>
      </c>
      <c r="Q258" s="249" t="s">
        <v>2004</v>
      </c>
    </row>
    <row r="259" spans="3:17" ht="409.6" x14ac:dyDescent="0.3">
      <c r="C259" s="252"/>
      <c r="D259" s="246">
        <v>7.7</v>
      </c>
      <c r="E259" s="246" t="s">
        <v>364</v>
      </c>
      <c r="F259" s="246" t="s">
        <v>2000</v>
      </c>
      <c r="G259" s="246" t="s">
        <v>899</v>
      </c>
      <c r="H259" s="246" t="s">
        <v>2042</v>
      </c>
      <c r="I259" s="246">
        <v>41000</v>
      </c>
      <c r="J259" s="251" t="s">
        <v>2003</v>
      </c>
      <c r="K259" s="249" t="s">
        <v>2046</v>
      </c>
      <c r="L259" s="246" t="s">
        <v>899</v>
      </c>
      <c r="M259" s="249" t="s">
        <v>2045</v>
      </c>
      <c r="N259" s="246" t="s">
        <v>2039</v>
      </c>
      <c r="O259" s="249" t="s">
        <v>2044</v>
      </c>
      <c r="P259" s="246" t="s">
        <v>899</v>
      </c>
      <c r="Q259" s="249" t="s">
        <v>2043</v>
      </c>
    </row>
    <row r="260" spans="3:17" ht="409.6" x14ac:dyDescent="0.3">
      <c r="C260" s="252"/>
      <c r="D260" s="246">
        <v>7.7</v>
      </c>
      <c r="E260" s="246" t="s">
        <v>364</v>
      </c>
      <c r="F260" s="246" t="s">
        <v>2000</v>
      </c>
      <c r="G260" s="246" t="s">
        <v>899</v>
      </c>
      <c r="H260" s="246" t="s">
        <v>2042</v>
      </c>
      <c r="I260" s="246">
        <v>41000</v>
      </c>
      <c r="J260" s="251" t="s">
        <v>1959</v>
      </c>
      <c r="K260" s="249" t="s">
        <v>2041</v>
      </c>
      <c r="L260" s="246" t="s">
        <v>899</v>
      </c>
      <c r="M260" s="249" t="s">
        <v>2040</v>
      </c>
      <c r="N260" s="246" t="s">
        <v>2039</v>
      </c>
      <c r="O260" s="249" t="s">
        <v>2038</v>
      </c>
      <c r="P260" s="246" t="s">
        <v>899</v>
      </c>
      <c r="Q260" s="249" t="s">
        <v>2037</v>
      </c>
    </row>
    <row r="261" spans="3:17" ht="356.4" x14ac:dyDescent="0.3">
      <c r="C261" s="252">
        <v>42</v>
      </c>
      <c r="D261" s="246">
        <v>7.7</v>
      </c>
      <c r="E261" s="246" t="s">
        <v>364</v>
      </c>
      <c r="F261" s="246" t="s">
        <v>2000</v>
      </c>
      <c r="G261" s="246" t="s">
        <v>2029</v>
      </c>
      <c r="H261" s="246" t="s">
        <v>2028</v>
      </c>
      <c r="I261" s="246">
        <v>41000</v>
      </c>
      <c r="J261" s="208" t="s">
        <v>2013</v>
      </c>
      <c r="K261" s="249" t="s">
        <v>2036</v>
      </c>
      <c r="L261" s="249" t="s">
        <v>904</v>
      </c>
      <c r="M261" s="249" t="s">
        <v>2023</v>
      </c>
      <c r="N261" s="246" t="s">
        <v>2025</v>
      </c>
      <c r="O261" s="246" t="s">
        <v>1455</v>
      </c>
      <c r="P261" s="246" t="s">
        <v>904</v>
      </c>
      <c r="Q261" s="246" t="s">
        <v>1455</v>
      </c>
    </row>
    <row r="262" spans="3:17" ht="52.8" x14ac:dyDescent="0.3">
      <c r="C262" s="252"/>
      <c r="D262" s="246">
        <v>7.7</v>
      </c>
      <c r="E262" s="246" t="s">
        <v>364</v>
      </c>
      <c r="F262" s="246" t="s">
        <v>2000</v>
      </c>
      <c r="G262" s="246" t="s">
        <v>2029</v>
      </c>
      <c r="H262" s="246" t="s">
        <v>2028</v>
      </c>
      <c r="I262" s="246">
        <v>41000</v>
      </c>
      <c r="J262" s="208" t="s">
        <v>1992</v>
      </c>
      <c r="K262" s="249" t="s">
        <v>2015</v>
      </c>
      <c r="L262" s="249" t="s">
        <v>904</v>
      </c>
      <c r="M262" s="249" t="s">
        <v>2015</v>
      </c>
      <c r="N262" s="246" t="s">
        <v>2025</v>
      </c>
      <c r="O262" s="246" t="s">
        <v>2005</v>
      </c>
      <c r="P262" s="246" t="s">
        <v>904</v>
      </c>
      <c r="Q262" s="249" t="s">
        <v>2010</v>
      </c>
    </row>
    <row r="263" spans="3:17" ht="409.6" x14ac:dyDescent="0.3">
      <c r="C263" s="252"/>
      <c r="D263" s="246">
        <v>7.7</v>
      </c>
      <c r="E263" s="246" t="s">
        <v>364</v>
      </c>
      <c r="F263" s="246" t="s">
        <v>2000</v>
      </c>
      <c r="G263" s="246" t="s">
        <v>2029</v>
      </c>
      <c r="H263" s="246" t="s">
        <v>2028</v>
      </c>
      <c r="I263" s="246">
        <v>41000</v>
      </c>
      <c r="J263" s="251" t="s">
        <v>2009</v>
      </c>
      <c r="K263" s="249" t="s">
        <v>2035</v>
      </c>
      <c r="L263" s="249" t="s">
        <v>904</v>
      </c>
      <c r="M263" s="249" t="s">
        <v>2034</v>
      </c>
      <c r="N263" s="246" t="s">
        <v>2025</v>
      </c>
      <c r="O263" s="249" t="s">
        <v>2008</v>
      </c>
      <c r="P263" s="246" t="s">
        <v>904</v>
      </c>
      <c r="Q263" s="246" t="s">
        <v>1455</v>
      </c>
    </row>
    <row r="264" spans="3:17" ht="277.2" x14ac:dyDescent="0.3">
      <c r="C264" s="252"/>
      <c r="D264" s="246">
        <v>7.7</v>
      </c>
      <c r="E264" s="246" t="s">
        <v>364</v>
      </c>
      <c r="F264" s="246" t="s">
        <v>2000</v>
      </c>
      <c r="G264" s="246" t="s">
        <v>2029</v>
      </c>
      <c r="H264" s="246" t="s">
        <v>2028</v>
      </c>
      <c r="I264" s="246">
        <v>41000</v>
      </c>
      <c r="J264" s="251" t="s">
        <v>2007</v>
      </c>
      <c r="K264" s="246" t="s">
        <v>1455</v>
      </c>
      <c r="L264" s="249" t="s">
        <v>904</v>
      </c>
      <c r="M264" s="246" t="s">
        <v>1455</v>
      </c>
      <c r="N264" s="246" t="s">
        <v>2025</v>
      </c>
      <c r="O264" s="246" t="s">
        <v>2005</v>
      </c>
      <c r="P264" s="246" t="s">
        <v>904</v>
      </c>
      <c r="Q264" s="249" t="s">
        <v>2033</v>
      </c>
    </row>
    <row r="265" spans="3:17" ht="369.6" x14ac:dyDescent="0.3">
      <c r="C265" s="252"/>
      <c r="D265" s="246">
        <v>7.7</v>
      </c>
      <c r="E265" s="246" t="s">
        <v>364</v>
      </c>
      <c r="F265" s="246" t="s">
        <v>2000</v>
      </c>
      <c r="G265" s="246" t="s">
        <v>2029</v>
      </c>
      <c r="H265" s="246" t="s">
        <v>2028</v>
      </c>
      <c r="I265" s="246">
        <v>41000</v>
      </c>
      <c r="J265" s="251" t="s">
        <v>2003</v>
      </c>
      <c r="K265" s="249" t="s">
        <v>2032</v>
      </c>
      <c r="L265" s="249" t="s">
        <v>904</v>
      </c>
      <c r="M265" s="249" t="s">
        <v>2031</v>
      </c>
      <c r="N265" s="246" t="s">
        <v>2025</v>
      </c>
      <c r="O265" s="249" t="s">
        <v>2002</v>
      </c>
      <c r="P265" s="246" t="s">
        <v>904</v>
      </c>
      <c r="Q265" s="249" t="s">
        <v>2030</v>
      </c>
    </row>
    <row r="266" spans="3:17" ht="409.6" x14ac:dyDescent="0.3">
      <c r="C266" s="252"/>
      <c r="D266" s="246">
        <v>7.7</v>
      </c>
      <c r="E266" s="246" t="s">
        <v>364</v>
      </c>
      <c r="F266" s="246" t="s">
        <v>2000</v>
      </c>
      <c r="G266" s="246" t="s">
        <v>2029</v>
      </c>
      <c r="H266" s="246" t="s">
        <v>2028</v>
      </c>
      <c r="I266" s="246">
        <v>41000</v>
      </c>
      <c r="J266" s="251" t="s">
        <v>1959</v>
      </c>
      <c r="K266" s="249" t="s">
        <v>2027</v>
      </c>
      <c r="L266" s="249" t="s">
        <v>904</v>
      </c>
      <c r="M266" s="249" t="s">
        <v>2026</v>
      </c>
      <c r="N266" s="246" t="s">
        <v>2025</v>
      </c>
      <c r="O266" s="249" t="s">
        <v>1997</v>
      </c>
      <c r="P266" s="246" t="s">
        <v>904</v>
      </c>
      <c r="Q266" s="249" t="s">
        <v>2024</v>
      </c>
    </row>
    <row r="267" spans="3:17" ht="132" x14ac:dyDescent="0.3">
      <c r="C267" s="252">
        <v>43</v>
      </c>
      <c r="D267" s="246">
        <v>7.7</v>
      </c>
      <c r="E267" s="246" t="s">
        <v>364</v>
      </c>
      <c r="F267" s="246" t="s">
        <v>2000</v>
      </c>
      <c r="G267" s="246" t="s">
        <v>995</v>
      </c>
      <c r="H267" s="246" t="s">
        <v>2018</v>
      </c>
      <c r="I267" s="246">
        <v>43</v>
      </c>
      <c r="J267" s="208" t="s">
        <v>2013</v>
      </c>
      <c r="K267" s="246" t="s">
        <v>1455</v>
      </c>
      <c r="L267" s="249" t="s">
        <v>2017</v>
      </c>
      <c r="M267" s="249" t="s">
        <v>2023</v>
      </c>
      <c r="N267" s="246" t="s">
        <v>2016</v>
      </c>
      <c r="O267" s="249" t="s">
        <v>1455</v>
      </c>
      <c r="P267" s="250" t="s">
        <v>2014</v>
      </c>
      <c r="Q267" s="250" t="s">
        <v>2014</v>
      </c>
    </row>
    <row r="268" spans="3:17" ht="132" x14ac:dyDescent="0.3">
      <c r="C268" s="252"/>
      <c r="D268" s="246">
        <v>7.7</v>
      </c>
      <c r="E268" s="246" t="s">
        <v>364</v>
      </c>
      <c r="F268" s="246" t="s">
        <v>2000</v>
      </c>
      <c r="G268" s="246" t="s">
        <v>995</v>
      </c>
      <c r="H268" s="246" t="s">
        <v>2018</v>
      </c>
      <c r="I268" s="246">
        <v>43</v>
      </c>
      <c r="J268" s="208" t="s">
        <v>1992</v>
      </c>
      <c r="K268" s="249" t="s">
        <v>2015</v>
      </c>
      <c r="L268" s="249" t="s">
        <v>2017</v>
      </c>
      <c r="M268" s="249" t="s">
        <v>2015</v>
      </c>
      <c r="N268" s="246" t="s">
        <v>2016</v>
      </c>
      <c r="O268" s="249" t="s">
        <v>2015</v>
      </c>
      <c r="P268" s="250" t="s">
        <v>2014</v>
      </c>
      <c r="Q268" s="250" t="s">
        <v>2014</v>
      </c>
    </row>
    <row r="269" spans="3:17" ht="132" x14ac:dyDescent="0.3">
      <c r="C269" s="252"/>
      <c r="D269" s="246">
        <v>7.7</v>
      </c>
      <c r="E269" s="246" t="s">
        <v>364</v>
      </c>
      <c r="F269" s="246" t="s">
        <v>2000</v>
      </c>
      <c r="G269" s="246" t="s">
        <v>995</v>
      </c>
      <c r="H269" s="246" t="s">
        <v>2018</v>
      </c>
      <c r="I269" s="246">
        <v>43</v>
      </c>
      <c r="J269" s="251" t="s">
        <v>2009</v>
      </c>
      <c r="K269" s="249" t="s">
        <v>2022</v>
      </c>
      <c r="L269" s="249" t="s">
        <v>2017</v>
      </c>
      <c r="M269" s="246" t="s">
        <v>1455</v>
      </c>
      <c r="N269" s="246" t="s">
        <v>2016</v>
      </c>
      <c r="O269" s="249" t="s">
        <v>2015</v>
      </c>
      <c r="P269" s="250" t="s">
        <v>2014</v>
      </c>
      <c r="Q269" s="250" t="s">
        <v>2014</v>
      </c>
    </row>
    <row r="270" spans="3:17" ht="132" x14ac:dyDescent="0.3">
      <c r="C270" s="252"/>
      <c r="D270" s="246">
        <v>7.7</v>
      </c>
      <c r="E270" s="246" t="s">
        <v>364</v>
      </c>
      <c r="F270" s="246" t="s">
        <v>2000</v>
      </c>
      <c r="G270" s="246" t="s">
        <v>995</v>
      </c>
      <c r="H270" s="246" t="s">
        <v>2018</v>
      </c>
      <c r="I270" s="246">
        <v>43</v>
      </c>
      <c r="J270" s="251" t="s">
        <v>2007</v>
      </c>
      <c r="K270" s="246" t="s">
        <v>1455</v>
      </c>
      <c r="L270" s="249" t="s">
        <v>2017</v>
      </c>
      <c r="M270" s="246" t="s">
        <v>1455</v>
      </c>
      <c r="N270" s="246" t="s">
        <v>2016</v>
      </c>
      <c r="O270" s="249" t="s">
        <v>2015</v>
      </c>
      <c r="P270" s="250" t="s">
        <v>2014</v>
      </c>
      <c r="Q270" s="250" t="s">
        <v>2014</v>
      </c>
    </row>
    <row r="271" spans="3:17" ht="356.4" x14ac:dyDescent="0.3">
      <c r="C271" s="252"/>
      <c r="D271" s="246">
        <v>7.7</v>
      </c>
      <c r="E271" s="246" t="s">
        <v>364</v>
      </c>
      <c r="F271" s="246" t="s">
        <v>2000</v>
      </c>
      <c r="G271" s="246" t="s">
        <v>995</v>
      </c>
      <c r="H271" s="246" t="s">
        <v>2018</v>
      </c>
      <c r="I271" s="246">
        <v>43</v>
      </c>
      <c r="J271" s="251" t="s">
        <v>2003</v>
      </c>
      <c r="K271" s="249" t="s">
        <v>2021</v>
      </c>
      <c r="L271" s="249" t="s">
        <v>2017</v>
      </c>
      <c r="M271" s="249" t="s">
        <v>2020</v>
      </c>
      <c r="N271" s="246" t="s">
        <v>2016</v>
      </c>
      <c r="O271" s="249" t="s">
        <v>2019</v>
      </c>
      <c r="P271" s="250" t="s">
        <v>2014</v>
      </c>
      <c r="Q271" s="250" t="s">
        <v>2014</v>
      </c>
    </row>
    <row r="272" spans="3:17" ht="132" x14ac:dyDescent="0.3">
      <c r="C272" s="252"/>
      <c r="D272" s="246">
        <v>7.7</v>
      </c>
      <c r="E272" s="246" t="s">
        <v>364</v>
      </c>
      <c r="F272" s="246" t="s">
        <v>2000</v>
      </c>
      <c r="G272" s="246" t="s">
        <v>995</v>
      </c>
      <c r="H272" s="246" t="s">
        <v>2018</v>
      </c>
      <c r="I272" s="246">
        <v>43</v>
      </c>
      <c r="J272" s="251" t="s">
        <v>1959</v>
      </c>
      <c r="K272" s="246" t="s">
        <v>1455</v>
      </c>
      <c r="L272" s="249" t="s">
        <v>2017</v>
      </c>
      <c r="M272" s="246" t="s">
        <v>1455</v>
      </c>
      <c r="N272" s="246" t="s">
        <v>2016</v>
      </c>
      <c r="O272" s="249" t="s">
        <v>2015</v>
      </c>
      <c r="P272" s="250" t="s">
        <v>2014</v>
      </c>
      <c r="Q272" s="250" t="s">
        <v>2014</v>
      </c>
    </row>
    <row r="273" spans="3:17" x14ac:dyDescent="0.3">
      <c r="C273" s="252">
        <v>44</v>
      </c>
      <c r="D273" s="246">
        <v>7.7</v>
      </c>
      <c r="E273" s="246" t="s">
        <v>364</v>
      </c>
      <c r="F273" s="246" t="s">
        <v>2000</v>
      </c>
      <c r="G273" s="246" t="s">
        <v>999</v>
      </c>
      <c r="H273" s="246" t="s">
        <v>1999</v>
      </c>
      <c r="I273" s="246">
        <v>68</v>
      </c>
      <c r="J273" s="208" t="s">
        <v>2013</v>
      </c>
      <c r="K273" s="246" t="s">
        <v>2012</v>
      </c>
      <c r="L273" s="246" t="s">
        <v>911</v>
      </c>
      <c r="M273" s="246" t="s">
        <v>1455</v>
      </c>
      <c r="N273" s="246" t="s">
        <v>1998</v>
      </c>
      <c r="O273" s="246" t="s">
        <v>1455</v>
      </c>
      <c r="P273" s="246" t="s">
        <v>1299</v>
      </c>
      <c r="Q273" s="246" t="s">
        <v>1455</v>
      </c>
    </row>
    <row r="274" spans="3:17" ht="52.8" x14ac:dyDescent="0.3">
      <c r="C274" s="252"/>
      <c r="D274" s="246">
        <v>7.7</v>
      </c>
      <c r="E274" s="246" t="s">
        <v>364</v>
      </c>
      <c r="F274" s="246" t="s">
        <v>2000</v>
      </c>
      <c r="G274" s="246" t="s">
        <v>999</v>
      </c>
      <c r="H274" s="246" t="s">
        <v>1999</v>
      </c>
      <c r="I274" s="246">
        <v>68</v>
      </c>
      <c r="J274" s="208" t="s">
        <v>1992</v>
      </c>
      <c r="K274" s="246" t="s">
        <v>2011</v>
      </c>
      <c r="L274" s="246" t="s">
        <v>911</v>
      </c>
      <c r="M274" s="246" t="s">
        <v>2011</v>
      </c>
      <c r="N274" s="246" t="s">
        <v>1998</v>
      </c>
      <c r="O274" s="246" t="s">
        <v>2005</v>
      </c>
      <c r="P274" s="246" t="s">
        <v>1299</v>
      </c>
      <c r="Q274" s="249" t="s">
        <v>2010</v>
      </c>
    </row>
    <row r="275" spans="3:17" ht="409.6" x14ac:dyDescent="0.3">
      <c r="C275" s="252"/>
      <c r="D275" s="246">
        <v>7.7</v>
      </c>
      <c r="E275" s="246" t="s">
        <v>364</v>
      </c>
      <c r="F275" s="246" t="s">
        <v>2000</v>
      </c>
      <c r="G275" s="246" t="s">
        <v>999</v>
      </c>
      <c r="H275" s="246" t="s">
        <v>1999</v>
      </c>
      <c r="I275" s="246">
        <v>68</v>
      </c>
      <c r="J275" s="251" t="s">
        <v>2009</v>
      </c>
      <c r="K275" s="246" t="s">
        <v>1455</v>
      </c>
      <c r="L275" s="246" t="s">
        <v>911</v>
      </c>
      <c r="M275" s="246" t="s">
        <v>1455</v>
      </c>
      <c r="N275" s="246" t="s">
        <v>1998</v>
      </c>
      <c r="O275" s="249" t="s">
        <v>2008</v>
      </c>
      <c r="P275" s="246" t="s">
        <v>1299</v>
      </c>
      <c r="Q275" s="246" t="s">
        <v>1455</v>
      </c>
    </row>
    <row r="276" spans="3:17" ht="409.6" x14ac:dyDescent="0.3">
      <c r="C276" s="252"/>
      <c r="D276" s="246">
        <v>7.7</v>
      </c>
      <c r="E276" s="246" t="s">
        <v>364</v>
      </c>
      <c r="F276" s="246" t="s">
        <v>2000</v>
      </c>
      <c r="G276" s="246" t="s">
        <v>999</v>
      </c>
      <c r="H276" s="246" t="s">
        <v>1999</v>
      </c>
      <c r="I276" s="246">
        <v>68</v>
      </c>
      <c r="J276" s="251" t="s">
        <v>2007</v>
      </c>
      <c r="K276" s="249" t="s">
        <v>2006</v>
      </c>
      <c r="L276" s="246" t="s">
        <v>911</v>
      </c>
      <c r="M276" s="246" t="s">
        <v>1455</v>
      </c>
      <c r="N276" s="246" t="s">
        <v>1998</v>
      </c>
      <c r="O276" s="246" t="s">
        <v>2005</v>
      </c>
      <c r="P276" s="246" t="s">
        <v>1299</v>
      </c>
      <c r="Q276" s="249" t="s">
        <v>2004</v>
      </c>
    </row>
    <row r="277" spans="3:17" ht="303.60000000000002" x14ac:dyDescent="0.3">
      <c r="C277" s="252"/>
      <c r="D277" s="246">
        <v>7.7</v>
      </c>
      <c r="E277" s="246" t="s">
        <v>364</v>
      </c>
      <c r="F277" s="246" t="s">
        <v>2000</v>
      </c>
      <c r="G277" s="246" t="s">
        <v>999</v>
      </c>
      <c r="H277" s="246" t="s">
        <v>1999</v>
      </c>
      <c r="I277" s="246">
        <v>68</v>
      </c>
      <c r="J277" s="251" t="s">
        <v>2003</v>
      </c>
      <c r="K277" s="246" t="s">
        <v>1455</v>
      </c>
      <c r="L277" s="246" t="s">
        <v>911</v>
      </c>
      <c r="M277" s="246" t="s">
        <v>1455</v>
      </c>
      <c r="N277" s="246" t="s">
        <v>1998</v>
      </c>
      <c r="O277" s="249" t="s">
        <v>2002</v>
      </c>
      <c r="P277" s="246" t="s">
        <v>1299</v>
      </c>
      <c r="Q277" s="249" t="s">
        <v>2001</v>
      </c>
    </row>
    <row r="278" spans="3:17" ht="264" x14ac:dyDescent="0.3">
      <c r="C278" s="252"/>
      <c r="D278" s="246">
        <v>7.7</v>
      </c>
      <c r="E278" s="246" t="s">
        <v>364</v>
      </c>
      <c r="F278" s="246" t="s">
        <v>2000</v>
      </c>
      <c r="G278" s="246" t="s">
        <v>999</v>
      </c>
      <c r="H278" s="246" t="s">
        <v>1999</v>
      </c>
      <c r="I278" s="246">
        <v>68</v>
      </c>
      <c r="J278" s="251" t="s">
        <v>1959</v>
      </c>
      <c r="K278" s="246" t="s">
        <v>1455</v>
      </c>
      <c r="L278" s="246" t="s">
        <v>911</v>
      </c>
      <c r="M278" s="246" t="s">
        <v>1455</v>
      </c>
      <c r="N278" s="246" t="s">
        <v>1998</v>
      </c>
      <c r="O278" s="249" t="s">
        <v>1997</v>
      </c>
      <c r="P278" s="246" t="s">
        <v>1299</v>
      </c>
      <c r="Q278" s="246" t="s">
        <v>1455</v>
      </c>
    </row>
  </sheetData>
  <autoFilter ref="C2:Q2" xr:uid="{AE62CEAD-A641-4E67-B9FD-F16794003E4B}"/>
  <mergeCells count="44">
    <mergeCell ref="C69:C74"/>
    <mergeCell ref="C3:C8"/>
    <mergeCell ref="C9:C14"/>
    <mergeCell ref="C15:C20"/>
    <mergeCell ref="C21:C26"/>
    <mergeCell ref="C27:C32"/>
    <mergeCell ref="C33:C38"/>
    <mergeCell ref="C39:C44"/>
    <mergeCell ref="C45:C50"/>
    <mergeCell ref="C51:C56"/>
    <mergeCell ref="C57:C62"/>
    <mergeCell ref="C63:C68"/>
    <mergeCell ref="C141:C146"/>
    <mergeCell ref="C75:C80"/>
    <mergeCell ref="C81:C86"/>
    <mergeCell ref="C87:C92"/>
    <mergeCell ref="C93:C98"/>
    <mergeCell ref="C99:C104"/>
    <mergeCell ref="C105:C110"/>
    <mergeCell ref="C111:C116"/>
    <mergeCell ref="C117:C122"/>
    <mergeCell ref="C123:C128"/>
    <mergeCell ref="C129:C134"/>
    <mergeCell ref="C135:C140"/>
    <mergeCell ref="C219:C224"/>
    <mergeCell ref="C147:C152"/>
    <mergeCell ref="C153:C158"/>
    <mergeCell ref="C159:C164"/>
    <mergeCell ref="C165:C170"/>
    <mergeCell ref="C171:C176"/>
    <mergeCell ref="C177:C182"/>
    <mergeCell ref="C183:C188"/>
    <mergeCell ref="C189:C194"/>
    <mergeCell ref="C195:C200"/>
    <mergeCell ref="C201:C206"/>
    <mergeCell ref="C207:C218"/>
    <mergeCell ref="C267:C272"/>
    <mergeCell ref="C273:C278"/>
    <mergeCell ref="C225:C236"/>
    <mergeCell ref="C237:C242"/>
    <mergeCell ref="C243:C248"/>
    <mergeCell ref="C249:C254"/>
    <mergeCell ref="C255:C260"/>
    <mergeCell ref="C261:C26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B5ABD-32FC-42DF-9276-93CAFB2F2CC4}">
  <sheetPr>
    <tabColor rgb="FFC00000"/>
  </sheetPr>
  <dimension ref="A2:L48"/>
  <sheetViews>
    <sheetView showGridLines="0" zoomScaleNormal="100" workbookViewId="0">
      <pane xSplit="3" ySplit="2" topLeftCell="D3" activePane="bottomRight" state="frozen"/>
      <selection activeCell="C3" sqref="C3"/>
      <selection pane="topRight" activeCell="C3" sqref="C3"/>
      <selection pane="bottomLeft" activeCell="C3" sqref="C3"/>
      <selection pane="bottomRight"/>
    </sheetView>
  </sheetViews>
  <sheetFormatPr defaultColWidth="8.88671875" defaultRowHeight="13.2" x14ac:dyDescent="0.3"/>
  <cols>
    <col min="1" max="1" width="2.77734375" style="245" customWidth="1"/>
    <col min="2" max="2" width="8.88671875" style="246"/>
    <col min="3" max="4" width="14.33203125" style="256" customWidth="1"/>
    <col min="5" max="5" width="14.33203125" style="246" customWidth="1"/>
    <col min="6" max="6" width="31.88671875" style="246" customWidth="1"/>
    <col min="7" max="7" width="37.33203125" style="246" customWidth="1"/>
    <col min="8" max="8" width="20" style="246" bestFit="1" customWidth="1"/>
    <col min="9" max="9" width="18.5546875" style="246" bestFit="1" customWidth="1"/>
    <col min="10" max="10" width="65.5546875" style="246" bestFit="1" customWidth="1"/>
    <col min="11" max="11" width="54.109375" style="246" customWidth="1"/>
    <col min="12" max="12" width="65.5546875" style="246" bestFit="1" customWidth="1"/>
    <col min="13" max="16384" width="8.88671875" style="246"/>
  </cols>
  <sheetData>
    <row r="2" spans="3:12" ht="21.6" customHeight="1" x14ac:dyDescent="0.3">
      <c r="C2" s="257" t="s">
        <v>2461</v>
      </c>
      <c r="D2" s="257" t="s">
        <v>2460</v>
      </c>
      <c r="E2" s="258" t="s">
        <v>2459</v>
      </c>
      <c r="F2" s="258" t="s">
        <v>2458</v>
      </c>
      <c r="G2" s="258" t="s">
        <v>2457</v>
      </c>
      <c r="H2" s="258" t="s">
        <v>2476</v>
      </c>
      <c r="I2" s="258" t="s">
        <v>2455</v>
      </c>
      <c r="J2" s="258" t="s">
        <v>2452</v>
      </c>
      <c r="K2" s="258" t="s">
        <v>2450</v>
      </c>
      <c r="L2" s="258" t="s">
        <v>2448</v>
      </c>
    </row>
    <row r="3" spans="3:12" ht="63" customHeight="1" x14ac:dyDescent="0.3">
      <c r="C3" s="259">
        <v>1</v>
      </c>
      <c r="D3" s="259">
        <v>7.1</v>
      </c>
      <c r="E3" s="260" t="s">
        <v>1041</v>
      </c>
      <c r="F3" s="260" t="s">
        <v>2438</v>
      </c>
      <c r="G3" s="260" t="s">
        <v>2437</v>
      </c>
      <c r="H3" s="261" t="s">
        <v>2436</v>
      </c>
      <c r="I3" s="261">
        <v>203940</v>
      </c>
      <c r="J3" s="260" t="s">
        <v>2435</v>
      </c>
      <c r="K3" s="262" t="s">
        <v>2014</v>
      </c>
      <c r="L3" s="260" t="s">
        <v>2475</v>
      </c>
    </row>
    <row r="4" spans="3:12" ht="92.4" x14ac:dyDescent="0.3">
      <c r="C4" s="259">
        <v>2</v>
      </c>
      <c r="D4" s="259">
        <v>7.2</v>
      </c>
      <c r="E4" s="261" t="s">
        <v>1966</v>
      </c>
      <c r="F4" s="260" t="s">
        <v>163</v>
      </c>
      <c r="G4" s="260" t="s">
        <v>1103</v>
      </c>
      <c r="H4" s="261" t="s">
        <v>2423</v>
      </c>
      <c r="I4" s="260" t="s">
        <v>2256</v>
      </c>
      <c r="J4" s="260" t="s">
        <v>2474</v>
      </c>
      <c r="K4" s="260" t="s">
        <v>2473</v>
      </c>
      <c r="L4" s="260" t="s">
        <v>2417</v>
      </c>
    </row>
    <row r="5" spans="3:12" ht="12" customHeight="1" x14ac:dyDescent="0.3">
      <c r="C5" s="259">
        <v>3</v>
      </c>
      <c r="D5" s="259">
        <v>7.2</v>
      </c>
      <c r="E5" s="261" t="s">
        <v>1966</v>
      </c>
      <c r="F5" s="260" t="s">
        <v>163</v>
      </c>
      <c r="G5" s="261" t="s">
        <v>1111</v>
      </c>
      <c r="H5" s="261" t="s">
        <v>2409</v>
      </c>
      <c r="I5" s="260">
        <v>23940</v>
      </c>
      <c r="J5" s="261" t="s">
        <v>1111</v>
      </c>
      <c r="K5" s="261" t="s">
        <v>1111</v>
      </c>
      <c r="L5" s="260" t="s">
        <v>1304</v>
      </c>
    </row>
    <row r="6" spans="3:12" x14ac:dyDescent="0.3">
      <c r="C6" s="259">
        <v>4</v>
      </c>
      <c r="D6" s="259">
        <v>7.2</v>
      </c>
      <c r="E6" s="261" t="s">
        <v>1966</v>
      </c>
      <c r="F6" s="260" t="s">
        <v>163</v>
      </c>
      <c r="G6" s="261" t="s">
        <v>1116</v>
      </c>
      <c r="H6" s="261" t="s">
        <v>2400</v>
      </c>
      <c r="I6" s="261">
        <v>2420</v>
      </c>
      <c r="J6" s="261" t="s">
        <v>1116</v>
      </c>
      <c r="K6" s="261" t="s">
        <v>2399</v>
      </c>
      <c r="L6" s="260" t="s">
        <v>1309</v>
      </c>
    </row>
    <row r="7" spans="3:12" x14ac:dyDescent="0.3">
      <c r="C7" s="259">
        <v>5</v>
      </c>
      <c r="D7" s="259">
        <v>7.2</v>
      </c>
      <c r="E7" s="261" t="s">
        <v>1966</v>
      </c>
      <c r="F7" s="260" t="s">
        <v>163</v>
      </c>
      <c r="G7" s="261" t="s">
        <v>2389</v>
      </c>
      <c r="H7" s="261" t="s">
        <v>2391</v>
      </c>
      <c r="I7" s="261" t="s">
        <v>2390</v>
      </c>
      <c r="J7" s="260" t="s">
        <v>2389</v>
      </c>
      <c r="K7" s="261" t="s">
        <v>2388</v>
      </c>
      <c r="L7" s="261" t="s">
        <v>1548</v>
      </c>
    </row>
    <row r="8" spans="3:12" x14ac:dyDescent="0.3">
      <c r="C8" s="259">
        <v>6</v>
      </c>
      <c r="D8" s="259">
        <v>7.2</v>
      </c>
      <c r="E8" s="261" t="s">
        <v>1966</v>
      </c>
      <c r="F8" s="260" t="s">
        <v>163</v>
      </c>
      <c r="G8" s="261" t="s">
        <v>1124</v>
      </c>
      <c r="H8" s="261" t="s">
        <v>2380</v>
      </c>
      <c r="I8" s="261">
        <v>2011</v>
      </c>
      <c r="J8" s="261" t="s">
        <v>1124</v>
      </c>
      <c r="K8" s="261" t="s">
        <v>2379</v>
      </c>
      <c r="L8" s="261" t="s">
        <v>2472</v>
      </c>
    </row>
    <row r="9" spans="3:12" ht="39.6" x14ac:dyDescent="0.3">
      <c r="C9" s="259">
        <v>7</v>
      </c>
      <c r="D9" s="259">
        <v>7.2</v>
      </c>
      <c r="E9" s="261" t="s">
        <v>1966</v>
      </c>
      <c r="F9" s="260" t="s">
        <v>163</v>
      </c>
      <c r="G9" s="261" t="s">
        <v>2373</v>
      </c>
      <c r="H9" s="261" t="s">
        <v>2372</v>
      </c>
      <c r="I9" s="261">
        <v>202</v>
      </c>
      <c r="J9" s="260" t="s">
        <v>2371</v>
      </c>
      <c r="K9" s="261" t="s">
        <v>2363</v>
      </c>
      <c r="L9" s="260" t="s">
        <v>228</v>
      </c>
    </row>
    <row r="10" spans="3:12" ht="15.6" customHeight="1" x14ac:dyDescent="0.3">
      <c r="C10" s="259">
        <v>8</v>
      </c>
      <c r="D10" s="259">
        <v>7.2</v>
      </c>
      <c r="E10" s="261" t="s">
        <v>1966</v>
      </c>
      <c r="F10" s="260" t="s">
        <v>163</v>
      </c>
      <c r="G10" s="261" t="s">
        <v>2365</v>
      </c>
      <c r="H10" s="261" t="s">
        <v>2364</v>
      </c>
      <c r="I10" s="261">
        <v>202</v>
      </c>
      <c r="J10" s="260" t="s">
        <v>1603</v>
      </c>
      <c r="K10" s="261" t="s">
        <v>2363</v>
      </c>
      <c r="L10" s="260" t="s">
        <v>228</v>
      </c>
    </row>
    <row r="11" spans="3:12" x14ac:dyDescent="0.3">
      <c r="C11" s="259">
        <v>9</v>
      </c>
      <c r="D11" s="259">
        <v>7.2</v>
      </c>
      <c r="E11" s="261" t="s">
        <v>1966</v>
      </c>
      <c r="F11" s="260" t="s">
        <v>163</v>
      </c>
      <c r="G11" s="261" t="s">
        <v>229</v>
      </c>
      <c r="H11" s="261" t="s">
        <v>2357</v>
      </c>
      <c r="I11" s="261">
        <v>20120</v>
      </c>
      <c r="J11" s="261" t="s">
        <v>1606</v>
      </c>
      <c r="K11" s="262" t="s">
        <v>2014</v>
      </c>
      <c r="L11" s="262" t="s">
        <v>2014</v>
      </c>
    </row>
    <row r="12" spans="3:12" x14ac:dyDescent="0.3">
      <c r="C12" s="259">
        <v>10</v>
      </c>
      <c r="D12" s="259">
        <v>7.2</v>
      </c>
      <c r="E12" s="261" t="s">
        <v>1966</v>
      </c>
      <c r="F12" s="260" t="s">
        <v>163</v>
      </c>
      <c r="G12" s="261" t="s">
        <v>1171</v>
      </c>
      <c r="H12" s="261" t="s">
        <v>2348</v>
      </c>
      <c r="I12" s="261">
        <v>20130</v>
      </c>
      <c r="J12" s="261" t="s">
        <v>1171</v>
      </c>
      <c r="K12" s="260" t="s">
        <v>2347</v>
      </c>
      <c r="L12" s="261" t="s">
        <v>1171</v>
      </c>
    </row>
    <row r="13" spans="3:12" ht="92.4" x14ac:dyDescent="0.3">
      <c r="C13" s="259">
        <v>11</v>
      </c>
      <c r="D13" s="259">
        <v>7.3</v>
      </c>
      <c r="E13" s="260" t="s">
        <v>2221</v>
      </c>
      <c r="F13" s="260" t="s">
        <v>346</v>
      </c>
      <c r="G13" s="260" t="s">
        <v>2338</v>
      </c>
      <c r="H13" s="261" t="s">
        <v>2337</v>
      </c>
      <c r="I13" s="261">
        <v>3510</v>
      </c>
      <c r="J13" s="260" t="s">
        <v>2471</v>
      </c>
      <c r="K13" s="260" t="s">
        <v>2470</v>
      </c>
      <c r="L13" s="260" t="s">
        <v>2469</v>
      </c>
    </row>
    <row r="14" spans="3:12" ht="26.4" x14ac:dyDescent="0.3">
      <c r="C14" s="259">
        <v>12</v>
      </c>
      <c r="D14" s="259">
        <v>7.3</v>
      </c>
      <c r="E14" s="260" t="s">
        <v>2221</v>
      </c>
      <c r="F14" s="260" t="s">
        <v>346</v>
      </c>
      <c r="G14" s="260" t="s">
        <v>2321</v>
      </c>
      <c r="H14" s="261" t="s">
        <v>2320</v>
      </c>
      <c r="I14" s="261">
        <v>3510</v>
      </c>
      <c r="J14" s="261" t="s">
        <v>27</v>
      </c>
      <c r="K14" s="261" t="s">
        <v>2319</v>
      </c>
      <c r="L14" s="261" t="s">
        <v>1232</v>
      </c>
    </row>
    <row r="15" spans="3:12" ht="39.6" x14ac:dyDescent="0.3">
      <c r="C15" s="259">
        <v>13</v>
      </c>
      <c r="D15" s="259">
        <v>7.3</v>
      </c>
      <c r="E15" s="260" t="s">
        <v>2221</v>
      </c>
      <c r="F15" s="261" t="s">
        <v>346</v>
      </c>
      <c r="G15" s="260" t="s">
        <v>2307</v>
      </c>
      <c r="H15" s="261" t="s">
        <v>2306</v>
      </c>
      <c r="I15" s="261">
        <v>3510</v>
      </c>
      <c r="J15" s="260" t="s">
        <v>2468</v>
      </c>
      <c r="K15" s="261" t="s">
        <v>2304</v>
      </c>
      <c r="L15" s="260" t="s">
        <v>2303</v>
      </c>
    </row>
    <row r="16" spans="3:12" ht="39.6" x14ac:dyDescent="0.3">
      <c r="C16" s="259">
        <v>14</v>
      </c>
      <c r="D16" s="259">
        <v>7.3</v>
      </c>
      <c r="E16" s="260" t="s">
        <v>2221</v>
      </c>
      <c r="F16" s="261" t="s">
        <v>346</v>
      </c>
      <c r="G16" s="260" t="s">
        <v>2467</v>
      </c>
      <c r="H16" s="261" t="s">
        <v>2293</v>
      </c>
      <c r="I16" s="261">
        <v>3510</v>
      </c>
      <c r="J16" s="260" t="s">
        <v>2466</v>
      </c>
      <c r="K16" s="261" t="s">
        <v>2291</v>
      </c>
      <c r="L16" s="260" t="s">
        <v>2289</v>
      </c>
    </row>
    <row r="17" spans="3:12" x14ac:dyDescent="0.3">
      <c r="C17" s="259">
        <v>15</v>
      </c>
      <c r="D17" s="259">
        <v>7.3</v>
      </c>
      <c r="E17" s="260" t="s">
        <v>2221</v>
      </c>
      <c r="F17" s="261" t="s">
        <v>346</v>
      </c>
      <c r="G17" s="261" t="s">
        <v>779</v>
      </c>
      <c r="H17" s="261" t="s">
        <v>2277</v>
      </c>
      <c r="I17" s="261">
        <v>3510</v>
      </c>
      <c r="J17" s="261" t="s">
        <v>1243</v>
      </c>
      <c r="K17" s="261" t="s">
        <v>2275</v>
      </c>
      <c r="L17" s="260" t="s">
        <v>1243</v>
      </c>
    </row>
    <row r="18" spans="3:12" x14ac:dyDescent="0.3">
      <c r="C18" s="259">
        <v>16</v>
      </c>
      <c r="D18" s="259">
        <v>7.3</v>
      </c>
      <c r="E18" s="260" t="s">
        <v>2221</v>
      </c>
      <c r="F18" s="261" t="s">
        <v>346</v>
      </c>
      <c r="G18" s="261" t="s">
        <v>41</v>
      </c>
      <c r="H18" s="261" t="s">
        <v>2270</v>
      </c>
      <c r="I18" s="261" t="s">
        <v>2256</v>
      </c>
      <c r="J18" s="261" t="s">
        <v>41</v>
      </c>
      <c r="K18" s="260" t="s">
        <v>2253</v>
      </c>
      <c r="L18" s="262" t="s">
        <v>2014</v>
      </c>
    </row>
    <row r="19" spans="3:12" x14ac:dyDescent="0.3">
      <c r="C19" s="259">
        <v>17</v>
      </c>
      <c r="D19" s="259">
        <v>7.3</v>
      </c>
      <c r="E19" s="260" t="s">
        <v>2221</v>
      </c>
      <c r="F19" s="261" t="s">
        <v>346</v>
      </c>
      <c r="G19" s="261" t="s">
        <v>43</v>
      </c>
      <c r="H19" s="261" t="s">
        <v>2266</v>
      </c>
      <c r="I19" s="261" t="s">
        <v>2256</v>
      </c>
      <c r="J19" s="261" t="s">
        <v>43</v>
      </c>
      <c r="K19" s="260" t="s">
        <v>2253</v>
      </c>
      <c r="L19" s="262" t="s">
        <v>2014</v>
      </c>
    </row>
    <row r="20" spans="3:12" x14ac:dyDescent="0.3">
      <c r="C20" s="259">
        <v>18</v>
      </c>
      <c r="D20" s="259">
        <v>7.3</v>
      </c>
      <c r="E20" s="260" t="s">
        <v>2221</v>
      </c>
      <c r="F20" s="261" t="s">
        <v>346</v>
      </c>
      <c r="G20" s="261" t="s">
        <v>45</v>
      </c>
      <c r="H20" s="261" t="s">
        <v>2257</v>
      </c>
      <c r="I20" s="261" t="s">
        <v>2256</v>
      </c>
      <c r="J20" s="261" t="s">
        <v>45</v>
      </c>
      <c r="K20" s="260" t="s">
        <v>2253</v>
      </c>
      <c r="L20" s="260" t="s">
        <v>2251</v>
      </c>
    </row>
    <row r="21" spans="3:12" ht="26.4" x14ac:dyDescent="0.3">
      <c r="C21" s="259">
        <v>19</v>
      </c>
      <c r="D21" s="259">
        <v>7.3</v>
      </c>
      <c r="E21" s="260" t="s">
        <v>2221</v>
      </c>
      <c r="F21" s="261" t="s">
        <v>346</v>
      </c>
      <c r="G21" s="261" t="s">
        <v>789</v>
      </c>
      <c r="H21" s="261" t="s">
        <v>2244</v>
      </c>
      <c r="I21" s="261" t="s">
        <v>2243</v>
      </c>
      <c r="J21" s="260" t="s">
        <v>2242</v>
      </c>
      <c r="K21" s="260" t="s">
        <v>2241</v>
      </c>
      <c r="L21" s="260" t="s">
        <v>2240</v>
      </c>
    </row>
    <row r="22" spans="3:12" x14ac:dyDescent="0.3">
      <c r="C22" s="259">
        <v>20</v>
      </c>
      <c r="D22" s="259">
        <v>7.3</v>
      </c>
      <c r="E22" s="260" t="s">
        <v>2221</v>
      </c>
      <c r="F22" s="261" t="s">
        <v>346</v>
      </c>
      <c r="G22" s="261" t="s">
        <v>47</v>
      </c>
      <c r="H22" s="261" t="s">
        <v>2234</v>
      </c>
      <c r="I22" s="261">
        <v>35300</v>
      </c>
      <c r="J22" s="260" t="s">
        <v>38</v>
      </c>
      <c r="K22" s="261" t="s">
        <v>2233</v>
      </c>
      <c r="L22" s="260" t="s">
        <v>1262</v>
      </c>
    </row>
    <row r="23" spans="3:12" x14ac:dyDescent="0.3">
      <c r="C23" s="259">
        <v>21</v>
      </c>
      <c r="D23" s="259">
        <v>7.3</v>
      </c>
      <c r="E23" s="260" t="s">
        <v>2221</v>
      </c>
      <c r="F23" s="261" t="s">
        <v>346</v>
      </c>
      <c r="G23" s="261" t="s">
        <v>48</v>
      </c>
      <c r="H23" s="261" t="s">
        <v>2228</v>
      </c>
      <c r="I23" s="261">
        <v>35300</v>
      </c>
      <c r="J23" s="260" t="s">
        <v>1519</v>
      </c>
      <c r="K23" s="262" t="s">
        <v>2014</v>
      </c>
      <c r="L23" s="262" t="s">
        <v>2014</v>
      </c>
    </row>
    <row r="24" spans="3:12" x14ac:dyDescent="0.3">
      <c r="C24" s="259">
        <v>22</v>
      </c>
      <c r="D24" s="259">
        <v>7.3</v>
      </c>
      <c r="E24" s="260" t="s">
        <v>2221</v>
      </c>
      <c r="F24" s="261" t="s">
        <v>346</v>
      </c>
      <c r="G24" s="261" t="s">
        <v>49</v>
      </c>
      <c r="H24" s="261" t="s">
        <v>2220</v>
      </c>
      <c r="I24" s="261">
        <v>35300</v>
      </c>
      <c r="J24" s="260" t="s">
        <v>1509</v>
      </c>
      <c r="K24" s="261" t="s">
        <v>2217</v>
      </c>
      <c r="L24" s="260" t="s">
        <v>2215</v>
      </c>
    </row>
    <row r="25" spans="3:12" ht="24.6" customHeight="1" x14ac:dyDescent="0.3">
      <c r="C25" s="259">
        <v>23</v>
      </c>
      <c r="D25" s="259">
        <v>7.4</v>
      </c>
      <c r="E25" s="261" t="s">
        <v>2144</v>
      </c>
      <c r="F25" s="261" t="s">
        <v>2143</v>
      </c>
      <c r="G25" s="260" t="s">
        <v>1366</v>
      </c>
      <c r="H25" s="261" t="s">
        <v>2209</v>
      </c>
      <c r="I25" s="261">
        <v>36000</v>
      </c>
      <c r="J25" s="260" t="s">
        <v>1674</v>
      </c>
      <c r="K25" s="260" t="s">
        <v>2208</v>
      </c>
      <c r="L25" s="260" t="s">
        <v>2206</v>
      </c>
    </row>
    <row r="26" spans="3:12" ht="26.4" x14ac:dyDescent="0.3">
      <c r="C26" s="259">
        <v>24</v>
      </c>
      <c r="D26" s="259">
        <v>7.4</v>
      </c>
      <c r="E26" s="261" t="s">
        <v>2144</v>
      </c>
      <c r="F26" s="261" t="s">
        <v>2143</v>
      </c>
      <c r="G26" s="261" t="s">
        <v>1370</v>
      </c>
      <c r="H26" s="261" t="s">
        <v>2197</v>
      </c>
      <c r="I26" s="261">
        <v>37000</v>
      </c>
      <c r="J26" s="260" t="s">
        <v>1443</v>
      </c>
      <c r="K26" s="260" t="s">
        <v>2196</v>
      </c>
      <c r="L26" s="260" t="s">
        <v>1443</v>
      </c>
    </row>
    <row r="27" spans="3:12" x14ac:dyDescent="0.3">
      <c r="C27" s="259">
        <v>25</v>
      </c>
      <c r="D27" s="259">
        <v>7.4</v>
      </c>
      <c r="E27" s="261" t="s">
        <v>2144</v>
      </c>
      <c r="F27" s="261" t="s">
        <v>2143</v>
      </c>
      <c r="G27" s="261" t="s">
        <v>1374</v>
      </c>
      <c r="H27" s="261" t="s">
        <v>2191</v>
      </c>
      <c r="I27" s="261">
        <v>37000</v>
      </c>
      <c r="J27" s="261" t="s">
        <v>1374</v>
      </c>
      <c r="K27" s="262" t="s">
        <v>2014</v>
      </c>
      <c r="L27" s="262" t="s">
        <v>2014</v>
      </c>
    </row>
    <row r="28" spans="3:12" ht="39.6" x14ac:dyDescent="0.3">
      <c r="C28" s="259">
        <v>26</v>
      </c>
      <c r="D28" s="259">
        <v>7.4</v>
      </c>
      <c r="E28" s="261" t="s">
        <v>2144</v>
      </c>
      <c r="F28" s="261" t="s">
        <v>2143</v>
      </c>
      <c r="G28" s="260" t="s">
        <v>1377</v>
      </c>
      <c r="H28" s="261" t="s">
        <v>2187</v>
      </c>
      <c r="I28" s="261">
        <v>38110</v>
      </c>
      <c r="J28" s="260" t="s">
        <v>2186</v>
      </c>
      <c r="K28" s="262" t="s">
        <v>2014</v>
      </c>
      <c r="L28" s="260" t="s">
        <v>1407</v>
      </c>
    </row>
    <row r="29" spans="3:12" x14ac:dyDescent="0.3">
      <c r="C29" s="259">
        <v>27</v>
      </c>
      <c r="D29" s="259">
        <v>7.4</v>
      </c>
      <c r="E29" s="261" t="s">
        <v>2144</v>
      </c>
      <c r="F29" s="261" t="s">
        <v>2143</v>
      </c>
      <c r="G29" s="261" t="s">
        <v>1381</v>
      </c>
      <c r="H29" s="261" t="s">
        <v>2177</v>
      </c>
      <c r="I29" s="261">
        <v>38210</v>
      </c>
      <c r="J29" s="261" t="s">
        <v>1381</v>
      </c>
      <c r="K29" s="262" t="s">
        <v>2014</v>
      </c>
      <c r="L29" s="260" t="s">
        <v>2176</v>
      </c>
    </row>
    <row r="30" spans="3:12" x14ac:dyDescent="0.3">
      <c r="C30" s="259">
        <v>28</v>
      </c>
      <c r="D30" s="259">
        <v>7.4</v>
      </c>
      <c r="E30" s="261" t="s">
        <v>2144</v>
      </c>
      <c r="F30" s="261" t="s">
        <v>2143</v>
      </c>
      <c r="G30" s="261" t="s">
        <v>1385</v>
      </c>
      <c r="H30" s="261" t="s">
        <v>2171</v>
      </c>
      <c r="I30" s="261">
        <v>38210</v>
      </c>
      <c r="J30" s="261" t="s">
        <v>1385</v>
      </c>
      <c r="K30" s="262" t="s">
        <v>2014</v>
      </c>
      <c r="L30" s="260" t="s">
        <v>1409</v>
      </c>
    </row>
    <row r="31" spans="3:12" x14ac:dyDescent="0.3">
      <c r="C31" s="259">
        <v>29</v>
      </c>
      <c r="D31" s="259">
        <v>7.4</v>
      </c>
      <c r="E31" s="261" t="s">
        <v>2144</v>
      </c>
      <c r="F31" s="261" t="s">
        <v>2143</v>
      </c>
      <c r="G31" s="261" t="s">
        <v>1388</v>
      </c>
      <c r="H31" s="261" t="s">
        <v>2169</v>
      </c>
      <c r="I31" s="261">
        <v>38210</v>
      </c>
      <c r="J31" s="261" t="s">
        <v>1388</v>
      </c>
      <c r="K31" s="262" t="s">
        <v>2014</v>
      </c>
      <c r="L31" s="262" t="s">
        <v>2014</v>
      </c>
    </row>
    <row r="32" spans="3:12" x14ac:dyDescent="0.3">
      <c r="C32" s="259">
        <v>30</v>
      </c>
      <c r="D32" s="259">
        <v>7.4</v>
      </c>
      <c r="E32" s="261" t="s">
        <v>2144</v>
      </c>
      <c r="F32" s="261" t="s">
        <v>2143</v>
      </c>
      <c r="G32" s="261" t="s">
        <v>1393</v>
      </c>
      <c r="H32" s="261" t="s">
        <v>2163</v>
      </c>
      <c r="I32" s="261">
        <v>39000</v>
      </c>
      <c r="J32" s="261" t="s">
        <v>1417</v>
      </c>
      <c r="K32" s="262" t="s">
        <v>2014</v>
      </c>
      <c r="L32" s="261" t="s">
        <v>1417</v>
      </c>
    </row>
    <row r="33" spans="3:12" x14ac:dyDescent="0.3">
      <c r="C33" s="259">
        <v>31</v>
      </c>
      <c r="D33" s="259">
        <v>7.4</v>
      </c>
      <c r="E33" s="261" t="s">
        <v>2144</v>
      </c>
      <c r="F33" s="261" t="s">
        <v>2143</v>
      </c>
      <c r="G33" s="261" t="s">
        <v>1396</v>
      </c>
      <c r="H33" s="261" t="s">
        <v>2158</v>
      </c>
      <c r="I33" s="261">
        <v>39</v>
      </c>
      <c r="J33" s="262" t="s">
        <v>2014</v>
      </c>
      <c r="K33" s="262" t="s">
        <v>2014</v>
      </c>
      <c r="L33" s="261" t="s">
        <v>2157</v>
      </c>
    </row>
    <row r="34" spans="3:12" x14ac:dyDescent="0.3">
      <c r="C34" s="259">
        <v>32</v>
      </c>
      <c r="D34" s="259">
        <v>7.4</v>
      </c>
      <c r="E34" s="261" t="s">
        <v>2144</v>
      </c>
      <c r="F34" s="261" t="s">
        <v>2143</v>
      </c>
      <c r="G34" s="261" t="s">
        <v>1399</v>
      </c>
      <c r="H34" s="261" t="s">
        <v>2155</v>
      </c>
      <c r="I34" s="261">
        <v>39</v>
      </c>
      <c r="J34" s="262" t="s">
        <v>2014</v>
      </c>
      <c r="K34" s="262" t="s">
        <v>2014</v>
      </c>
      <c r="L34" s="262" t="s">
        <v>2014</v>
      </c>
    </row>
    <row r="35" spans="3:12" x14ac:dyDescent="0.3">
      <c r="C35" s="259">
        <v>33</v>
      </c>
      <c r="D35" s="259">
        <v>7.4</v>
      </c>
      <c r="E35" s="261" t="s">
        <v>2144</v>
      </c>
      <c r="F35" s="261" t="s">
        <v>2143</v>
      </c>
      <c r="G35" s="260" t="s">
        <v>980</v>
      </c>
      <c r="H35" s="261" t="s">
        <v>2152</v>
      </c>
      <c r="I35" s="261">
        <v>39</v>
      </c>
      <c r="J35" s="260" t="s">
        <v>980</v>
      </c>
      <c r="K35" s="262" t="s">
        <v>2014</v>
      </c>
      <c r="L35" s="261" t="s">
        <v>2151</v>
      </c>
    </row>
    <row r="36" spans="3:12" x14ac:dyDescent="0.3">
      <c r="C36" s="259">
        <v>34</v>
      </c>
      <c r="D36" s="259">
        <v>7.4</v>
      </c>
      <c r="E36" s="261" t="s">
        <v>2144</v>
      </c>
      <c r="F36" s="261" t="s">
        <v>2143</v>
      </c>
      <c r="G36" s="261" t="s">
        <v>1404</v>
      </c>
      <c r="H36" s="261" t="s">
        <v>2142</v>
      </c>
      <c r="I36" s="261">
        <v>39</v>
      </c>
      <c r="J36" s="261" t="s">
        <v>986</v>
      </c>
      <c r="K36" s="262" t="s">
        <v>2014</v>
      </c>
      <c r="L36" s="261" t="s">
        <v>1340</v>
      </c>
    </row>
    <row r="37" spans="3:12" ht="26.4" x14ac:dyDescent="0.3">
      <c r="C37" s="263">
        <v>35</v>
      </c>
      <c r="D37" s="259">
        <v>7.5</v>
      </c>
      <c r="E37" s="261" t="s">
        <v>2078</v>
      </c>
      <c r="F37" s="261" t="s">
        <v>440</v>
      </c>
      <c r="G37" s="261" t="s">
        <v>2125</v>
      </c>
      <c r="H37" s="261" t="s">
        <v>2124</v>
      </c>
      <c r="I37" s="261" t="s">
        <v>2123</v>
      </c>
      <c r="J37" s="260" t="s">
        <v>2465</v>
      </c>
      <c r="K37" s="261" t="s">
        <v>2133</v>
      </c>
      <c r="L37" s="261" t="s">
        <v>442</v>
      </c>
    </row>
    <row r="38" spans="3:12" x14ac:dyDescent="0.3">
      <c r="C38" s="263"/>
      <c r="D38" s="259">
        <v>7.5</v>
      </c>
      <c r="E38" s="261" t="s">
        <v>2078</v>
      </c>
      <c r="F38" s="261" t="s">
        <v>440</v>
      </c>
      <c r="G38" s="261" t="s">
        <v>2125</v>
      </c>
      <c r="H38" s="261" t="s">
        <v>2124</v>
      </c>
      <c r="I38" s="261" t="s">
        <v>2123</v>
      </c>
      <c r="J38" s="260" t="s">
        <v>925</v>
      </c>
      <c r="K38" s="262" t="s">
        <v>2014</v>
      </c>
      <c r="L38" s="260" t="s">
        <v>446</v>
      </c>
    </row>
    <row r="39" spans="3:12" ht="66" x14ac:dyDescent="0.3">
      <c r="C39" s="259">
        <v>36</v>
      </c>
      <c r="D39" s="259">
        <v>7.5</v>
      </c>
      <c r="E39" s="261" t="s">
        <v>2078</v>
      </c>
      <c r="F39" s="261" t="s">
        <v>440</v>
      </c>
      <c r="G39" s="261" t="s">
        <v>2110</v>
      </c>
      <c r="H39" s="261" t="s">
        <v>2109</v>
      </c>
      <c r="I39" s="261" t="s">
        <v>2108</v>
      </c>
      <c r="J39" s="260" t="s">
        <v>2464</v>
      </c>
      <c r="K39" s="261" t="s">
        <v>2104</v>
      </c>
      <c r="L39" s="261" t="s">
        <v>1272</v>
      </c>
    </row>
    <row r="40" spans="3:12" x14ac:dyDescent="0.3">
      <c r="C40" s="263">
        <v>37</v>
      </c>
      <c r="D40" s="259">
        <v>7.5</v>
      </c>
      <c r="E40" s="261" t="s">
        <v>2078</v>
      </c>
      <c r="F40" s="261" t="s">
        <v>440</v>
      </c>
      <c r="G40" s="261" t="s">
        <v>2463</v>
      </c>
      <c r="H40" s="261" t="s">
        <v>2089</v>
      </c>
      <c r="I40" s="261" t="s">
        <v>2088</v>
      </c>
      <c r="J40" s="260" t="s">
        <v>1654</v>
      </c>
      <c r="K40" s="261" t="s">
        <v>2096</v>
      </c>
      <c r="L40" s="260" t="s">
        <v>447</v>
      </c>
    </row>
    <row r="41" spans="3:12" x14ac:dyDescent="0.3">
      <c r="C41" s="263"/>
      <c r="D41" s="259">
        <v>7.5</v>
      </c>
      <c r="E41" s="261" t="s">
        <v>2078</v>
      </c>
      <c r="F41" s="261" t="s">
        <v>440</v>
      </c>
      <c r="G41" s="261" t="s">
        <v>2463</v>
      </c>
      <c r="H41" s="261" t="s">
        <v>2089</v>
      </c>
      <c r="I41" s="261" t="s">
        <v>2088</v>
      </c>
      <c r="J41" s="261" t="s">
        <v>954</v>
      </c>
      <c r="K41" s="261" t="s">
        <v>2085</v>
      </c>
      <c r="L41" s="262" t="s">
        <v>2014</v>
      </c>
    </row>
    <row r="42" spans="3:12" ht="26.4" x14ac:dyDescent="0.3">
      <c r="C42" s="259">
        <v>38</v>
      </c>
      <c r="D42" s="259">
        <v>7.5</v>
      </c>
      <c r="E42" s="261" t="s">
        <v>2078</v>
      </c>
      <c r="F42" s="261" t="s">
        <v>440</v>
      </c>
      <c r="G42" s="261" t="s">
        <v>2077</v>
      </c>
      <c r="H42" s="261" t="s">
        <v>2076</v>
      </c>
      <c r="I42" s="261" t="s">
        <v>2075</v>
      </c>
      <c r="J42" s="260" t="s">
        <v>2073</v>
      </c>
      <c r="K42" s="262" t="s">
        <v>2014</v>
      </c>
      <c r="L42" s="260" t="s">
        <v>454</v>
      </c>
    </row>
    <row r="43" spans="3:12" x14ac:dyDescent="0.3">
      <c r="C43" s="259">
        <v>39</v>
      </c>
      <c r="D43" s="259">
        <v>7.6</v>
      </c>
      <c r="E43" s="261" t="s">
        <v>2060</v>
      </c>
      <c r="F43" s="261" t="s">
        <v>1450</v>
      </c>
      <c r="G43" s="261" t="s">
        <v>513</v>
      </c>
      <c r="H43" s="261" t="s">
        <v>2067</v>
      </c>
      <c r="I43" s="261">
        <v>6311</v>
      </c>
      <c r="J43" s="261" t="s">
        <v>513</v>
      </c>
      <c r="K43" s="260" t="s">
        <v>2064</v>
      </c>
      <c r="L43" s="261" t="s">
        <v>2062</v>
      </c>
    </row>
    <row r="44" spans="3:12" x14ac:dyDescent="0.3">
      <c r="C44" s="259">
        <v>40</v>
      </c>
      <c r="D44" s="259">
        <v>7.6</v>
      </c>
      <c r="E44" s="261" t="s">
        <v>2060</v>
      </c>
      <c r="F44" s="261" t="s">
        <v>1450</v>
      </c>
      <c r="G44" s="261" t="s">
        <v>1453</v>
      </c>
      <c r="H44" s="261" t="s">
        <v>2059</v>
      </c>
      <c r="I44" s="261">
        <v>63110</v>
      </c>
      <c r="J44" s="261" t="s">
        <v>1453</v>
      </c>
      <c r="K44" s="260" t="s">
        <v>2057</v>
      </c>
      <c r="L44" s="261" t="s">
        <v>2056</v>
      </c>
    </row>
    <row r="45" spans="3:12" x14ac:dyDescent="0.3">
      <c r="C45" s="259">
        <v>41</v>
      </c>
      <c r="D45" s="259">
        <v>7.7</v>
      </c>
      <c r="E45" s="261" t="s">
        <v>364</v>
      </c>
      <c r="F45" s="261" t="s">
        <v>2000</v>
      </c>
      <c r="G45" s="261" t="s">
        <v>899</v>
      </c>
      <c r="H45" s="261" t="s">
        <v>2042</v>
      </c>
      <c r="I45" s="261">
        <v>41000</v>
      </c>
      <c r="J45" s="261" t="s">
        <v>899</v>
      </c>
      <c r="K45" s="261" t="s">
        <v>2039</v>
      </c>
      <c r="L45" s="261" t="s">
        <v>899</v>
      </c>
    </row>
    <row r="46" spans="3:12" x14ac:dyDescent="0.3">
      <c r="C46" s="259">
        <v>42</v>
      </c>
      <c r="D46" s="259">
        <v>7.7</v>
      </c>
      <c r="E46" s="261" t="s">
        <v>364</v>
      </c>
      <c r="F46" s="261" t="s">
        <v>2000</v>
      </c>
      <c r="G46" s="261" t="s">
        <v>992</v>
      </c>
      <c r="H46" s="261" t="s">
        <v>2028</v>
      </c>
      <c r="I46" s="261">
        <v>41000</v>
      </c>
      <c r="J46" s="260" t="s">
        <v>904</v>
      </c>
      <c r="K46" s="261" t="s">
        <v>2025</v>
      </c>
      <c r="L46" s="261" t="s">
        <v>904</v>
      </c>
    </row>
    <row r="47" spans="3:12" ht="52.8" x14ac:dyDescent="0.3">
      <c r="C47" s="259">
        <v>43</v>
      </c>
      <c r="D47" s="259">
        <v>7.7</v>
      </c>
      <c r="E47" s="261" t="s">
        <v>364</v>
      </c>
      <c r="F47" s="261" t="s">
        <v>2000</v>
      </c>
      <c r="G47" s="261" t="s">
        <v>995</v>
      </c>
      <c r="H47" s="261" t="s">
        <v>2018</v>
      </c>
      <c r="I47" s="261">
        <v>43</v>
      </c>
      <c r="J47" s="260" t="s">
        <v>2462</v>
      </c>
      <c r="K47" s="261" t="s">
        <v>2016</v>
      </c>
      <c r="L47" s="261"/>
    </row>
    <row r="48" spans="3:12" x14ac:dyDescent="0.3">
      <c r="C48" s="259">
        <v>44</v>
      </c>
      <c r="D48" s="259">
        <v>7.7</v>
      </c>
      <c r="E48" s="261" t="s">
        <v>364</v>
      </c>
      <c r="F48" s="261" t="s">
        <v>2000</v>
      </c>
      <c r="G48" s="261" t="s">
        <v>999</v>
      </c>
      <c r="H48" s="261" t="s">
        <v>1999</v>
      </c>
      <c r="I48" s="261">
        <v>68</v>
      </c>
      <c r="J48" s="261" t="s">
        <v>911</v>
      </c>
      <c r="K48" s="261" t="s">
        <v>1998</v>
      </c>
      <c r="L48" s="261" t="s">
        <v>1299</v>
      </c>
    </row>
  </sheetData>
  <mergeCells count="2">
    <mergeCell ref="C37:C38"/>
    <mergeCell ref="C40:C41"/>
  </mergeCell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DAD004-A118-4D3C-A6C2-DDD38C4E02E3}">
  <sheetPr>
    <tabColor theme="6"/>
  </sheetPr>
  <dimension ref="A1:U32"/>
  <sheetViews>
    <sheetView showGridLines="0" workbookViewId="0"/>
  </sheetViews>
  <sheetFormatPr defaultRowHeight="13.8" x14ac:dyDescent="0.25"/>
  <cols>
    <col min="1" max="1" width="2.77734375" style="133" customWidth="1"/>
    <col min="2" max="2" width="9" style="3" customWidth="1"/>
    <col min="3" max="16384" width="8.88671875" style="3"/>
  </cols>
  <sheetData>
    <row r="1" spans="1:21" s="265" customFormat="1" x14ac:dyDescent="0.25">
      <c r="A1" s="133"/>
      <c r="B1" s="3"/>
      <c r="C1" s="264" t="s">
        <v>2518</v>
      </c>
      <c r="D1" s="264"/>
      <c r="E1" s="264"/>
      <c r="F1" s="264"/>
      <c r="G1" s="264"/>
      <c r="H1" s="264"/>
      <c r="I1" s="264"/>
      <c r="J1" s="264"/>
      <c r="K1" s="264"/>
      <c r="L1" s="264"/>
      <c r="M1" s="264"/>
      <c r="N1" s="264"/>
      <c r="O1" s="264"/>
      <c r="P1" s="264"/>
      <c r="Q1" s="264"/>
      <c r="R1" s="264"/>
      <c r="S1" s="264"/>
      <c r="T1" s="264"/>
      <c r="U1" s="264"/>
    </row>
    <row r="2" spans="1:21" s="265" customFormat="1" x14ac:dyDescent="0.25">
      <c r="A2" s="133"/>
      <c r="B2" s="3"/>
      <c r="C2" s="264"/>
      <c r="D2" s="264"/>
      <c r="E2" s="264"/>
      <c r="F2" s="264"/>
      <c r="G2" s="264"/>
      <c r="H2" s="264"/>
      <c r="I2" s="264"/>
      <c r="J2" s="264"/>
      <c r="K2" s="264"/>
      <c r="L2" s="264"/>
      <c r="M2" s="264"/>
      <c r="N2" s="264"/>
      <c r="O2" s="264"/>
      <c r="P2" s="264"/>
      <c r="Q2" s="264"/>
      <c r="R2" s="264"/>
      <c r="S2" s="264"/>
      <c r="T2" s="264"/>
      <c r="U2" s="264"/>
    </row>
    <row r="3" spans="1:21" s="265" customFormat="1" x14ac:dyDescent="0.25">
      <c r="A3" s="133"/>
      <c r="B3" s="3"/>
    </row>
    <row r="4" spans="1:21" s="265" customFormat="1" ht="18" customHeight="1" x14ac:dyDescent="0.25">
      <c r="A4" s="133"/>
      <c r="B4" s="3"/>
      <c r="C4" s="266" t="s">
        <v>2524</v>
      </c>
      <c r="D4" s="266"/>
      <c r="E4" s="266"/>
    </row>
    <row r="5" spans="1:21" s="265" customFormat="1" x14ac:dyDescent="0.25">
      <c r="A5" s="133"/>
      <c r="B5" s="3"/>
    </row>
    <row r="6" spans="1:21" s="265" customFormat="1" x14ac:dyDescent="0.25">
      <c r="A6" s="133"/>
      <c r="B6" s="3"/>
    </row>
    <row r="7" spans="1:21" s="265" customFormat="1" x14ac:dyDescent="0.25">
      <c r="A7" s="133"/>
      <c r="B7" s="3"/>
    </row>
    <row r="8" spans="1:21" s="265" customFormat="1" x14ac:dyDescent="0.25">
      <c r="A8" s="133"/>
      <c r="B8" s="3"/>
    </row>
    <row r="9" spans="1:21" s="265" customFormat="1" x14ac:dyDescent="0.25">
      <c r="A9" s="133"/>
      <c r="B9" s="3"/>
    </row>
    <row r="10" spans="1:21" s="265" customFormat="1" x14ac:dyDescent="0.25">
      <c r="A10" s="133"/>
      <c r="B10" s="3"/>
    </row>
    <row r="11" spans="1:21" s="265" customFormat="1" x14ac:dyDescent="0.25">
      <c r="A11" s="133"/>
      <c r="B11" s="3"/>
    </row>
    <row r="12" spans="1:21" s="265" customFormat="1" x14ac:dyDescent="0.25">
      <c r="A12" s="133"/>
      <c r="B12" s="3"/>
    </row>
    <row r="13" spans="1:21" s="265" customFormat="1" x14ac:dyDescent="0.25">
      <c r="A13" s="133"/>
      <c r="B13" s="3"/>
    </row>
    <row r="14" spans="1:21" s="265" customFormat="1" x14ac:dyDescent="0.25">
      <c r="A14" s="133"/>
      <c r="B14" s="3"/>
    </row>
    <row r="15" spans="1:21" s="265" customFormat="1" x14ac:dyDescent="0.25">
      <c r="A15" s="133"/>
      <c r="B15" s="3"/>
    </row>
    <row r="16" spans="1:21" s="265" customFormat="1" x14ac:dyDescent="0.25">
      <c r="A16" s="133"/>
      <c r="B16" s="3"/>
    </row>
    <row r="17" spans="1:12" s="265" customFormat="1" x14ac:dyDescent="0.25">
      <c r="A17" s="133"/>
      <c r="B17" s="3"/>
    </row>
    <row r="18" spans="1:12" s="265" customFormat="1" ht="22.95" customHeight="1" x14ac:dyDescent="0.25">
      <c r="A18" s="133"/>
      <c r="B18" s="3"/>
      <c r="C18" s="266" t="s">
        <v>2525</v>
      </c>
      <c r="D18" s="266"/>
      <c r="E18" s="266"/>
    </row>
    <row r="19" spans="1:12" s="265" customFormat="1" ht="106.2" customHeight="1" x14ac:dyDescent="0.25">
      <c r="A19" s="133"/>
      <c r="B19" s="3"/>
    </row>
    <row r="20" spans="1:12" s="265" customFormat="1" x14ac:dyDescent="0.25">
      <c r="A20" s="133"/>
      <c r="B20" s="3"/>
    </row>
    <row r="21" spans="1:12" s="265" customFormat="1" x14ac:dyDescent="0.25">
      <c r="A21" s="133"/>
      <c r="B21" s="3"/>
    </row>
    <row r="22" spans="1:12" s="265" customFormat="1" x14ac:dyDescent="0.25">
      <c r="A22" s="133"/>
      <c r="B22" s="3"/>
    </row>
    <row r="23" spans="1:12" s="265" customFormat="1" x14ac:dyDescent="0.25">
      <c r="A23" s="133"/>
      <c r="B23" s="3"/>
    </row>
    <row r="24" spans="1:12" s="265" customFormat="1" x14ac:dyDescent="0.25">
      <c r="A24" s="133"/>
      <c r="B24" s="3"/>
    </row>
    <row r="25" spans="1:12" s="265" customFormat="1" ht="18.600000000000001" customHeight="1" x14ac:dyDescent="0.25">
      <c r="A25" s="133"/>
      <c r="B25" s="3"/>
    </row>
    <row r="26" spans="1:12" s="265" customFormat="1" x14ac:dyDescent="0.25">
      <c r="A26" s="133"/>
      <c r="B26" s="3"/>
    </row>
    <row r="27" spans="1:12" s="265" customFormat="1" x14ac:dyDescent="0.25">
      <c r="A27" s="133"/>
      <c r="B27" s="3"/>
    </row>
    <row r="28" spans="1:12" s="265" customFormat="1" x14ac:dyDescent="0.25">
      <c r="A28" s="133"/>
      <c r="B28" s="3"/>
    </row>
    <row r="29" spans="1:12" s="265" customFormat="1" x14ac:dyDescent="0.25">
      <c r="A29" s="133"/>
      <c r="B29" s="3"/>
    </row>
    <row r="30" spans="1:12" s="265" customFormat="1" x14ac:dyDescent="0.25">
      <c r="A30" s="133"/>
      <c r="B30" s="3"/>
    </row>
    <row r="31" spans="1:12" s="265" customFormat="1" ht="13.95" customHeight="1" x14ac:dyDescent="0.25">
      <c r="A31" s="133"/>
      <c r="B31" s="3"/>
      <c r="C31" s="3"/>
      <c r="D31" s="3"/>
      <c r="E31" s="3"/>
      <c r="F31" s="3"/>
      <c r="G31" s="3"/>
      <c r="H31" s="3"/>
      <c r="I31" s="3"/>
      <c r="J31" s="3"/>
      <c r="K31" s="3"/>
      <c r="L31" s="3"/>
    </row>
    <row r="32" spans="1:12" s="265" customFormat="1" x14ac:dyDescent="0.25">
      <c r="A32" s="133"/>
      <c r="B32" s="3"/>
      <c r="C32" s="266" t="s">
        <v>2526</v>
      </c>
      <c r="D32" s="266"/>
      <c r="E32" s="266"/>
      <c r="F32" s="3"/>
      <c r="G32" s="3"/>
      <c r="H32" s="3"/>
      <c r="I32" s="3"/>
      <c r="J32" s="3"/>
      <c r="K32" s="3"/>
      <c r="L32" s="3"/>
    </row>
  </sheetData>
  <mergeCells count="4">
    <mergeCell ref="C1:U2"/>
    <mergeCell ref="C4:E4"/>
    <mergeCell ref="C18:E18"/>
    <mergeCell ref="C32:E32"/>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44395D-6B3E-45CB-ACE4-CB39E5AB29D8}">
  <sheetPr>
    <tabColor theme="6"/>
  </sheetPr>
  <dimension ref="A2:L60"/>
  <sheetViews>
    <sheetView showGridLines="0" zoomScale="73" zoomScaleNormal="100" workbookViewId="0">
      <selection activeCell="B1" sqref="B1"/>
    </sheetView>
  </sheetViews>
  <sheetFormatPr defaultColWidth="8.88671875" defaultRowHeight="13.8" x14ac:dyDescent="0.25"/>
  <cols>
    <col min="1" max="1" width="2.77734375" style="133" customWidth="1"/>
    <col min="2" max="2" width="8.6640625" style="90" customWidth="1"/>
    <col min="3" max="3" width="7.33203125" style="3" customWidth="1"/>
    <col min="4" max="4" width="16.33203125" style="3" customWidth="1"/>
    <col min="5" max="5" width="26.44140625" style="3" customWidth="1"/>
    <col min="6" max="6" width="20.6640625" style="3" customWidth="1"/>
    <col min="7" max="7" width="29.5546875" style="3" customWidth="1"/>
    <col min="8" max="9" width="32.6640625" style="3" customWidth="1"/>
    <col min="10" max="10" width="32.33203125" style="3" customWidth="1"/>
    <col min="11" max="11" width="55" style="3" customWidth="1"/>
    <col min="12" max="16384" width="8.88671875" style="3"/>
  </cols>
  <sheetData>
    <row r="2" spans="1:12" ht="13.95" customHeight="1" x14ac:dyDescent="0.25">
      <c r="B2" s="91"/>
      <c r="C2" s="168" t="s">
        <v>2517</v>
      </c>
      <c r="D2" s="169"/>
      <c r="E2" s="169"/>
      <c r="F2" s="169"/>
      <c r="G2" s="169"/>
      <c r="H2" s="169"/>
      <c r="I2" s="169"/>
      <c r="J2" s="169"/>
      <c r="K2" s="170"/>
    </row>
    <row r="3" spans="1:12" ht="10.199999999999999" customHeight="1" x14ac:dyDescent="0.25">
      <c r="B3" s="91"/>
      <c r="C3" s="171"/>
      <c r="D3" s="172"/>
      <c r="E3" s="172"/>
      <c r="F3" s="172"/>
      <c r="G3" s="172"/>
      <c r="H3" s="172"/>
      <c r="I3" s="172"/>
      <c r="J3" s="172"/>
      <c r="K3" s="173"/>
    </row>
    <row r="4" spans="1:12" ht="0.6" customHeight="1" x14ac:dyDescent="0.25">
      <c r="B4" s="91"/>
      <c r="C4" s="174"/>
      <c r="D4" s="175"/>
      <c r="E4" s="175"/>
      <c r="F4" s="175"/>
      <c r="G4" s="175"/>
      <c r="H4" s="175"/>
      <c r="I4" s="175"/>
      <c r="J4" s="175"/>
      <c r="K4" s="176"/>
    </row>
    <row r="6" spans="1:12" ht="17.399999999999999" x14ac:dyDescent="0.3">
      <c r="C6" s="44" t="s">
        <v>1726</v>
      </c>
    </row>
    <row r="7" spans="1:12" ht="8.4" customHeight="1" thickBot="1" x14ac:dyDescent="0.35">
      <c r="C7" s="44"/>
    </row>
    <row r="8" spans="1:12" ht="15" customHeight="1" thickBot="1" x14ac:dyDescent="0.3">
      <c r="C8" s="112" t="s">
        <v>706</v>
      </c>
      <c r="D8" s="192" t="s">
        <v>2498</v>
      </c>
      <c r="E8" s="193"/>
      <c r="F8" s="193"/>
      <c r="G8" s="194"/>
    </row>
    <row r="9" spans="1:12" ht="45" customHeight="1" thickBot="1" x14ac:dyDescent="0.3">
      <c r="C9" s="113">
        <f>IF(D9="","Selection not valid",(_xlfn.XLOOKUP(D9,'Data Validation'!B:B,'Data Validation'!A:A)))</f>
        <v>2</v>
      </c>
      <c r="D9" s="190" t="s">
        <v>1768</v>
      </c>
      <c r="E9" s="190"/>
      <c r="F9" s="190"/>
      <c r="G9" s="191"/>
      <c r="K9" s="82" t="s">
        <v>2527</v>
      </c>
    </row>
    <row r="10" spans="1:12" x14ac:dyDescent="0.25">
      <c r="J10" s="35" t="s">
        <v>2499</v>
      </c>
      <c r="K10" s="207" t="s">
        <v>2499</v>
      </c>
    </row>
    <row r="11" spans="1:12" x14ac:dyDescent="0.25">
      <c r="J11" s="35" t="s">
        <v>2500</v>
      </c>
      <c r="K11" s="114" t="s">
        <v>2500</v>
      </c>
    </row>
    <row r="12" spans="1:12" ht="18" thickBot="1" x14ac:dyDescent="0.35">
      <c r="C12" s="44" t="s">
        <v>1724</v>
      </c>
      <c r="J12" s="35" t="s">
        <v>2501</v>
      </c>
      <c r="K12" s="27" t="s">
        <v>2501</v>
      </c>
    </row>
    <row r="13" spans="1:12" ht="9" customHeight="1" thickBot="1" x14ac:dyDescent="0.3"/>
    <row r="14" spans="1:12" s="206" customFormat="1" ht="25.8" customHeight="1" x14ac:dyDescent="0.3">
      <c r="A14" s="199"/>
      <c r="B14" s="200"/>
      <c r="C14" s="186" t="s">
        <v>706</v>
      </c>
      <c r="D14" s="186" t="s">
        <v>1722</v>
      </c>
      <c r="E14" s="201" t="s">
        <v>1721</v>
      </c>
      <c r="F14" s="202"/>
      <c r="G14" s="203"/>
      <c r="H14" s="202" t="s">
        <v>1720</v>
      </c>
      <c r="I14" s="202"/>
      <c r="J14" s="204"/>
      <c r="K14" s="188" t="s">
        <v>1719</v>
      </c>
      <c r="L14" s="205" t="s">
        <v>1712</v>
      </c>
    </row>
    <row r="15" spans="1:12" ht="19.95" customHeight="1" thickBot="1" x14ac:dyDescent="0.3">
      <c r="C15" s="187"/>
      <c r="D15" s="187"/>
      <c r="E15" s="115" t="s">
        <v>1718</v>
      </c>
      <c r="F15" s="116" t="s">
        <v>1717</v>
      </c>
      <c r="G15" s="117" t="s">
        <v>1716</v>
      </c>
      <c r="H15" s="118" t="s">
        <v>1715</v>
      </c>
      <c r="I15" s="119" t="s">
        <v>1714</v>
      </c>
      <c r="J15" s="120" t="s">
        <v>1713</v>
      </c>
      <c r="K15" s="189"/>
      <c r="L15" s="35" t="s">
        <v>1712</v>
      </c>
    </row>
    <row r="16" spans="1:12" ht="60" customHeight="1" x14ac:dyDescent="0.25">
      <c r="C16" s="43">
        <f>C9</f>
        <v>2</v>
      </c>
      <c r="D16" s="42" t="str">
        <f>D9</f>
        <v>Bribery/corruption</v>
      </c>
      <c r="E16" s="39" t="str" cm="1">
        <f t="array" ref="E16">_xlfn._xlws.FILTER('MSS Data_Laws'!C:C, 'MSS Data_Laws'!B:B=D9)</f>
        <v>International</v>
      </c>
      <c r="F16" s="41" t="str" cm="1">
        <f t="array" ref="F16">_xlfn._xlws.FILTER('MSS Data_Laws'!D:D, 'MSS Data_Laws'!B:B=D9)</f>
        <v>The OECD Guidelines on Multinational Enterprises</v>
      </c>
      <c r="G16" s="38" t="str" cm="1">
        <f t="array" ref="G16">_xlfn._xlws.FILTER( 'MSS Data_Laws'!E:E,'MSS Data_Laws'!B:B=$D$9)</f>
        <v>Chapter VII: Enterprises should not offer, promise, give, or demand bribes or other undue advantages.</v>
      </c>
      <c r="H16" s="177" t="str">
        <f>IFERROR(INDEX('MSS Data_ESG'!C:C, MATCH(D9, 'MSS Data_ESG'!B:B, 0)), "Not specified")</f>
        <v>G3.1a Total percentage of governance body members, employees and business partners who have received training or awareness-raising on the organisation’s anti-corruption policies and procedures, broken down by employee category and region.
G3.1b Total number and nature of incidents of corruption confirmed during the current year, related to this year and previous years, with a description of the activities taken to address confirmed incidents, and of the outcomes of these activities.
G3.1c  A description of: i) the internal and external grievance mechanisms (including whistle-blowing facilities) for reporting concerns about unethical or unlawful behaviour and lack of organisational integrity; ii) mechanisms for seeking advice about ethical and lawful behaviour and organisational integrity; and iii) the extent to which these various mechanisms have been used, and the outcomes of processes using these mechanisms.
G3.1d Discussion of initiatives and stakeholder engagement to improve the broader operating environment and culture, to combat corruption.</v>
      </c>
      <c r="I16" s="180" t="str">
        <f>IFERROR(INDEX('MSS Data_ESG'!D:D, MATCH(D9, 'MSS Data_ESG'!B:B, 0)), "Not specified")</f>
        <v>GRI 205: Anti-corruption
Disclosure 205-1: Operations assessed for risks related to corruption.
Disclosure 205-2: Communication and training about anti-corruption policies and procedures.
Disclosure 205-3: Confirmed incidents of corruption and actions taken.</v>
      </c>
      <c r="J16" s="183" t="str">
        <f>IFERROR(INDEX('MSS Data_ESG'!E:E, MATCH(D9, 'MSS Data_ESG'!B:B, 0)), "Not specified")</f>
        <v>Not specified</v>
      </c>
      <c r="K16" s="38" t="str" cm="1">
        <f t="array" ref="K16:K22">IFERROR(_xlfn._xlws.FILTER('MSS Data_Evidence'!C:C, 'MSS Data_Evidence'!B:B=D9),"Not specified")</f>
        <v>Percentage of governance body members, employees, and business partners trained on anti-corruption policies</v>
      </c>
      <c r="L16" s="35" t="str" cm="1">
        <f t="array" ref="L16:L22">_xlfn._xlws.FILTER('MSS Data_Evidence'!G:G, 'MSS Data_Evidence'!B:B=D9)</f>
        <v>High</v>
      </c>
    </row>
    <row r="17" spans="3:12" ht="60" customHeight="1" x14ac:dyDescent="0.25">
      <c r="C17" s="33"/>
      <c r="D17" s="40"/>
      <c r="E17" s="39"/>
      <c r="F17" s="41"/>
      <c r="G17" s="38"/>
      <c r="H17" s="178"/>
      <c r="I17" s="181"/>
      <c r="J17" s="184"/>
      <c r="K17" s="38" t="str">
        <v>Total number and nature of confirmed corruption incidents</v>
      </c>
      <c r="L17" s="35" t="str">
        <v>High</v>
      </c>
    </row>
    <row r="18" spans="3:12" ht="60" customHeight="1" x14ac:dyDescent="0.25">
      <c r="C18" s="33"/>
      <c r="D18" s="40"/>
      <c r="E18" s="39"/>
      <c r="F18" s="41"/>
      <c r="G18" s="38"/>
      <c r="H18" s="178"/>
      <c r="I18" s="181"/>
      <c r="J18" s="184"/>
      <c r="K18" s="38" t="str">
        <v>Description of grievance mechanisms for reporting unethical or unlawful behavior (including whistle-blowing facilities)</v>
      </c>
      <c r="L18" s="35" t="str">
        <v>Medium</v>
      </c>
    </row>
    <row r="19" spans="3:12" ht="60" customHeight="1" x14ac:dyDescent="0.25">
      <c r="C19" s="33"/>
      <c r="D19" s="40"/>
      <c r="E19" s="39"/>
      <c r="F19" s="41"/>
      <c r="G19" s="38"/>
      <c r="H19" s="178"/>
      <c r="I19" s="181"/>
      <c r="J19" s="184"/>
      <c r="K19" s="38" t="str">
        <v>Description of initiatives and stakeholder engagement to combat corruption</v>
      </c>
      <c r="L19" s="35" t="str">
        <v>Medium</v>
      </c>
    </row>
    <row r="20" spans="3:12" ht="60" customHeight="1" x14ac:dyDescent="0.25">
      <c r="C20" s="33"/>
      <c r="D20" s="40"/>
      <c r="E20" s="39"/>
      <c r="F20" s="36"/>
      <c r="G20" s="38"/>
      <c r="H20" s="178"/>
      <c r="I20" s="181"/>
      <c r="J20" s="184"/>
      <c r="K20" s="38" t="str">
        <v>Operations assessed for risks related to corruption</v>
      </c>
      <c r="L20" s="35" t="str">
        <v>Medium</v>
      </c>
    </row>
    <row r="21" spans="3:12" ht="60" customHeight="1" x14ac:dyDescent="0.25">
      <c r="C21" s="33"/>
      <c r="D21" s="32"/>
      <c r="E21" s="37"/>
      <c r="F21" s="36"/>
      <c r="G21" s="38"/>
      <c r="H21" s="178"/>
      <c r="I21" s="181"/>
      <c r="J21" s="184"/>
      <c r="K21" s="38" t="str">
        <v>Mechanisms for seeking advice about ethical behavior and organizational integrity</v>
      </c>
      <c r="L21" s="35" t="str">
        <v>Medium</v>
      </c>
    </row>
    <row r="22" spans="3:12" ht="60" customHeight="1" x14ac:dyDescent="0.25">
      <c r="C22" s="33"/>
      <c r="D22" s="32"/>
      <c r="E22" s="37"/>
      <c r="F22" s="36"/>
      <c r="G22" s="38"/>
      <c r="H22" s="178"/>
      <c r="I22" s="181"/>
      <c r="J22" s="184"/>
      <c r="K22" s="38" t="str">
        <v>Outcomes of processes using internal and external grievance mechanisms</v>
      </c>
      <c r="L22" s="35" t="str">
        <v>Medium</v>
      </c>
    </row>
    <row r="23" spans="3:12" ht="60" customHeight="1" x14ac:dyDescent="0.25">
      <c r="C23" s="33"/>
      <c r="D23" s="32"/>
      <c r="E23" s="37"/>
      <c r="F23" s="36"/>
      <c r="G23" s="38"/>
      <c r="H23" s="178"/>
      <c r="I23" s="181"/>
      <c r="J23" s="184"/>
      <c r="K23" s="29"/>
      <c r="L23" s="35"/>
    </row>
    <row r="24" spans="3:12" ht="60" customHeight="1" x14ac:dyDescent="0.25">
      <c r="C24" s="33"/>
      <c r="D24" s="32"/>
      <c r="E24" s="37"/>
      <c r="F24" s="36"/>
      <c r="G24" s="38"/>
      <c r="H24" s="178"/>
      <c r="I24" s="181"/>
      <c r="J24" s="184"/>
      <c r="K24" s="29"/>
      <c r="L24" s="35"/>
    </row>
    <row r="25" spans="3:12" ht="60" customHeight="1" x14ac:dyDescent="0.25">
      <c r="C25" s="33"/>
      <c r="D25" s="32"/>
      <c r="E25" s="37"/>
      <c r="F25" s="36"/>
      <c r="G25" s="38"/>
      <c r="H25" s="178"/>
      <c r="I25" s="181"/>
      <c r="J25" s="184"/>
      <c r="K25" s="29"/>
      <c r="L25" s="35"/>
    </row>
    <row r="26" spans="3:12" ht="60" customHeight="1" x14ac:dyDescent="0.25">
      <c r="C26" s="33"/>
      <c r="D26" s="32"/>
      <c r="E26" s="37"/>
      <c r="F26" s="36"/>
      <c r="G26" s="38"/>
      <c r="H26" s="178"/>
      <c r="I26" s="181"/>
      <c r="J26" s="184"/>
      <c r="K26" s="29"/>
      <c r="L26" s="35"/>
    </row>
    <row r="27" spans="3:12" ht="60" customHeight="1" x14ac:dyDescent="0.25">
      <c r="C27" s="33"/>
      <c r="D27" s="32"/>
      <c r="E27" s="34"/>
      <c r="F27" s="30"/>
      <c r="G27" s="38"/>
      <c r="H27" s="178"/>
      <c r="I27" s="181"/>
      <c r="J27" s="184"/>
      <c r="K27" s="29"/>
      <c r="L27" s="35"/>
    </row>
    <row r="28" spans="3:12" ht="60" customHeight="1" x14ac:dyDescent="0.25">
      <c r="C28" s="33"/>
      <c r="D28" s="32"/>
      <c r="E28" s="34"/>
      <c r="F28" s="30"/>
      <c r="G28" s="38"/>
      <c r="H28" s="178"/>
      <c r="I28" s="181"/>
      <c r="J28" s="184"/>
      <c r="K28" s="29"/>
      <c r="L28" s="35"/>
    </row>
    <row r="29" spans="3:12" ht="60" customHeight="1" x14ac:dyDescent="0.25">
      <c r="C29" s="33"/>
      <c r="D29" s="32"/>
      <c r="E29" s="34"/>
      <c r="F29" s="30"/>
      <c r="G29" s="38"/>
      <c r="H29" s="178"/>
      <c r="I29" s="181"/>
      <c r="J29" s="184"/>
      <c r="K29" s="29"/>
      <c r="L29" s="35"/>
    </row>
    <row r="30" spans="3:12" ht="60" customHeight="1" x14ac:dyDescent="0.25">
      <c r="C30" s="33"/>
      <c r="D30" s="32"/>
      <c r="E30" s="34"/>
      <c r="F30" s="30"/>
      <c r="G30" s="38"/>
      <c r="H30" s="178"/>
      <c r="I30" s="181"/>
      <c r="J30" s="184"/>
      <c r="K30" s="29"/>
      <c r="L30" s="35"/>
    </row>
    <row r="31" spans="3:12" ht="60" customHeight="1" x14ac:dyDescent="0.25">
      <c r="C31" s="33"/>
      <c r="D31" s="32"/>
      <c r="E31" s="34"/>
      <c r="F31" s="30"/>
      <c r="G31" s="38"/>
      <c r="H31" s="178"/>
      <c r="I31" s="181"/>
      <c r="J31" s="184"/>
      <c r="K31" s="29"/>
    </row>
    <row r="32" spans="3:12" ht="60" customHeight="1" x14ac:dyDescent="0.25">
      <c r="C32" s="33"/>
      <c r="D32" s="32"/>
      <c r="E32" s="31"/>
      <c r="F32" s="30"/>
      <c r="G32" s="38"/>
      <c r="H32" s="178"/>
      <c r="I32" s="181"/>
      <c r="J32" s="184"/>
      <c r="K32" s="29"/>
    </row>
    <row r="33" spans="3:11" ht="60" customHeight="1" x14ac:dyDescent="0.25">
      <c r="C33" s="33"/>
      <c r="D33" s="32"/>
      <c r="E33" s="31"/>
      <c r="F33" s="30"/>
      <c r="G33" s="38"/>
      <c r="H33" s="178"/>
      <c r="I33" s="181"/>
      <c r="J33" s="184"/>
      <c r="K33" s="29"/>
    </row>
    <row r="34" spans="3:11" ht="60" customHeight="1" x14ac:dyDescent="0.25">
      <c r="C34" s="33"/>
      <c r="D34" s="32"/>
      <c r="E34" s="31"/>
      <c r="F34" s="30"/>
      <c r="G34" s="38"/>
      <c r="H34" s="178"/>
      <c r="I34" s="181"/>
      <c r="J34" s="184"/>
      <c r="K34" s="29"/>
    </row>
    <row r="35" spans="3:11" ht="60" customHeight="1" x14ac:dyDescent="0.25">
      <c r="C35" s="33"/>
      <c r="D35" s="32"/>
      <c r="E35" s="31"/>
      <c r="F35" s="30"/>
      <c r="G35" s="38"/>
      <c r="H35" s="178"/>
      <c r="I35" s="181"/>
      <c r="J35" s="184"/>
      <c r="K35" s="29"/>
    </row>
    <row r="36" spans="3:11" ht="60" customHeight="1" x14ac:dyDescent="0.25">
      <c r="C36" s="33"/>
      <c r="D36" s="32"/>
      <c r="E36" s="31"/>
      <c r="F36" s="30"/>
      <c r="G36" s="38"/>
      <c r="H36" s="178"/>
      <c r="I36" s="181"/>
      <c r="J36" s="184"/>
      <c r="K36" s="29"/>
    </row>
    <row r="37" spans="3:11" ht="60" customHeight="1" x14ac:dyDescent="0.25">
      <c r="C37" s="33"/>
      <c r="D37" s="32"/>
      <c r="E37" s="31"/>
      <c r="F37" s="30"/>
      <c r="G37" s="38"/>
      <c r="H37" s="178"/>
      <c r="I37" s="181"/>
      <c r="J37" s="184"/>
      <c r="K37" s="29"/>
    </row>
    <row r="38" spans="3:11" ht="60" customHeight="1" x14ac:dyDescent="0.25">
      <c r="C38" s="33"/>
      <c r="D38" s="32"/>
      <c r="E38" s="31"/>
      <c r="F38" s="30"/>
      <c r="G38" s="38"/>
      <c r="H38" s="178"/>
      <c r="I38" s="181"/>
      <c r="J38" s="184"/>
      <c r="K38" s="29"/>
    </row>
    <row r="39" spans="3:11" ht="60" customHeight="1" x14ac:dyDescent="0.25">
      <c r="C39" s="33"/>
      <c r="D39" s="32"/>
      <c r="E39" s="31"/>
      <c r="F39" s="30"/>
      <c r="G39" s="38"/>
      <c r="H39" s="178"/>
      <c r="I39" s="181"/>
      <c r="J39" s="184"/>
      <c r="K39" s="29"/>
    </row>
    <row r="40" spans="3:11" x14ac:dyDescent="0.25">
      <c r="C40" s="33"/>
      <c r="D40" s="32"/>
      <c r="E40" s="31"/>
      <c r="F40" s="30"/>
      <c r="G40" s="38"/>
      <c r="H40" s="178"/>
      <c r="I40" s="181"/>
      <c r="J40" s="184"/>
      <c r="K40" s="29"/>
    </row>
    <row r="41" spans="3:11" x14ac:dyDescent="0.25">
      <c r="C41" s="33"/>
      <c r="D41" s="32"/>
      <c r="E41" s="31"/>
      <c r="F41" s="30"/>
      <c r="G41" s="38"/>
      <c r="H41" s="178"/>
      <c r="I41" s="181"/>
      <c r="J41" s="184"/>
      <c r="K41" s="29"/>
    </row>
    <row r="42" spans="3:11" x14ac:dyDescent="0.25">
      <c r="C42" s="33"/>
      <c r="D42" s="32"/>
      <c r="E42" s="31"/>
      <c r="F42" s="30"/>
      <c r="G42" s="38"/>
      <c r="H42" s="178"/>
      <c r="I42" s="181"/>
      <c r="J42" s="184"/>
      <c r="K42" s="29"/>
    </row>
    <row r="43" spans="3:11" x14ac:dyDescent="0.25">
      <c r="C43" s="33"/>
      <c r="D43" s="32"/>
      <c r="E43" s="31"/>
      <c r="F43" s="30"/>
      <c r="G43" s="38"/>
      <c r="H43" s="178"/>
      <c r="I43" s="181"/>
      <c r="J43" s="184"/>
      <c r="K43" s="29"/>
    </row>
    <row r="44" spans="3:11" x14ac:dyDescent="0.25">
      <c r="C44" s="33"/>
      <c r="D44" s="32"/>
      <c r="E44" s="31"/>
      <c r="F44" s="30"/>
      <c r="G44" s="38"/>
      <c r="H44" s="178"/>
      <c r="I44" s="181"/>
      <c r="J44" s="184"/>
      <c r="K44" s="29"/>
    </row>
    <row r="45" spans="3:11" x14ac:dyDescent="0.25">
      <c r="C45" s="33"/>
      <c r="D45" s="32"/>
      <c r="E45" s="31"/>
      <c r="F45" s="30"/>
      <c r="G45" s="38"/>
      <c r="H45" s="178"/>
      <c r="I45" s="181"/>
      <c r="J45" s="184"/>
      <c r="K45" s="29"/>
    </row>
    <row r="46" spans="3:11" x14ac:dyDescent="0.25">
      <c r="C46" s="33"/>
      <c r="D46" s="32"/>
      <c r="E46" s="31"/>
      <c r="F46" s="30"/>
      <c r="G46" s="38"/>
      <c r="H46" s="178"/>
      <c r="I46" s="181"/>
      <c r="J46" s="184"/>
      <c r="K46" s="29"/>
    </row>
    <row r="47" spans="3:11" x14ac:dyDescent="0.25">
      <c r="C47" s="33" t="str" cm="1">
        <f t="array" ref="C47">IFERROR(INDEX('MSS Data_Laws'!$A$2:$A$100, SMALL(IF('MSS Data_Laws'!$A$2:$A$100=$D$9, ROW('MSS Data_Laws'!$A$2:$A$100)-ROW('MSS Data_Laws'!$A$2)+1), ROW()-10)), "")</f>
        <v/>
      </c>
      <c r="D47" s="32"/>
      <c r="E47" s="31"/>
      <c r="F47" s="30"/>
      <c r="G47" s="38"/>
      <c r="H47" s="178"/>
      <c r="I47" s="181"/>
      <c r="J47" s="184"/>
      <c r="K47" s="29"/>
    </row>
    <row r="48" spans="3:11" x14ac:dyDescent="0.25">
      <c r="C48" s="33" t="str" cm="1">
        <f t="array" ref="C48">IFERROR(INDEX('MSS Data_Laws'!$A$2:$A$100, SMALL(IF('MSS Data_Laws'!$A$2:$A$100=$D$9, ROW('MSS Data_Laws'!$A$2:$A$100)-ROW('MSS Data_Laws'!$A$2)+1), ROW()-10)), "")</f>
        <v/>
      </c>
      <c r="D48" s="32"/>
      <c r="E48" s="31"/>
      <c r="F48" s="30"/>
      <c r="G48" s="38"/>
      <c r="H48" s="178"/>
      <c r="I48" s="181"/>
      <c r="J48" s="184"/>
      <c r="K48" s="29"/>
    </row>
    <row r="49" spans="3:11" x14ac:dyDescent="0.25">
      <c r="C49" s="33" t="str" cm="1">
        <f t="array" ref="C49">IFERROR(INDEX('MSS Data_Laws'!$A$2:$A$100, SMALL(IF('MSS Data_Laws'!$A$2:$A$100=$D$9, ROW('MSS Data_Laws'!$A$2:$A$100)-ROW('MSS Data_Laws'!$A$2)+1), ROW()-10)), "")</f>
        <v/>
      </c>
      <c r="D49" s="32"/>
      <c r="E49" s="31"/>
      <c r="F49" s="30"/>
      <c r="G49" s="38"/>
      <c r="H49" s="178"/>
      <c r="I49" s="181"/>
      <c r="J49" s="184"/>
      <c r="K49" s="29"/>
    </row>
    <row r="50" spans="3:11" x14ac:dyDescent="0.25">
      <c r="C50" s="33" t="str" cm="1">
        <f t="array" ref="C50">IFERROR(INDEX('MSS Data_Laws'!$A$2:$A$100, SMALL(IF('MSS Data_Laws'!$A$2:$A$100=$D$9, ROW('MSS Data_Laws'!$A$2:$A$100)-ROW('MSS Data_Laws'!$A$2)+1), ROW()-10)), "")</f>
        <v/>
      </c>
      <c r="D50" s="32"/>
      <c r="E50" s="31"/>
      <c r="F50" s="30"/>
      <c r="G50" s="38"/>
      <c r="H50" s="178"/>
      <c r="I50" s="181"/>
      <c r="J50" s="184"/>
      <c r="K50" s="29"/>
    </row>
    <row r="51" spans="3:11" x14ac:dyDescent="0.25">
      <c r="C51" s="33" t="str" cm="1">
        <f t="array" ref="C51">IFERROR(INDEX('MSS Data_Laws'!$A$2:$A$100, SMALL(IF('MSS Data_Laws'!$A$2:$A$100=$D$9, ROW('MSS Data_Laws'!$A$2:$A$100)-ROW('MSS Data_Laws'!$A$2)+1), ROW()-10)), "")</f>
        <v/>
      </c>
      <c r="D51" s="32"/>
      <c r="E51" s="31"/>
      <c r="F51" s="30"/>
      <c r="G51" s="38"/>
      <c r="H51" s="178"/>
      <c r="I51" s="181"/>
      <c r="J51" s="184"/>
      <c r="K51" s="29"/>
    </row>
    <row r="52" spans="3:11" x14ac:dyDescent="0.25">
      <c r="C52" s="33" t="str" cm="1">
        <f t="array" ref="C52">IFERROR(INDEX('MSS Data_Laws'!$A$2:$A$100, SMALL(IF('MSS Data_Laws'!$A$2:$A$100=$D$9, ROW('MSS Data_Laws'!$A$2:$A$100)-ROW('MSS Data_Laws'!$A$2)+1), ROW()-10)), "")</f>
        <v/>
      </c>
      <c r="D52" s="32"/>
      <c r="E52" s="31"/>
      <c r="F52" s="30"/>
      <c r="G52" s="38"/>
      <c r="H52" s="178"/>
      <c r="I52" s="181"/>
      <c r="J52" s="184"/>
      <c r="K52" s="29"/>
    </row>
    <row r="53" spans="3:11" x14ac:dyDescent="0.25">
      <c r="C53" s="33" t="str" cm="1">
        <f t="array" ref="C53">IFERROR(INDEX('MSS Data_Laws'!$A$2:$A$100, SMALL(IF('MSS Data_Laws'!$A$2:$A$100=$D$9, ROW('MSS Data_Laws'!$A$2:$A$100)-ROW('MSS Data_Laws'!$A$2)+1), ROW()-10)), "")</f>
        <v/>
      </c>
      <c r="D53" s="32"/>
      <c r="E53" s="31"/>
      <c r="F53" s="30"/>
      <c r="G53" s="38"/>
      <c r="H53" s="178"/>
      <c r="I53" s="181"/>
      <c r="J53" s="184"/>
      <c r="K53" s="29"/>
    </row>
    <row r="54" spans="3:11" x14ac:dyDescent="0.25">
      <c r="C54" s="33" t="str" cm="1">
        <f t="array" ref="C54">IFERROR(INDEX('MSS Data_Laws'!$A$2:$A$100, SMALL(IF('MSS Data_Laws'!$A$2:$A$100=$D$9, ROW('MSS Data_Laws'!$A$2:$A$100)-ROW('MSS Data_Laws'!$A$2)+1), ROW()-10)), "")</f>
        <v/>
      </c>
      <c r="D54" s="32"/>
      <c r="E54" s="31"/>
      <c r="F54" s="30"/>
      <c r="G54" s="38"/>
      <c r="H54" s="178"/>
      <c r="I54" s="181"/>
      <c r="J54" s="184"/>
      <c r="K54" s="29"/>
    </row>
    <row r="55" spans="3:11" ht="14.4" thickBot="1" x14ac:dyDescent="0.3">
      <c r="C55" s="28" t="str" cm="1">
        <f t="array" ref="C55">IFERROR(INDEX('MSS Data_Laws'!$A$2:$A$100, SMALL(IF('MSS Data_Laws'!$A$2:$A$100=$D$9, ROW('MSS Data_Laws'!$A$2:$A$100)-ROW('MSS Data_Laws'!$A$2)+1), ROW()-10)), "")</f>
        <v/>
      </c>
      <c r="D55" s="27"/>
      <c r="E55" s="26"/>
      <c r="F55" s="25"/>
      <c r="G55" s="38"/>
      <c r="H55" s="179"/>
      <c r="I55" s="182"/>
      <c r="J55" s="185"/>
      <c r="K55" s="24"/>
    </row>
    <row r="56" spans="3:11" x14ac:dyDescent="0.25">
      <c r="C56" s="3" t="str" cm="1">
        <f t="array" ref="C56">IFERROR(INDEX('MSS Data_Laws'!$A$2:$A$100, SMALL(IF('MSS Data_Laws'!$A$2:$A$100=$D$9, ROW('MSS Data_Laws'!$A$2:$A$100)-ROW('MSS Data_Laws'!$A$2)+1), ROW()-10)), "")</f>
        <v/>
      </c>
      <c r="D56" s="3" t="str" cm="1">
        <f t="array" ref="D56">IFERROR(INDEX('MSS Data_Laws'!$B$2:$B$100, SMALL(IF('MSS Data_Laws'!$A$2:$A$100=$D$9, ROW('MSS Data_Laws'!$A$2:$A$100)-ROW('MSS Data_Laws'!$A$2)+1), ROW()-10)), "")</f>
        <v/>
      </c>
      <c r="E56" s="3" t="str" cm="1">
        <f t="array" ref="E56">IFERROR(INDEX('MSS Data_Laws'!$C$2:$C$100, SMALL(IF('MSS Data_Laws'!$A$2:$A$100=$D$9, ROW('MSS Data_Laws'!$A$2:$A$100)-ROW('MSS Data_Laws'!$A$2)+1), ROW()-10)), "")</f>
        <v/>
      </c>
      <c r="G56" s="38"/>
    </row>
    <row r="57" spans="3:11" x14ac:dyDescent="0.25">
      <c r="C57" s="3" t="str" cm="1">
        <f t="array" ref="C57">IFERROR(INDEX('MSS Data_Laws'!$A$2:$A$100, SMALL(IF('MSS Data_Laws'!$A$2:$A$100=$D$9, ROW('MSS Data_Laws'!$A$2:$A$100)-ROW('MSS Data_Laws'!$A$2)+1), ROW()-10)), "")</f>
        <v/>
      </c>
      <c r="D57" s="3" t="str" cm="1">
        <f t="array" ref="D57">IFERROR(INDEX('MSS Data_Laws'!$B$2:$B$100, SMALL(IF('MSS Data_Laws'!$A$2:$A$100=$D$9, ROW('MSS Data_Laws'!$A$2:$A$100)-ROW('MSS Data_Laws'!$A$2)+1), ROW()-10)), "")</f>
        <v/>
      </c>
      <c r="E57" s="3" t="str" cm="1">
        <f t="array" ref="E57">IFERROR(INDEX('MSS Data_Laws'!$C$2:$C$100, SMALL(IF('MSS Data_Laws'!$A$2:$A$100=$D$9, ROW('MSS Data_Laws'!$A$2:$A$100)-ROW('MSS Data_Laws'!$A$2)+1), ROW()-10)), "")</f>
        <v/>
      </c>
    </row>
    <row r="58" spans="3:11" x14ac:dyDescent="0.25">
      <c r="C58" s="3" t="str" cm="1">
        <f t="array" ref="C58">IFERROR(INDEX('MSS Data_Laws'!$A$2:$A$100, SMALL(IF('MSS Data_Laws'!$A$2:$A$100=$D$9, ROW('MSS Data_Laws'!$A$2:$A$100)-ROW('MSS Data_Laws'!$A$2)+1), ROW()-10)), "")</f>
        <v/>
      </c>
      <c r="D58" s="3" t="str" cm="1">
        <f t="array" ref="D58">IFERROR(INDEX('MSS Data_Laws'!$B$2:$B$100, SMALL(IF('MSS Data_Laws'!$A$2:$A$100=$D$9, ROW('MSS Data_Laws'!$A$2:$A$100)-ROW('MSS Data_Laws'!$A$2)+1), ROW()-10)), "")</f>
        <v/>
      </c>
      <c r="E58" s="3" t="str" cm="1">
        <f t="array" ref="E58">IFERROR(INDEX('MSS Data_Laws'!$C$2:$C$100, SMALL(IF('MSS Data_Laws'!$A$2:$A$100=$D$9, ROW('MSS Data_Laws'!$A$2:$A$100)-ROW('MSS Data_Laws'!$A$2)+1), ROW()-10)), "")</f>
        <v/>
      </c>
    </row>
    <row r="59" spans="3:11" x14ac:dyDescent="0.25">
      <c r="E59" s="3" t="str" cm="1">
        <f t="array" ref="E59">IFERROR(INDEX('MSS Data_Laws'!$C$2:$C$100, SMALL(IF('MSS Data_Laws'!$A$2:$A$100=$D$9, ROW('MSS Data_Laws'!$A$2:$A$100)-ROW('MSS Data_Laws'!$A$2)+1), ROW()-10)), "")</f>
        <v/>
      </c>
    </row>
    <row r="60" spans="3:11" x14ac:dyDescent="0.25">
      <c r="E60" s="3" t="str" cm="1">
        <f t="array" ref="E60">IFERROR(INDEX('MSS Data_Laws'!$C$2:$C$100, SMALL(IF('MSS Data_Laws'!$A$2:$A$100=$D$9, ROW('MSS Data_Laws'!$A$2:$A$100)-ROW('MSS Data_Laws'!$A$2)+1), ROW()-10)), "")</f>
        <v/>
      </c>
    </row>
  </sheetData>
  <mergeCells count="11">
    <mergeCell ref="C2:K4"/>
    <mergeCell ref="H16:H55"/>
    <mergeCell ref="I16:I55"/>
    <mergeCell ref="J16:J55"/>
    <mergeCell ref="E14:G14"/>
    <mergeCell ref="H14:J14"/>
    <mergeCell ref="D14:D15"/>
    <mergeCell ref="K14:K15"/>
    <mergeCell ref="C14:C15"/>
    <mergeCell ref="D9:G9"/>
    <mergeCell ref="D8:G8"/>
  </mergeCells>
  <conditionalFormatting sqref="K16:K48">
    <cfRule type="expression" dxfId="6" priority="1">
      <formula>$L16="Medium"</formula>
    </cfRule>
    <cfRule type="expression" dxfId="5" priority="2">
      <formula>$L16="High"</formula>
    </cfRule>
  </conditionalFormatting>
  <pageMargins left="0.7" right="0.7" top="0.75" bottom="0.75" header="0.3" footer="0.3"/>
  <pageSetup orientation="portrait" horizontalDpi="2400" r:id="rId1"/>
  <extLst>
    <ext xmlns:x14="http://schemas.microsoft.com/office/spreadsheetml/2009/9/main" uri="{CCE6A557-97BC-4b89-ADB6-D9C93CAAB3DF}">
      <x14:dataValidations xmlns:xm="http://schemas.microsoft.com/office/excel/2006/main" count="1">
        <x14:dataValidation type="list" allowBlank="1" showInputMessage="1" showErrorMessage="1" xr:uid="{2AD7E2CB-D75E-4B9B-993A-86A30A5A00C7}">
          <x14:formula1>
            <xm:f>'Data Validation'!$B$2:$B$16</xm:f>
          </x14:formula1>
          <xm:sqref>D9</xm:sqref>
        </x14:dataValidation>
      </x14:dataValidations>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52AE0-1BC2-40EE-B04F-423A85DC4C7B}">
  <sheetPr>
    <tabColor theme="7" tint="0.59999389629810485"/>
  </sheetPr>
  <dimension ref="B2:I33"/>
  <sheetViews>
    <sheetView showGridLines="0" zoomScale="68" workbookViewId="0">
      <pane xSplit="2" ySplit="3" topLeftCell="C4" activePane="bottomRight" state="frozen"/>
      <selection activeCell="E5" sqref="E5"/>
      <selection pane="topRight" activeCell="E5" sqref="E5"/>
      <selection pane="bottomLeft" activeCell="E5" sqref="E5"/>
      <selection pane="bottomRight" activeCell="C3" sqref="C3"/>
    </sheetView>
  </sheetViews>
  <sheetFormatPr defaultRowHeight="14.4" x14ac:dyDescent="0.3"/>
  <cols>
    <col min="2" max="2" width="39.88671875" customWidth="1"/>
    <col min="3" max="3" width="86" customWidth="1"/>
    <col min="4" max="4" width="32.33203125" customWidth="1"/>
    <col min="5" max="5" width="88.109375" customWidth="1"/>
    <col min="6" max="6" width="44.33203125" customWidth="1"/>
    <col min="7" max="7" width="68.6640625" customWidth="1"/>
    <col min="8" max="8" width="37.109375" customWidth="1"/>
    <col min="9" max="9" width="61.33203125" customWidth="1"/>
  </cols>
  <sheetData>
    <row r="2" spans="2:9" s="52" customFormat="1" ht="18" x14ac:dyDescent="0.35">
      <c r="B2" s="195" t="s">
        <v>2</v>
      </c>
      <c r="C2" s="195"/>
      <c r="D2" s="161" t="s">
        <v>1471</v>
      </c>
      <c r="E2" s="161"/>
      <c r="F2" s="162" t="s">
        <v>1961</v>
      </c>
      <c r="G2" s="162"/>
      <c r="H2" s="163" t="s">
        <v>1224</v>
      </c>
      <c r="I2" s="163"/>
    </row>
    <row r="3" spans="2:9" ht="19.95" customHeight="1" x14ac:dyDescent="0.3">
      <c r="B3" s="51" t="s">
        <v>1996</v>
      </c>
      <c r="C3" s="51" t="s">
        <v>1995</v>
      </c>
      <c r="D3" s="50" t="s">
        <v>1996</v>
      </c>
      <c r="E3" s="50" t="s">
        <v>1995</v>
      </c>
      <c r="F3" s="49" t="s">
        <v>1996</v>
      </c>
      <c r="G3" s="49" t="s">
        <v>1995</v>
      </c>
      <c r="H3" s="48" t="s">
        <v>1996</v>
      </c>
      <c r="I3" s="48" t="s">
        <v>1995</v>
      </c>
    </row>
    <row r="4" spans="2:9" x14ac:dyDescent="0.3">
      <c r="B4" s="156" t="s">
        <v>1990</v>
      </c>
      <c r="C4" s="159" t="s">
        <v>1994</v>
      </c>
      <c r="D4" s="156" t="s">
        <v>1990</v>
      </c>
      <c r="E4" s="159" t="s">
        <v>1993</v>
      </c>
      <c r="F4" s="156" t="s">
        <v>1992</v>
      </c>
      <c r="G4" s="159" t="s">
        <v>1991</v>
      </c>
      <c r="H4" s="156" t="s">
        <v>1990</v>
      </c>
      <c r="I4" s="159" t="s">
        <v>1989</v>
      </c>
    </row>
    <row r="5" spans="2:9" x14ac:dyDescent="0.3">
      <c r="B5" s="156"/>
      <c r="C5" s="159"/>
      <c r="D5" s="156"/>
      <c r="E5" s="159"/>
      <c r="F5" s="156"/>
      <c r="G5" s="159"/>
      <c r="H5" s="156"/>
      <c r="I5" s="159"/>
    </row>
    <row r="6" spans="2:9" x14ac:dyDescent="0.3">
      <c r="B6" s="156"/>
      <c r="C6" s="159"/>
      <c r="D6" s="156"/>
      <c r="E6" s="159"/>
      <c r="F6" s="156"/>
      <c r="G6" s="159"/>
      <c r="H6" s="156"/>
      <c r="I6" s="159"/>
    </row>
    <row r="7" spans="2:9" x14ac:dyDescent="0.3">
      <c r="B7" s="156"/>
      <c r="C7" s="159"/>
      <c r="D7" s="156"/>
      <c r="E7" s="159"/>
      <c r="F7" s="156"/>
      <c r="G7" s="159"/>
      <c r="H7" s="156"/>
      <c r="I7" s="159"/>
    </row>
    <row r="8" spans="2:9" x14ac:dyDescent="0.3">
      <c r="B8" s="156"/>
      <c r="C8" s="159"/>
      <c r="D8" s="156"/>
      <c r="E8" s="159"/>
      <c r="F8" s="156"/>
      <c r="G8" s="159"/>
      <c r="H8" s="156"/>
      <c r="I8" s="159"/>
    </row>
    <row r="9" spans="2:9" ht="409.2" customHeight="1" x14ac:dyDescent="0.3">
      <c r="B9" s="156"/>
      <c r="C9" s="159"/>
      <c r="D9" s="156"/>
      <c r="E9" s="159"/>
      <c r="F9" s="156"/>
      <c r="G9" s="159"/>
      <c r="H9" s="156"/>
      <c r="I9" s="159"/>
    </row>
    <row r="10" spans="2:9" ht="91.95" customHeight="1" x14ac:dyDescent="0.3">
      <c r="B10" s="153" t="s">
        <v>1987</v>
      </c>
      <c r="C10" s="157" t="s">
        <v>1988</v>
      </c>
      <c r="D10" s="153" t="s">
        <v>1987</v>
      </c>
      <c r="E10" s="157" t="s">
        <v>1986</v>
      </c>
      <c r="F10" s="156" t="s">
        <v>1985</v>
      </c>
      <c r="G10" s="159" t="s">
        <v>1984</v>
      </c>
      <c r="H10" s="160" t="s">
        <v>1455</v>
      </c>
      <c r="I10" s="154" t="s">
        <v>1455</v>
      </c>
    </row>
    <row r="11" spans="2:9" x14ac:dyDescent="0.3">
      <c r="B11" s="153"/>
      <c r="C11" s="157"/>
      <c r="D11" s="153"/>
      <c r="E11" s="157"/>
      <c r="F11" s="156"/>
      <c r="G11" s="159"/>
      <c r="H11" s="160"/>
      <c r="I11" s="154"/>
    </row>
    <row r="12" spans="2:9" x14ac:dyDescent="0.3">
      <c r="B12" s="153"/>
      <c r="C12" s="157"/>
      <c r="D12" s="153"/>
      <c r="E12" s="157"/>
      <c r="F12" s="156"/>
      <c r="G12" s="159"/>
      <c r="H12" s="160"/>
      <c r="I12" s="154"/>
    </row>
    <row r="13" spans="2:9" x14ac:dyDescent="0.3">
      <c r="B13" s="153"/>
      <c r="C13" s="157"/>
      <c r="D13" s="153"/>
      <c r="E13" s="157"/>
      <c r="F13" s="156"/>
      <c r="G13" s="159"/>
      <c r="H13" s="160"/>
      <c r="I13" s="154"/>
    </row>
    <row r="14" spans="2:9" x14ac:dyDescent="0.3">
      <c r="B14" s="153"/>
      <c r="C14" s="157"/>
      <c r="D14" s="153"/>
      <c r="E14" s="157"/>
      <c r="F14" s="156"/>
      <c r="G14" s="159"/>
      <c r="H14" s="160"/>
      <c r="I14" s="154"/>
    </row>
    <row r="15" spans="2:9" ht="51" customHeight="1" x14ac:dyDescent="0.3">
      <c r="B15" s="153"/>
      <c r="C15" s="157"/>
      <c r="D15" s="153"/>
      <c r="E15" s="157"/>
      <c r="F15" s="156"/>
      <c r="G15" s="159"/>
      <c r="H15" s="160"/>
      <c r="I15" s="154"/>
    </row>
    <row r="16" spans="2:9" ht="14.4" customHeight="1" x14ac:dyDescent="0.3">
      <c r="B16" s="153" t="s">
        <v>1983</v>
      </c>
      <c r="C16" s="157" t="s">
        <v>1982</v>
      </c>
      <c r="D16" s="153" t="s">
        <v>1981</v>
      </c>
      <c r="E16" s="157" t="s">
        <v>1980</v>
      </c>
      <c r="F16" s="156" t="s">
        <v>1979</v>
      </c>
      <c r="G16" s="157" t="s">
        <v>1978</v>
      </c>
      <c r="H16" s="153" t="s">
        <v>1977</v>
      </c>
      <c r="I16" s="154" t="s">
        <v>1455</v>
      </c>
    </row>
    <row r="17" spans="2:9" x14ac:dyDescent="0.3">
      <c r="B17" s="153"/>
      <c r="C17" s="157"/>
      <c r="D17" s="153"/>
      <c r="E17" s="157"/>
      <c r="F17" s="156"/>
      <c r="G17" s="157"/>
      <c r="H17" s="153"/>
      <c r="I17" s="154"/>
    </row>
    <row r="18" spans="2:9" x14ac:dyDescent="0.3">
      <c r="B18" s="153"/>
      <c r="C18" s="157"/>
      <c r="D18" s="153"/>
      <c r="E18" s="157"/>
      <c r="F18" s="156"/>
      <c r="G18" s="157"/>
      <c r="H18" s="153"/>
      <c r="I18" s="154"/>
    </row>
    <row r="19" spans="2:9" x14ac:dyDescent="0.3">
      <c r="B19" s="153"/>
      <c r="C19" s="157"/>
      <c r="D19" s="153"/>
      <c r="E19" s="157"/>
      <c r="F19" s="156"/>
      <c r="G19" s="157"/>
      <c r="H19" s="153"/>
      <c r="I19" s="154"/>
    </row>
    <row r="20" spans="2:9" x14ac:dyDescent="0.3">
      <c r="B20" s="153"/>
      <c r="C20" s="157"/>
      <c r="D20" s="153"/>
      <c r="E20" s="157"/>
      <c r="F20" s="156"/>
      <c r="G20" s="157"/>
      <c r="H20" s="153"/>
      <c r="I20" s="154"/>
    </row>
    <row r="21" spans="2:9" ht="324" customHeight="1" x14ac:dyDescent="0.3">
      <c r="B21" s="153"/>
      <c r="C21" s="157"/>
      <c r="D21" s="153"/>
      <c r="E21" s="157"/>
      <c r="F21" s="156"/>
      <c r="G21" s="157"/>
      <c r="H21" s="153"/>
      <c r="I21" s="154"/>
    </row>
    <row r="22" spans="2:9" x14ac:dyDescent="0.3">
      <c r="B22" s="158" t="s">
        <v>707</v>
      </c>
      <c r="C22" s="157" t="s">
        <v>1976</v>
      </c>
      <c r="D22" s="153" t="s">
        <v>1975</v>
      </c>
      <c r="E22" s="157" t="s">
        <v>1974</v>
      </c>
      <c r="F22" s="156" t="s">
        <v>1972</v>
      </c>
      <c r="G22" s="157" t="s">
        <v>1973</v>
      </c>
      <c r="H22" s="158" t="s">
        <v>1972</v>
      </c>
      <c r="I22" s="154" t="s">
        <v>1455</v>
      </c>
    </row>
    <row r="23" spans="2:9" x14ac:dyDescent="0.3">
      <c r="B23" s="158"/>
      <c r="C23" s="157"/>
      <c r="D23" s="158"/>
      <c r="E23" s="157"/>
      <c r="F23" s="156"/>
      <c r="G23" s="157"/>
      <c r="H23" s="158"/>
      <c r="I23" s="154"/>
    </row>
    <row r="24" spans="2:9" x14ac:dyDescent="0.3">
      <c r="B24" s="158"/>
      <c r="C24" s="157"/>
      <c r="D24" s="158"/>
      <c r="E24" s="157"/>
      <c r="F24" s="156"/>
      <c r="G24" s="157"/>
      <c r="H24" s="158"/>
      <c r="I24" s="154"/>
    </row>
    <row r="25" spans="2:9" x14ac:dyDescent="0.3">
      <c r="B25" s="158"/>
      <c r="C25" s="157"/>
      <c r="D25" s="158"/>
      <c r="E25" s="157"/>
      <c r="F25" s="156"/>
      <c r="G25" s="157"/>
      <c r="H25" s="158"/>
      <c r="I25" s="154"/>
    </row>
    <row r="26" spans="2:9" x14ac:dyDescent="0.3">
      <c r="B26" s="158"/>
      <c r="C26" s="157"/>
      <c r="D26" s="158"/>
      <c r="E26" s="157"/>
      <c r="F26" s="156"/>
      <c r="G26" s="157"/>
      <c r="H26" s="158"/>
      <c r="I26" s="154"/>
    </row>
    <row r="27" spans="2:9" ht="150" customHeight="1" x14ac:dyDescent="0.3">
      <c r="B27" s="158"/>
      <c r="C27" s="157"/>
      <c r="D27" s="158"/>
      <c r="E27" s="157"/>
      <c r="F27" s="156"/>
      <c r="G27" s="157"/>
      <c r="H27" s="158"/>
      <c r="I27" s="154"/>
    </row>
    <row r="28" spans="2:9" ht="14.4" customHeight="1" x14ac:dyDescent="0.3">
      <c r="B28" s="155" t="s">
        <v>1455</v>
      </c>
      <c r="C28" s="155" t="s">
        <v>1455</v>
      </c>
      <c r="D28" s="155" t="s">
        <v>1455</v>
      </c>
      <c r="E28" s="155" t="s">
        <v>1455</v>
      </c>
      <c r="F28" s="156" t="s">
        <v>1971</v>
      </c>
      <c r="G28" s="157" t="s">
        <v>1970</v>
      </c>
      <c r="H28" s="153" t="s">
        <v>1969</v>
      </c>
      <c r="I28" s="154" t="s">
        <v>1455</v>
      </c>
    </row>
    <row r="29" spans="2:9" x14ac:dyDescent="0.3">
      <c r="B29" s="155"/>
      <c r="C29" s="155"/>
      <c r="D29" s="155"/>
      <c r="E29" s="155"/>
      <c r="F29" s="156"/>
      <c r="G29" s="157"/>
      <c r="H29" s="153"/>
      <c r="I29" s="154"/>
    </row>
    <row r="30" spans="2:9" x14ac:dyDescent="0.3">
      <c r="B30" s="155"/>
      <c r="C30" s="155"/>
      <c r="D30" s="155"/>
      <c r="E30" s="155"/>
      <c r="F30" s="156"/>
      <c r="G30" s="157"/>
      <c r="H30" s="153"/>
      <c r="I30" s="154"/>
    </row>
    <row r="31" spans="2:9" x14ac:dyDescent="0.3">
      <c r="B31" s="155"/>
      <c r="C31" s="155"/>
      <c r="D31" s="155"/>
      <c r="E31" s="155"/>
      <c r="F31" s="156"/>
      <c r="G31" s="157"/>
      <c r="H31" s="153"/>
      <c r="I31" s="154"/>
    </row>
    <row r="32" spans="2:9" x14ac:dyDescent="0.3">
      <c r="B32" s="155"/>
      <c r="C32" s="155"/>
      <c r="D32" s="155"/>
      <c r="E32" s="155"/>
      <c r="F32" s="156"/>
      <c r="G32" s="157"/>
      <c r="H32" s="153"/>
      <c r="I32" s="154"/>
    </row>
    <row r="33" spans="2:9" x14ac:dyDescent="0.3">
      <c r="B33" s="155"/>
      <c r="C33" s="155"/>
      <c r="D33" s="155"/>
      <c r="E33" s="155"/>
      <c r="F33" s="156"/>
      <c r="G33" s="157"/>
      <c r="H33" s="153"/>
      <c r="I33" s="154"/>
    </row>
  </sheetData>
  <mergeCells count="44">
    <mergeCell ref="H28:H33"/>
    <mergeCell ref="I28:I33"/>
    <mergeCell ref="B28:B33"/>
    <mergeCell ref="C28:C33"/>
    <mergeCell ref="D28:D33"/>
    <mergeCell ref="E28:E33"/>
    <mergeCell ref="F28:F33"/>
    <mergeCell ref="G28:G33"/>
    <mergeCell ref="G22:G27"/>
    <mergeCell ref="H22:H27"/>
    <mergeCell ref="I22:I27"/>
    <mergeCell ref="G16:G21"/>
    <mergeCell ref="B22:B27"/>
    <mergeCell ref="C22:C27"/>
    <mergeCell ref="D22:D27"/>
    <mergeCell ref="E22:E27"/>
    <mergeCell ref="F22:F27"/>
    <mergeCell ref="B16:B21"/>
    <mergeCell ref="C16:C21"/>
    <mergeCell ref="D16:D21"/>
    <mergeCell ref="E16:E21"/>
    <mergeCell ref="F16:F21"/>
    <mergeCell ref="G10:G15"/>
    <mergeCell ref="H10:H15"/>
    <mergeCell ref="I10:I15"/>
    <mergeCell ref="H16:H21"/>
    <mergeCell ref="I16:I21"/>
    <mergeCell ref="B10:B15"/>
    <mergeCell ref="C10:C15"/>
    <mergeCell ref="D10:D15"/>
    <mergeCell ref="E10:E15"/>
    <mergeCell ref="F10:F15"/>
    <mergeCell ref="B2:C2"/>
    <mergeCell ref="D2:E2"/>
    <mergeCell ref="F2:G2"/>
    <mergeCell ref="H2:I2"/>
    <mergeCell ref="B4:B9"/>
    <mergeCell ref="C4:C9"/>
    <mergeCell ref="D4:D9"/>
    <mergeCell ref="E4:E9"/>
    <mergeCell ref="F4:F9"/>
    <mergeCell ref="G4:G9"/>
    <mergeCell ref="H4:H9"/>
    <mergeCell ref="I4:I9"/>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EED488-152A-4C83-A96D-FBC8EFF3FD05}">
  <sheetPr>
    <tabColor theme="7" tint="0.59999389629810485"/>
  </sheetPr>
  <dimension ref="B2:P278"/>
  <sheetViews>
    <sheetView zoomScale="85" zoomScaleNormal="85" workbookViewId="0">
      <pane xSplit="2" ySplit="2" topLeftCell="C3" activePane="bottomRight" state="frozen"/>
      <selection activeCell="H4" sqref="H4:H39"/>
      <selection pane="topRight" activeCell="H4" sqref="H4:H39"/>
      <selection pane="bottomLeft" activeCell="H4" sqref="H4:H39"/>
      <selection pane="bottomRight" activeCell="F3" sqref="F3"/>
    </sheetView>
  </sheetViews>
  <sheetFormatPr defaultColWidth="8.88671875" defaultRowHeight="12" x14ac:dyDescent="0.3"/>
  <cols>
    <col min="1" max="1" width="8.88671875" style="53"/>
    <col min="2" max="4" width="14.33203125" style="53" customWidth="1"/>
    <col min="5" max="5" width="34" style="53" customWidth="1"/>
    <col min="6" max="6" width="23.5546875" style="53" customWidth="1"/>
    <col min="7" max="7" width="15.33203125" style="53" customWidth="1"/>
    <col min="8" max="8" width="14.6640625" style="53" bestFit="1" customWidth="1"/>
    <col min="9" max="9" width="26.88671875" style="54" customWidth="1"/>
    <col min="10" max="15" width="32.33203125" style="53" customWidth="1"/>
    <col min="16" max="16" width="67.5546875" style="53" customWidth="1"/>
    <col min="17" max="16384" width="8.88671875" style="53"/>
  </cols>
  <sheetData>
    <row r="2" spans="2:16" x14ac:dyDescent="0.3">
      <c r="B2" s="63" t="s">
        <v>2461</v>
      </c>
      <c r="C2" s="63" t="s">
        <v>2460</v>
      </c>
      <c r="D2" s="63" t="s">
        <v>2459</v>
      </c>
      <c r="E2" s="63" t="s">
        <v>2458</v>
      </c>
      <c r="F2" s="63" t="s">
        <v>2457</v>
      </c>
      <c r="G2" s="63" t="s">
        <v>2456</v>
      </c>
      <c r="H2" s="63" t="s">
        <v>2455</v>
      </c>
      <c r="I2" s="63" t="s">
        <v>2454</v>
      </c>
      <c r="J2" s="63" t="s">
        <v>2453</v>
      </c>
      <c r="K2" s="62" t="s">
        <v>2452</v>
      </c>
      <c r="L2" s="62" t="s">
        <v>2451</v>
      </c>
      <c r="M2" s="61" t="s">
        <v>2450</v>
      </c>
      <c r="N2" s="61" t="s">
        <v>2449</v>
      </c>
      <c r="O2" s="60" t="s">
        <v>2448</v>
      </c>
      <c r="P2" s="60" t="s">
        <v>2447</v>
      </c>
    </row>
    <row r="3" spans="2:16" ht="195" customHeight="1" x14ac:dyDescent="0.3">
      <c r="B3" s="166">
        <v>1</v>
      </c>
      <c r="C3" s="53">
        <v>7.1</v>
      </c>
      <c r="D3" s="55" t="s">
        <v>1041</v>
      </c>
      <c r="E3" s="55" t="s">
        <v>2438</v>
      </c>
      <c r="F3" s="55" t="s">
        <v>2437</v>
      </c>
      <c r="G3" s="53" t="s">
        <v>2436</v>
      </c>
      <c r="H3" s="53">
        <v>203940</v>
      </c>
      <c r="I3" s="54" t="s">
        <v>2013</v>
      </c>
      <c r="J3" s="55" t="s">
        <v>2446</v>
      </c>
      <c r="K3" s="55" t="s">
        <v>2435</v>
      </c>
      <c r="L3" s="55" t="s">
        <v>2445</v>
      </c>
      <c r="M3" s="57" t="s">
        <v>2014</v>
      </c>
      <c r="N3" s="57" t="s">
        <v>2014</v>
      </c>
      <c r="O3" s="55" t="s">
        <v>2434</v>
      </c>
      <c r="P3" s="53" t="s">
        <v>1455</v>
      </c>
    </row>
    <row r="4" spans="2:16" ht="84" x14ac:dyDescent="0.3">
      <c r="B4" s="166"/>
      <c r="C4" s="53">
        <v>7.1</v>
      </c>
      <c r="D4" s="55" t="s">
        <v>1041</v>
      </c>
      <c r="E4" s="55" t="s">
        <v>2438</v>
      </c>
      <c r="F4" s="55" t="s">
        <v>2437</v>
      </c>
      <c r="G4" s="53" t="s">
        <v>2436</v>
      </c>
      <c r="H4" s="53">
        <v>203940</v>
      </c>
      <c r="I4" s="54" t="s">
        <v>1992</v>
      </c>
      <c r="J4" s="55" t="s">
        <v>2432</v>
      </c>
      <c r="K4" s="55" t="s">
        <v>2435</v>
      </c>
      <c r="L4" s="55" t="s">
        <v>2426</v>
      </c>
      <c r="M4" s="57" t="s">
        <v>2014</v>
      </c>
      <c r="N4" s="57" t="s">
        <v>2014</v>
      </c>
      <c r="O4" s="55" t="s">
        <v>2434</v>
      </c>
      <c r="P4" s="55" t="s">
        <v>2010</v>
      </c>
    </row>
    <row r="5" spans="2:16" ht="84" x14ac:dyDescent="0.3">
      <c r="B5" s="166"/>
      <c r="C5" s="53">
        <v>7.1</v>
      </c>
      <c r="D5" s="55" t="s">
        <v>1041</v>
      </c>
      <c r="E5" s="55" t="s">
        <v>2438</v>
      </c>
      <c r="F5" s="55" t="s">
        <v>2437</v>
      </c>
      <c r="G5" s="53" t="s">
        <v>2436</v>
      </c>
      <c r="H5" s="53">
        <v>203940</v>
      </c>
      <c r="I5" s="56" t="s">
        <v>2009</v>
      </c>
      <c r="J5" s="55" t="s">
        <v>2431</v>
      </c>
      <c r="K5" s="55" t="s">
        <v>2435</v>
      </c>
      <c r="L5" s="55" t="s">
        <v>2426</v>
      </c>
      <c r="M5" s="57" t="s">
        <v>2014</v>
      </c>
      <c r="N5" s="57" t="s">
        <v>2014</v>
      </c>
      <c r="O5" s="55" t="s">
        <v>2434</v>
      </c>
      <c r="P5" s="53" t="s">
        <v>1455</v>
      </c>
    </row>
    <row r="6" spans="2:16" ht="409.6" x14ac:dyDescent="0.3">
      <c r="B6" s="166"/>
      <c r="C6" s="53">
        <v>7.1</v>
      </c>
      <c r="D6" s="55" t="s">
        <v>1041</v>
      </c>
      <c r="E6" s="55" t="s">
        <v>2438</v>
      </c>
      <c r="F6" s="55" t="s">
        <v>2437</v>
      </c>
      <c r="G6" s="53" t="s">
        <v>2436</v>
      </c>
      <c r="H6" s="53">
        <v>203940</v>
      </c>
      <c r="I6" s="56" t="s">
        <v>2007</v>
      </c>
      <c r="J6" s="55" t="s">
        <v>2444</v>
      </c>
      <c r="K6" s="55" t="s">
        <v>2435</v>
      </c>
      <c r="L6" s="55" t="s">
        <v>2443</v>
      </c>
      <c r="M6" s="57" t="s">
        <v>2014</v>
      </c>
      <c r="N6" s="57" t="s">
        <v>2014</v>
      </c>
      <c r="O6" s="55" t="s">
        <v>2434</v>
      </c>
      <c r="P6" s="55" t="s">
        <v>2442</v>
      </c>
    </row>
    <row r="7" spans="2:16" ht="409.6" x14ac:dyDescent="0.3">
      <c r="B7" s="166"/>
      <c r="C7" s="53">
        <v>7.1</v>
      </c>
      <c r="D7" s="55" t="s">
        <v>1041</v>
      </c>
      <c r="E7" s="55" t="s">
        <v>2438</v>
      </c>
      <c r="F7" s="55" t="s">
        <v>2437</v>
      </c>
      <c r="G7" s="53" t="s">
        <v>2436</v>
      </c>
      <c r="H7" s="53">
        <v>203940</v>
      </c>
      <c r="I7" s="56" t="s">
        <v>2003</v>
      </c>
      <c r="J7" s="55" t="s">
        <v>2441</v>
      </c>
      <c r="K7" s="55" t="s">
        <v>2435</v>
      </c>
      <c r="L7" s="55" t="s">
        <v>2440</v>
      </c>
      <c r="M7" s="57" t="s">
        <v>2014</v>
      </c>
      <c r="N7" s="57" t="s">
        <v>2014</v>
      </c>
      <c r="O7" s="55" t="s">
        <v>2434</v>
      </c>
      <c r="P7" s="55" t="s">
        <v>2439</v>
      </c>
    </row>
    <row r="8" spans="2:16" ht="84" x14ac:dyDescent="0.3">
      <c r="B8" s="166"/>
      <c r="C8" s="53">
        <v>7.1</v>
      </c>
      <c r="D8" s="55" t="s">
        <v>1041</v>
      </c>
      <c r="E8" s="55" t="s">
        <v>2438</v>
      </c>
      <c r="F8" s="55" t="s">
        <v>2437</v>
      </c>
      <c r="G8" s="53" t="s">
        <v>2436</v>
      </c>
      <c r="H8" s="53">
        <v>203940</v>
      </c>
      <c r="I8" s="56" t="s">
        <v>1959</v>
      </c>
      <c r="J8" s="55" t="s">
        <v>1455</v>
      </c>
      <c r="K8" s="55" t="s">
        <v>2435</v>
      </c>
      <c r="L8" s="55" t="s">
        <v>1455</v>
      </c>
      <c r="M8" s="57" t="s">
        <v>2014</v>
      </c>
      <c r="N8" s="57" t="s">
        <v>2014</v>
      </c>
      <c r="O8" s="55" t="s">
        <v>2434</v>
      </c>
      <c r="P8" s="55" t="s">
        <v>2214</v>
      </c>
    </row>
    <row r="9" spans="2:16" ht="168" x14ac:dyDescent="0.3">
      <c r="B9" s="166">
        <v>2</v>
      </c>
      <c r="C9" s="53">
        <v>7.2</v>
      </c>
      <c r="D9" s="53" t="s">
        <v>1966</v>
      </c>
      <c r="E9" s="55" t="s">
        <v>163</v>
      </c>
      <c r="F9" s="55" t="s">
        <v>1103</v>
      </c>
      <c r="G9" s="53" t="s">
        <v>2423</v>
      </c>
      <c r="H9" s="55" t="s">
        <v>2256</v>
      </c>
      <c r="I9" s="54" t="s">
        <v>2013</v>
      </c>
      <c r="J9" s="55" t="s">
        <v>2433</v>
      </c>
      <c r="K9" s="55" t="s">
        <v>2421</v>
      </c>
      <c r="L9" s="55" t="s">
        <v>1455</v>
      </c>
      <c r="M9" s="55" t="s">
        <v>2419</v>
      </c>
      <c r="N9" s="53" t="s">
        <v>1455</v>
      </c>
      <c r="O9" s="55" t="s">
        <v>2417</v>
      </c>
      <c r="P9" s="53" t="s">
        <v>1455</v>
      </c>
    </row>
    <row r="10" spans="2:16" ht="132" x14ac:dyDescent="0.3">
      <c r="B10" s="166"/>
      <c r="C10" s="53">
        <v>7.2</v>
      </c>
      <c r="D10" s="53" t="s">
        <v>1966</v>
      </c>
      <c r="E10" s="55" t="s">
        <v>163</v>
      </c>
      <c r="F10" s="55" t="s">
        <v>1103</v>
      </c>
      <c r="G10" s="53" t="s">
        <v>2423</v>
      </c>
      <c r="H10" s="55" t="s">
        <v>2256</v>
      </c>
      <c r="I10" s="54" t="s">
        <v>1992</v>
      </c>
      <c r="J10" s="55" t="s">
        <v>2432</v>
      </c>
      <c r="K10" s="55" t="s">
        <v>2421</v>
      </c>
      <c r="L10" s="55" t="s">
        <v>2426</v>
      </c>
      <c r="M10" s="55" t="s">
        <v>2419</v>
      </c>
      <c r="N10" s="53" t="s">
        <v>2015</v>
      </c>
      <c r="O10" s="55" t="s">
        <v>2417</v>
      </c>
      <c r="P10" s="55" t="s">
        <v>2010</v>
      </c>
    </row>
    <row r="11" spans="2:16" ht="132" x14ac:dyDescent="0.3">
      <c r="B11" s="166"/>
      <c r="C11" s="53">
        <v>7.2</v>
      </c>
      <c r="D11" s="53" t="s">
        <v>1966</v>
      </c>
      <c r="E11" s="55" t="s">
        <v>163</v>
      </c>
      <c r="F11" s="55" t="s">
        <v>1103</v>
      </c>
      <c r="G11" s="53" t="s">
        <v>2423</v>
      </c>
      <c r="H11" s="55" t="s">
        <v>2256</v>
      </c>
      <c r="I11" s="56" t="s">
        <v>2009</v>
      </c>
      <c r="J11" s="55" t="s">
        <v>2431</v>
      </c>
      <c r="K11" s="55" t="s">
        <v>2421</v>
      </c>
      <c r="L11" s="55" t="s">
        <v>2426</v>
      </c>
      <c r="M11" s="55" t="s">
        <v>2419</v>
      </c>
      <c r="N11" s="53" t="s">
        <v>2015</v>
      </c>
      <c r="O11" s="55" t="s">
        <v>2417</v>
      </c>
      <c r="P11" s="53" t="s">
        <v>1455</v>
      </c>
    </row>
    <row r="12" spans="2:16" ht="114" customHeight="1" x14ac:dyDescent="0.3">
      <c r="B12" s="166"/>
      <c r="C12" s="53">
        <v>7.2</v>
      </c>
      <c r="D12" s="53" t="s">
        <v>1966</v>
      </c>
      <c r="E12" s="55" t="s">
        <v>163</v>
      </c>
      <c r="F12" s="55" t="s">
        <v>1103</v>
      </c>
      <c r="G12" s="53" t="s">
        <v>2423</v>
      </c>
      <c r="H12" s="55" t="s">
        <v>2256</v>
      </c>
      <c r="I12" s="56" t="s">
        <v>2007</v>
      </c>
      <c r="J12" s="55" t="s">
        <v>2430</v>
      </c>
      <c r="K12" s="55" t="s">
        <v>2421</v>
      </c>
      <c r="L12" s="55" t="s">
        <v>2426</v>
      </c>
      <c r="M12" s="55" t="s">
        <v>2419</v>
      </c>
      <c r="N12" s="55" t="s">
        <v>2429</v>
      </c>
      <c r="O12" s="55" t="s">
        <v>2417</v>
      </c>
      <c r="P12" s="55" t="s">
        <v>2428</v>
      </c>
    </row>
    <row r="13" spans="2:16" ht="409.2" customHeight="1" x14ac:dyDescent="0.3">
      <c r="B13" s="166"/>
      <c r="C13" s="53">
        <v>7.2</v>
      </c>
      <c r="D13" s="53" t="s">
        <v>1966</v>
      </c>
      <c r="E13" s="55" t="s">
        <v>163</v>
      </c>
      <c r="F13" s="55" t="s">
        <v>1103</v>
      </c>
      <c r="G13" s="53" t="s">
        <v>2423</v>
      </c>
      <c r="H13" s="55" t="s">
        <v>2256</v>
      </c>
      <c r="I13" s="56" t="s">
        <v>2003</v>
      </c>
      <c r="J13" s="55" t="s">
        <v>2427</v>
      </c>
      <c r="K13" s="55" t="s">
        <v>2421</v>
      </c>
      <c r="L13" s="55" t="s">
        <v>2426</v>
      </c>
      <c r="M13" s="55" t="s">
        <v>2419</v>
      </c>
      <c r="N13" s="55" t="s">
        <v>2425</v>
      </c>
      <c r="O13" s="55" t="s">
        <v>2417</v>
      </c>
      <c r="P13" s="55" t="s">
        <v>2424</v>
      </c>
    </row>
    <row r="14" spans="2:16" ht="408.6" customHeight="1" x14ac:dyDescent="0.3">
      <c r="B14" s="166"/>
      <c r="C14" s="53">
        <v>7.2</v>
      </c>
      <c r="D14" s="53" t="s">
        <v>1966</v>
      </c>
      <c r="E14" s="55" t="s">
        <v>163</v>
      </c>
      <c r="F14" s="55" t="s">
        <v>1103</v>
      </c>
      <c r="G14" s="53" t="s">
        <v>2423</v>
      </c>
      <c r="H14" s="55" t="s">
        <v>2256</v>
      </c>
      <c r="I14" s="56" t="s">
        <v>1959</v>
      </c>
      <c r="J14" s="55" t="s">
        <v>2422</v>
      </c>
      <c r="K14" s="55" t="s">
        <v>2421</v>
      </c>
      <c r="L14" s="55" t="s">
        <v>2420</v>
      </c>
      <c r="M14" s="55" t="s">
        <v>2419</v>
      </c>
      <c r="N14" s="55" t="s">
        <v>2418</v>
      </c>
      <c r="O14" s="55" t="s">
        <v>2417</v>
      </c>
      <c r="P14" s="55" t="s">
        <v>2416</v>
      </c>
    </row>
    <row r="15" spans="2:16" ht="96" customHeight="1" x14ac:dyDescent="0.3">
      <c r="B15" s="166">
        <v>3</v>
      </c>
      <c r="C15" s="53">
        <v>7.2</v>
      </c>
      <c r="D15" s="53" t="s">
        <v>1966</v>
      </c>
      <c r="E15" s="55" t="s">
        <v>163</v>
      </c>
      <c r="F15" s="53" t="s">
        <v>1111</v>
      </c>
      <c r="G15" s="53" t="s">
        <v>2409</v>
      </c>
      <c r="H15" s="55">
        <v>23940</v>
      </c>
      <c r="I15" s="54" t="s">
        <v>2013</v>
      </c>
      <c r="J15" s="55" t="s">
        <v>2415</v>
      </c>
      <c r="K15" s="53" t="s">
        <v>1111</v>
      </c>
      <c r="L15" s="55" t="s">
        <v>2414</v>
      </c>
      <c r="M15" s="53" t="s">
        <v>1111</v>
      </c>
      <c r="N15" s="55" t="s">
        <v>1455</v>
      </c>
      <c r="O15" s="55" t="s">
        <v>1304</v>
      </c>
      <c r="P15" s="53" t="s">
        <v>1455</v>
      </c>
    </row>
    <row r="16" spans="2:16" ht="48" x14ac:dyDescent="0.3">
      <c r="B16" s="166"/>
      <c r="C16" s="53">
        <v>7.2</v>
      </c>
      <c r="D16" s="53" t="s">
        <v>1966</v>
      </c>
      <c r="E16" s="55" t="s">
        <v>163</v>
      </c>
      <c r="F16" s="53" t="s">
        <v>1111</v>
      </c>
      <c r="G16" s="53" t="s">
        <v>2409</v>
      </c>
      <c r="H16" s="55">
        <v>23940</v>
      </c>
      <c r="I16" s="54" t="s">
        <v>1992</v>
      </c>
      <c r="J16" s="55" t="s">
        <v>2015</v>
      </c>
      <c r="K16" s="53" t="s">
        <v>1111</v>
      </c>
      <c r="L16" s="55" t="s">
        <v>2015</v>
      </c>
      <c r="M16" s="53" t="s">
        <v>1111</v>
      </c>
      <c r="N16" s="55" t="s">
        <v>2015</v>
      </c>
      <c r="O16" s="55" t="s">
        <v>1304</v>
      </c>
      <c r="P16" s="55" t="s">
        <v>2010</v>
      </c>
    </row>
    <row r="17" spans="2:16" ht="24" x14ac:dyDescent="0.3">
      <c r="B17" s="166"/>
      <c r="C17" s="53">
        <v>7.2</v>
      </c>
      <c r="D17" s="53" t="s">
        <v>1966</v>
      </c>
      <c r="E17" s="55" t="s">
        <v>163</v>
      </c>
      <c r="F17" s="53" t="s">
        <v>1111</v>
      </c>
      <c r="G17" s="53" t="s">
        <v>2409</v>
      </c>
      <c r="H17" s="55">
        <v>23940</v>
      </c>
      <c r="I17" s="56" t="s">
        <v>2009</v>
      </c>
      <c r="J17" s="55" t="s">
        <v>2015</v>
      </c>
      <c r="K17" s="53" t="s">
        <v>1111</v>
      </c>
      <c r="L17" s="55" t="s">
        <v>2015</v>
      </c>
      <c r="M17" s="53" t="s">
        <v>1111</v>
      </c>
      <c r="N17" s="55" t="s">
        <v>2015</v>
      </c>
      <c r="O17" s="55" t="s">
        <v>1304</v>
      </c>
      <c r="P17" s="53" t="s">
        <v>1455</v>
      </c>
    </row>
    <row r="18" spans="2:16" ht="228" x14ac:dyDescent="0.3">
      <c r="B18" s="166"/>
      <c r="C18" s="53">
        <v>7.2</v>
      </c>
      <c r="D18" s="53" t="s">
        <v>1966</v>
      </c>
      <c r="E18" s="55" t="s">
        <v>163</v>
      </c>
      <c r="F18" s="53" t="s">
        <v>1111</v>
      </c>
      <c r="G18" s="53" t="s">
        <v>2409</v>
      </c>
      <c r="H18" s="55">
        <v>23940</v>
      </c>
      <c r="I18" s="56" t="s">
        <v>2007</v>
      </c>
      <c r="J18" s="55" t="s">
        <v>2015</v>
      </c>
      <c r="K18" s="53" t="s">
        <v>1111</v>
      </c>
      <c r="L18" s="55" t="s">
        <v>2015</v>
      </c>
      <c r="M18" s="53" t="s">
        <v>1111</v>
      </c>
      <c r="N18" s="55" t="s">
        <v>2368</v>
      </c>
      <c r="O18" s="55" t="s">
        <v>1304</v>
      </c>
      <c r="P18" s="55" t="s">
        <v>2353</v>
      </c>
    </row>
    <row r="19" spans="2:16" ht="228" x14ac:dyDescent="0.3">
      <c r="B19" s="166"/>
      <c r="C19" s="53">
        <v>7.2</v>
      </c>
      <c r="D19" s="53" t="s">
        <v>1966</v>
      </c>
      <c r="E19" s="55" t="s">
        <v>163</v>
      </c>
      <c r="F19" s="53" t="s">
        <v>1111</v>
      </c>
      <c r="G19" s="53" t="s">
        <v>2409</v>
      </c>
      <c r="H19" s="55">
        <v>23940</v>
      </c>
      <c r="I19" s="56" t="s">
        <v>2003</v>
      </c>
      <c r="J19" s="55" t="s">
        <v>2413</v>
      </c>
      <c r="K19" s="53" t="s">
        <v>1111</v>
      </c>
      <c r="L19" s="55" t="s">
        <v>2412</v>
      </c>
      <c r="M19" s="53" t="s">
        <v>1111</v>
      </c>
      <c r="N19" s="55" t="s">
        <v>2411</v>
      </c>
      <c r="O19" s="55" t="s">
        <v>1304</v>
      </c>
      <c r="P19" s="55" t="s">
        <v>2410</v>
      </c>
    </row>
    <row r="20" spans="2:16" ht="336" x14ac:dyDescent="0.3">
      <c r="B20" s="166"/>
      <c r="C20" s="53">
        <v>7.2</v>
      </c>
      <c r="D20" s="53" t="s">
        <v>1966</v>
      </c>
      <c r="E20" s="55" t="s">
        <v>163</v>
      </c>
      <c r="F20" s="53" t="s">
        <v>1111</v>
      </c>
      <c r="G20" s="53" t="s">
        <v>2409</v>
      </c>
      <c r="H20" s="55">
        <v>23940</v>
      </c>
      <c r="I20" s="56" t="s">
        <v>1959</v>
      </c>
      <c r="J20" s="55" t="s">
        <v>1455</v>
      </c>
      <c r="K20" s="53" t="s">
        <v>1111</v>
      </c>
      <c r="L20" s="55" t="s">
        <v>1455</v>
      </c>
      <c r="M20" s="53" t="s">
        <v>1111</v>
      </c>
      <c r="N20" s="55" t="s">
        <v>2408</v>
      </c>
      <c r="O20" s="55" t="s">
        <v>1304</v>
      </c>
      <c r="P20" s="55" t="s">
        <v>2407</v>
      </c>
    </row>
    <row r="21" spans="2:16" ht="204" x14ac:dyDescent="0.3">
      <c r="B21" s="166">
        <v>4</v>
      </c>
      <c r="C21" s="53">
        <v>7.2</v>
      </c>
      <c r="D21" s="53" t="s">
        <v>1966</v>
      </c>
      <c r="E21" s="55" t="s">
        <v>163</v>
      </c>
      <c r="F21" s="53" t="s">
        <v>1116</v>
      </c>
      <c r="G21" s="53" t="s">
        <v>2400</v>
      </c>
      <c r="H21" s="53">
        <v>2420</v>
      </c>
      <c r="I21" s="54" t="s">
        <v>2013</v>
      </c>
      <c r="J21" s="55" t="s">
        <v>2406</v>
      </c>
      <c r="K21" s="53" t="s">
        <v>1116</v>
      </c>
      <c r="L21" s="55" t="s">
        <v>2405</v>
      </c>
      <c r="M21" s="53" t="s">
        <v>2399</v>
      </c>
      <c r="N21" s="53" t="s">
        <v>1455</v>
      </c>
      <c r="O21" s="55" t="s">
        <v>1309</v>
      </c>
      <c r="P21" s="53" t="s">
        <v>1455</v>
      </c>
    </row>
    <row r="22" spans="2:16" ht="48" x14ac:dyDescent="0.3">
      <c r="B22" s="166"/>
      <c r="C22" s="53">
        <v>7.2</v>
      </c>
      <c r="D22" s="53" t="s">
        <v>1966</v>
      </c>
      <c r="E22" s="55" t="s">
        <v>163</v>
      </c>
      <c r="F22" s="53" t="s">
        <v>1116</v>
      </c>
      <c r="G22" s="53" t="s">
        <v>2400</v>
      </c>
      <c r="H22" s="53">
        <v>2420</v>
      </c>
      <c r="I22" s="54" t="s">
        <v>1992</v>
      </c>
      <c r="J22" s="55" t="s">
        <v>2015</v>
      </c>
      <c r="K22" s="53" t="s">
        <v>1116</v>
      </c>
      <c r="L22" s="55" t="s">
        <v>2015</v>
      </c>
      <c r="M22" s="53" t="s">
        <v>2399</v>
      </c>
      <c r="N22" s="55" t="s">
        <v>2015</v>
      </c>
      <c r="O22" s="55" t="s">
        <v>1309</v>
      </c>
      <c r="P22" s="55" t="s">
        <v>2010</v>
      </c>
    </row>
    <row r="23" spans="2:16" ht="24" x14ac:dyDescent="0.3">
      <c r="B23" s="166"/>
      <c r="C23" s="53">
        <v>7.2</v>
      </c>
      <c r="D23" s="53" t="s">
        <v>1966</v>
      </c>
      <c r="E23" s="55" t="s">
        <v>163</v>
      </c>
      <c r="F23" s="53" t="s">
        <v>1116</v>
      </c>
      <c r="G23" s="53" t="s">
        <v>2400</v>
      </c>
      <c r="H23" s="53">
        <v>2420</v>
      </c>
      <c r="I23" s="56" t="s">
        <v>2009</v>
      </c>
      <c r="J23" s="55" t="s">
        <v>2015</v>
      </c>
      <c r="K23" s="53" t="s">
        <v>1116</v>
      </c>
      <c r="L23" s="55" t="s">
        <v>2015</v>
      </c>
      <c r="M23" s="53" t="s">
        <v>2399</v>
      </c>
      <c r="N23" s="55" t="s">
        <v>2015</v>
      </c>
      <c r="O23" s="55" t="s">
        <v>1309</v>
      </c>
      <c r="P23" s="53" t="s">
        <v>1455</v>
      </c>
    </row>
    <row r="24" spans="2:16" ht="228" x14ac:dyDescent="0.3">
      <c r="B24" s="166"/>
      <c r="C24" s="53">
        <v>7.2</v>
      </c>
      <c r="D24" s="53" t="s">
        <v>1966</v>
      </c>
      <c r="E24" s="55" t="s">
        <v>163</v>
      </c>
      <c r="F24" s="53" t="s">
        <v>1116</v>
      </c>
      <c r="G24" s="53" t="s">
        <v>2400</v>
      </c>
      <c r="H24" s="53">
        <v>2420</v>
      </c>
      <c r="I24" s="56" t="s">
        <v>2007</v>
      </c>
      <c r="J24" s="55" t="s">
        <v>2015</v>
      </c>
      <c r="K24" s="53" t="s">
        <v>1116</v>
      </c>
      <c r="L24" s="55" t="s">
        <v>2015</v>
      </c>
      <c r="M24" s="53" t="s">
        <v>2399</v>
      </c>
      <c r="N24" s="55" t="s">
        <v>2354</v>
      </c>
      <c r="O24" s="55" t="s">
        <v>1309</v>
      </c>
      <c r="P24" s="55" t="s">
        <v>2353</v>
      </c>
    </row>
    <row r="25" spans="2:16" ht="192" x14ac:dyDescent="0.3">
      <c r="B25" s="166"/>
      <c r="C25" s="53">
        <v>7.2</v>
      </c>
      <c r="D25" s="53" t="s">
        <v>1966</v>
      </c>
      <c r="E25" s="55" t="s">
        <v>163</v>
      </c>
      <c r="F25" s="53" t="s">
        <v>1116</v>
      </c>
      <c r="G25" s="53" t="s">
        <v>2400</v>
      </c>
      <c r="H25" s="53">
        <v>2420</v>
      </c>
      <c r="I25" s="56" t="s">
        <v>2003</v>
      </c>
      <c r="J25" s="55" t="s">
        <v>2404</v>
      </c>
      <c r="K25" s="53" t="s">
        <v>1116</v>
      </c>
      <c r="L25" s="55" t="s">
        <v>2403</v>
      </c>
      <c r="M25" s="53" t="s">
        <v>2399</v>
      </c>
      <c r="N25" s="55" t="s">
        <v>2402</v>
      </c>
      <c r="O25" s="55" t="s">
        <v>1309</v>
      </c>
      <c r="P25" s="55" t="s">
        <v>2401</v>
      </c>
    </row>
    <row r="26" spans="2:16" ht="409.6" x14ac:dyDescent="0.3">
      <c r="B26" s="166"/>
      <c r="C26" s="53">
        <v>7.2</v>
      </c>
      <c r="D26" s="53" t="s">
        <v>1966</v>
      </c>
      <c r="E26" s="55" t="s">
        <v>163</v>
      </c>
      <c r="F26" s="53" t="s">
        <v>1116</v>
      </c>
      <c r="G26" s="53" t="s">
        <v>2400</v>
      </c>
      <c r="H26" s="53">
        <v>2420</v>
      </c>
      <c r="I26" s="56" t="s">
        <v>1959</v>
      </c>
      <c r="J26" s="55" t="s">
        <v>1455</v>
      </c>
      <c r="K26" s="53" t="s">
        <v>1116</v>
      </c>
      <c r="L26" s="55" t="s">
        <v>1455</v>
      </c>
      <c r="M26" s="53" t="s">
        <v>2399</v>
      </c>
      <c r="N26" s="55" t="s">
        <v>2398</v>
      </c>
      <c r="O26" s="55" t="s">
        <v>1309</v>
      </c>
      <c r="P26" s="55" t="s">
        <v>2397</v>
      </c>
    </row>
    <row r="27" spans="2:16" ht="276" x14ac:dyDescent="0.3">
      <c r="B27" s="166">
        <v>5</v>
      </c>
      <c r="C27" s="53">
        <v>7.2</v>
      </c>
      <c r="D27" s="53" t="s">
        <v>1966</v>
      </c>
      <c r="E27" s="55" t="s">
        <v>163</v>
      </c>
      <c r="F27" s="53" t="s">
        <v>2389</v>
      </c>
      <c r="G27" s="53" t="s">
        <v>2391</v>
      </c>
      <c r="H27" s="53" t="s">
        <v>2390</v>
      </c>
      <c r="I27" s="54" t="s">
        <v>2013</v>
      </c>
      <c r="J27" s="55" t="s">
        <v>2396</v>
      </c>
      <c r="K27" s="55" t="s">
        <v>2389</v>
      </c>
      <c r="L27" s="55" t="s">
        <v>2395</v>
      </c>
      <c r="M27" s="53" t="s">
        <v>2388</v>
      </c>
      <c r="N27" s="55" t="s">
        <v>1455</v>
      </c>
      <c r="O27" s="53" t="s">
        <v>1548</v>
      </c>
      <c r="P27" s="53" t="s">
        <v>1455</v>
      </c>
    </row>
    <row r="28" spans="2:16" ht="48" x14ac:dyDescent="0.3">
      <c r="B28" s="166"/>
      <c r="C28" s="53">
        <v>7.2</v>
      </c>
      <c r="D28" s="53" t="s">
        <v>1966</v>
      </c>
      <c r="E28" s="55" t="s">
        <v>163</v>
      </c>
      <c r="F28" s="53" t="s">
        <v>2389</v>
      </c>
      <c r="G28" s="53" t="s">
        <v>2391</v>
      </c>
      <c r="H28" s="53" t="s">
        <v>2390</v>
      </c>
      <c r="I28" s="54" t="s">
        <v>1992</v>
      </c>
      <c r="J28" s="55" t="s">
        <v>2015</v>
      </c>
      <c r="K28" s="55" t="s">
        <v>2389</v>
      </c>
      <c r="L28" s="55" t="s">
        <v>2015</v>
      </c>
      <c r="M28" s="53" t="s">
        <v>2388</v>
      </c>
      <c r="N28" s="55" t="s">
        <v>2015</v>
      </c>
      <c r="O28" s="53" t="s">
        <v>1548</v>
      </c>
      <c r="P28" s="55" t="s">
        <v>2010</v>
      </c>
    </row>
    <row r="29" spans="2:16" ht="24" x14ac:dyDescent="0.3">
      <c r="B29" s="166"/>
      <c r="C29" s="53">
        <v>7.2</v>
      </c>
      <c r="D29" s="53" t="s">
        <v>1966</v>
      </c>
      <c r="E29" s="55" t="s">
        <v>163</v>
      </c>
      <c r="F29" s="53" t="s">
        <v>2389</v>
      </c>
      <c r="G29" s="53" t="s">
        <v>2391</v>
      </c>
      <c r="H29" s="53" t="s">
        <v>2390</v>
      </c>
      <c r="I29" s="56" t="s">
        <v>2009</v>
      </c>
      <c r="J29" s="55" t="s">
        <v>2015</v>
      </c>
      <c r="K29" s="55" t="s">
        <v>2389</v>
      </c>
      <c r="L29" s="55" t="s">
        <v>2015</v>
      </c>
      <c r="M29" s="53" t="s">
        <v>2388</v>
      </c>
      <c r="N29" s="55" t="s">
        <v>2015</v>
      </c>
      <c r="O29" s="53" t="s">
        <v>1548</v>
      </c>
      <c r="P29" s="53" t="s">
        <v>1455</v>
      </c>
    </row>
    <row r="30" spans="2:16" ht="270.60000000000002" customHeight="1" x14ac:dyDescent="0.3">
      <c r="B30" s="166"/>
      <c r="C30" s="53">
        <v>7.2</v>
      </c>
      <c r="D30" s="53" t="s">
        <v>1966</v>
      </c>
      <c r="E30" s="55" t="s">
        <v>163</v>
      </c>
      <c r="F30" s="53" t="s">
        <v>2389</v>
      </c>
      <c r="G30" s="53" t="s">
        <v>2391</v>
      </c>
      <c r="H30" s="53" t="s">
        <v>2390</v>
      </c>
      <c r="I30" s="56" t="s">
        <v>2007</v>
      </c>
      <c r="J30" s="55" t="s">
        <v>2015</v>
      </c>
      <c r="K30" s="55" t="s">
        <v>2389</v>
      </c>
      <c r="L30" s="55" t="s">
        <v>2394</v>
      </c>
      <c r="M30" s="53" t="s">
        <v>2388</v>
      </c>
      <c r="N30" s="55" t="s">
        <v>2354</v>
      </c>
      <c r="O30" s="53" t="s">
        <v>1548</v>
      </c>
      <c r="P30" s="55" t="s">
        <v>2383</v>
      </c>
    </row>
    <row r="31" spans="2:16" ht="132" x14ac:dyDescent="0.3">
      <c r="B31" s="166"/>
      <c r="C31" s="53">
        <v>7.2</v>
      </c>
      <c r="D31" s="53" t="s">
        <v>1966</v>
      </c>
      <c r="E31" s="55" t="s">
        <v>163</v>
      </c>
      <c r="F31" s="53" t="s">
        <v>2389</v>
      </c>
      <c r="G31" s="53" t="s">
        <v>2391</v>
      </c>
      <c r="H31" s="53" t="s">
        <v>2390</v>
      </c>
      <c r="I31" s="56" t="s">
        <v>2003</v>
      </c>
      <c r="J31" s="55" t="s">
        <v>2015</v>
      </c>
      <c r="K31" s="55" t="s">
        <v>2389</v>
      </c>
      <c r="L31" s="55" t="s">
        <v>2015</v>
      </c>
      <c r="M31" s="53" t="s">
        <v>2388</v>
      </c>
      <c r="N31" s="55" t="s">
        <v>2393</v>
      </c>
      <c r="O31" s="53" t="s">
        <v>1548</v>
      </c>
      <c r="P31" s="55" t="s">
        <v>2392</v>
      </c>
    </row>
    <row r="32" spans="2:16" ht="300" x14ac:dyDescent="0.3">
      <c r="B32" s="166"/>
      <c r="C32" s="53">
        <v>7.2</v>
      </c>
      <c r="D32" s="53" t="s">
        <v>1966</v>
      </c>
      <c r="E32" s="55" t="s">
        <v>163</v>
      </c>
      <c r="F32" s="53" t="s">
        <v>2389</v>
      </c>
      <c r="G32" s="53" t="s">
        <v>2391</v>
      </c>
      <c r="H32" s="53" t="s">
        <v>2390</v>
      </c>
      <c r="I32" s="56" t="s">
        <v>1959</v>
      </c>
      <c r="J32" s="55" t="s">
        <v>1455</v>
      </c>
      <c r="K32" s="55" t="s">
        <v>2389</v>
      </c>
      <c r="L32" s="55" t="s">
        <v>1455</v>
      </c>
      <c r="M32" s="53" t="s">
        <v>2388</v>
      </c>
      <c r="N32" s="55" t="s">
        <v>2387</v>
      </c>
      <c r="O32" s="53" t="s">
        <v>1548</v>
      </c>
      <c r="P32" s="55" t="s">
        <v>2386</v>
      </c>
    </row>
    <row r="33" spans="2:16" ht="252" x14ac:dyDescent="0.3">
      <c r="B33" s="166">
        <v>6</v>
      </c>
      <c r="C33" s="53">
        <v>7.2</v>
      </c>
      <c r="D33" s="53" t="s">
        <v>1966</v>
      </c>
      <c r="E33" s="55" t="s">
        <v>163</v>
      </c>
      <c r="F33" s="53" t="s">
        <v>1124</v>
      </c>
      <c r="G33" s="53" t="s">
        <v>2380</v>
      </c>
      <c r="H33" s="53">
        <v>2011</v>
      </c>
      <c r="I33" s="54" t="s">
        <v>2013</v>
      </c>
      <c r="J33" s="55" t="s">
        <v>2376</v>
      </c>
      <c r="K33" s="53" t="s">
        <v>1124</v>
      </c>
      <c r="L33" s="55" t="s">
        <v>2385</v>
      </c>
      <c r="M33" s="53" t="s">
        <v>2379</v>
      </c>
      <c r="N33" s="53" t="s">
        <v>1455</v>
      </c>
      <c r="O33" s="53" t="s">
        <v>1583</v>
      </c>
      <c r="P33" s="53" t="s">
        <v>1455</v>
      </c>
    </row>
    <row r="34" spans="2:16" ht="48" x14ac:dyDescent="0.3">
      <c r="B34" s="166"/>
      <c r="C34" s="53">
        <v>7.2</v>
      </c>
      <c r="D34" s="53" t="s">
        <v>1966</v>
      </c>
      <c r="E34" s="55" t="s">
        <v>163</v>
      </c>
      <c r="F34" s="53" t="s">
        <v>1124</v>
      </c>
      <c r="G34" s="53" t="s">
        <v>2380</v>
      </c>
      <c r="H34" s="53">
        <v>2011</v>
      </c>
      <c r="I34" s="54" t="s">
        <v>1992</v>
      </c>
      <c r="J34" s="55" t="s">
        <v>2015</v>
      </c>
      <c r="K34" s="53" t="s">
        <v>1124</v>
      </c>
      <c r="L34" s="55" t="s">
        <v>2015</v>
      </c>
      <c r="M34" s="53" t="s">
        <v>2379</v>
      </c>
      <c r="N34" s="55" t="s">
        <v>2015</v>
      </c>
      <c r="O34" s="53" t="s">
        <v>1583</v>
      </c>
      <c r="P34" s="55" t="s">
        <v>2010</v>
      </c>
    </row>
    <row r="35" spans="2:16" ht="24" x14ac:dyDescent="0.3">
      <c r="B35" s="166"/>
      <c r="C35" s="53">
        <v>7.2</v>
      </c>
      <c r="D35" s="53" t="s">
        <v>1966</v>
      </c>
      <c r="E35" s="55" t="s">
        <v>163</v>
      </c>
      <c r="F35" s="53" t="s">
        <v>1124</v>
      </c>
      <c r="G35" s="53" t="s">
        <v>2380</v>
      </c>
      <c r="H35" s="53">
        <v>2011</v>
      </c>
      <c r="I35" s="56" t="s">
        <v>2009</v>
      </c>
      <c r="J35" s="55" t="s">
        <v>2015</v>
      </c>
      <c r="K35" s="53" t="s">
        <v>1124</v>
      </c>
      <c r="L35" s="55" t="s">
        <v>2015</v>
      </c>
      <c r="M35" s="53" t="s">
        <v>2379</v>
      </c>
      <c r="N35" s="55" t="s">
        <v>2015</v>
      </c>
      <c r="O35" s="53" t="s">
        <v>1583</v>
      </c>
      <c r="P35" s="53" t="s">
        <v>1455</v>
      </c>
    </row>
    <row r="36" spans="2:16" ht="228" x14ac:dyDescent="0.3">
      <c r="B36" s="166"/>
      <c r="C36" s="53">
        <v>7.2</v>
      </c>
      <c r="D36" s="53" t="s">
        <v>1966</v>
      </c>
      <c r="E36" s="55" t="s">
        <v>163</v>
      </c>
      <c r="F36" s="53" t="s">
        <v>1124</v>
      </c>
      <c r="G36" s="53" t="s">
        <v>2380</v>
      </c>
      <c r="H36" s="53">
        <v>2011</v>
      </c>
      <c r="I36" s="56" t="s">
        <v>2007</v>
      </c>
      <c r="J36" s="55" t="s">
        <v>2015</v>
      </c>
      <c r="K36" s="53" t="s">
        <v>1124</v>
      </c>
      <c r="L36" s="55" t="s">
        <v>1455</v>
      </c>
      <c r="M36" s="53" t="s">
        <v>2379</v>
      </c>
      <c r="N36" s="55" t="s">
        <v>2384</v>
      </c>
      <c r="O36" s="53" t="s">
        <v>1583</v>
      </c>
      <c r="P36" s="55" t="s">
        <v>2383</v>
      </c>
    </row>
    <row r="37" spans="2:16" ht="228" x14ac:dyDescent="0.3">
      <c r="B37" s="166"/>
      <c r="C37" s="53">
        <v>7.2</v>
      </c>
      <c r="D37" s="53" t="s">
        <v>1966</v>
      </c>
      <c r="E37" s="55" t="s">
        <v>163</v>
      </c>
      <c r="F37" s="53" t="s">
        <v>1124</v>
      </c>
      <c r="G37" s="53" t="s">
        <v>2380</v>
      </c>
      <c r="H37" s="53">
        <v>2011</v>
      </c>
      <c r="I37" s="56" t="s">
        <v>2003</v>
      </c>
      <c r="J37" s="55" t="s">
        <v>2015</v>
      </c>
      <c r="K37" s="53" t="s">
        <v>1124</v>
      </c>
      <c r="L37" s="55" t="s">
        <v>2382</v>
      </c>
      <c r="M37" s="53" t="s">
        <v>2379</v>
      </c>
      <c r="N37" s="55" t="s">
        <v>2015</v>
      </c>
      <c r="O37" s="53" t="s">
        <v>1583</v>
      </c>
      <c r="P37" s="55" t="s">
        <v>2381</v>
      </c>
    </row>
    <row r="38" spans="2:16" ht="360" x14ac:dyDescent="0.3">
      <c r="B38" s="166"/>
      <c r="C38" s="53">
        <v>7.2</v>
      </c>
      <c r="D38" s="53" t="s">
        <v>1966</v>
      </c>
      <c r="E38" s="55" t="s">
        <v>163</v>
      </c>
      <c r="F38" s="53" t="s">
        <v>1124</v>
      </c>
      <c r="G38" s="53" t="s">
        <v>2380</v>
      </c>
      <c r="H38" s="53">
        <v>2011</v>
      </c>
      <c r="I38" s="56" t="s">
        <v>1959</v>
      </c>
      <c r="J38" s="55" t="s">
        <v>1455</v>
      </c>
      <c r="K38" s="53" t="s">
        <v>1124</v>
      </c>
      <c r="L38" s="55" t="s">
        <v>2015</v>
      </c>
      <c r="M38" s="53" t="s">
        <v>2379</v>
      </c>
      <c r="N38" s="55" t="s">
        <v>2378</v>
      </c>
      <c r="O38" s="53" t="s">
        <v>1583</v>
      </c>
      <c r="P38" s="55" t="s">
        <v>2377</v>
      </c>
    </row>
    <row r="39" spans="2:16" ht="144" x14ac:dyDescent="0.3">
      <c r="B39" s="166">
        <v>7</v>
      </c>
      <c r="C39" s="53">
        <v>7.2</v>
      </c>
      <c r="D39" s="53" t="s">
        <v>1966</v>
      </c>
      <c r="E39" s="55" t="s">
        <v>163</v>
      </c>
      <c r="F39" s="53" t="s">
        <v>2373</v>
      </c>
      <c r="G39" s="53" t="s">
        <v>2372</v>
      </c>
      <c r="H39" s="53">
        <v>202</v>
      </c>
      <c r="I39" s="54" t="s">
        <v>2013</v>
      </c>
      <c r="J39" s="55" t="s">
        <v>2376</v>
      </c>
      <c r="K39" s="55" t="s">
        <v>2371</v>
      </c>
      <c r="L39" s="55" t="s">
        <v>2375</v>
      </c>
      <c r="M39" s="53" t="s">
        <v>2363</v>
      </c>
      <c r="N39" s="55" t="s">
        <v>1455</v>
      </c>
      <c r="O39" s="55" t="s">
        <v>228</v>
      </c>
      <c r="P39" s="53" t="s">
        <v>1455</v>
      </c>
    </row>
    <row r="40" spans="2:16" ht="48" x14ac:dyDescent="0.3">
      <c r="B40" s="166"/>
      <c r="C40" s="53">
        <v>7.2</v>
      </c>
      <c r="D40" s="53" t="s">
        <v>1966</v>
      </c>
      <c r="E40" s="55" t="s">
        <v>163</v>
      </c>
      <c r="F40" s="53" t="s">
        <v>2373</v>
      </c>
      <c r="G40" s="53" t="s">
        <v>2372</v>
      </c>
      <c r="H40" s="53">
        <v>202</v>
      </c>
      <c r="I40" s="54" t="s">
        <v>1992</v>
      </c>
      <c r="J40" s="55" t="s">
        <v>2015</v>
      </c>
      <c r="K40" s="55" t="s">
        <v>2371</v>
      </c>
      <c r="L40" s="55" t="s">
        <v>2015</v>
      </c>
      <c r="M40" s="53" t="s">
        <v>2363</v>
      </c>
      <c r="N40" s="55" t="s">
        <v>2015</v>
      </c>
      <c r="O40" s="55" t="s">
        <v>228</v>
      </c>
      <c r="P40" s="55" t="s">
        <v>2010</v>
      </c>
    </row>
    <row r="41" spans="2:16" ht="36" x14ac:dyDescent="0.3">
      <c r="B41" s="166"/>
      <c r="C41" s="53">
        <v>7.2</v>
      </c>
      <c r="D41" s="53" t="s">
        <v>1966</v>
      </c>
      <c r="E41" s="55" t="s">
        <v>163</v>
      </c>
      <c r="F41" s="53" t="s">
        <v>2373</v>
      </c>
      <c r="G41" s="53" t="s">
        <v>2372</v>
      </c>
      <c r="H41" s="53">
        <v>202</v>
      </c>
      <c r="I41" s="56" t="s">
        <v>2009</v>
      </c>
      <c r="J41" s="55" t="s">
        <v>2015</v>
      </c>
      <c r="K41" s="55" t="s">
        <v>2371</v>
      </c>
      <c r="L41" s="55" t="s">
        <v>2015</v>
      </c>
      <c r="M41" s="53" t="s">
        <v>2363</v>
      </c>
      <c r="N41" s="55" t="s">
        <v>2015</v>
      </c>
      <c r="O41" s="55" t="s">
        <v>228</v>
      </c>
      <c r="P41" s="53" t="s">
        <v>1455</v>
      </c>
    </row>
    <row r="42" spans="2:16" ht="228" x14ac:dyDescent="0.3">
      <c r="B42" s="166"/>
      <c r="C42" s="53">
        <v>7.2</v>
      </c>
      <c r="D42" s="53" t="s">
        <v>1966</v>
      </c>
      <c r="E42" s="55" t="s">
        <v>163</v>
      </c>
      <c r="F42" s="53" t="s">
        <v>2373</v>
      </c>
      <c r="G42" s="53" t="s">
        <v>2372</v>
      </c>
      <c r="H42" s="53">
        <v>202</v>
      </c>
      <c r="I42" s="56" t="s">
        <v>2007</v>
      </c>
      <c r="J42" s="55" t="s">
        <v>2015</v>
      </c>
      <c r="K42" s="55" t="s">
        <v>2371</v>
      </c>
      <c r="L42" s="55" t="s">
        <v>1455</v>
      </c>
      <c r="M42" s="53" t="s">
        <v>2363</v>
      </c>
      <c r="N42" s="55" t="s">
        <v>2368</v>
      </c>
      <c r="O42" s="55" t="s">
        <v>228</v>
      </c>
      <c r="P42" s="55" t="s">
        <v>2353</v>
      </c>
    </row>
    <row r="43" spans="2:16" ht="168" x14ac:dyDescent="0.3">
      <c r="B43" s="166"/>
      <c r="C43" s="53">
        <v>7.2</v>
      </c>
      <c r="D43" s="53" t="s">
        <v>1966</v>
      </c>
      <c r="E43" s="55" t="s">
        <v>163</v>
      </c>
      <c r="F43" s="53" t="s">
        <v>2373</v>
      </c>
      <c r="G43" s="53" t="s">
        <v>2372</v>
      </c>
      <c r="H43" s="53">
        <v>202</v>
      </c>
      <c r="I43" s="56" t="s">
        <v>2003</v>
      </c>
      <c r="J43" s="55" t="s">
        <v>2015</v>
      </c>
      <c r="K43" s="55" t="s">
        <v>2371</v>
      </c>
      <c r="L43" s="55" t="s">
        <v>2374</v>
      </c>
      <c r="M43" s="53" t="s">
        <v>2363</v>
      </c>
      <c r="N43" s="55" t="s">
        <v>2367</v>
      </c>
      <c r="O43" s="55" t="s">
        <v>228</v>
      </c>
      <c r="P43" s="55" t="s">
        <v>2366</v>
      </c>
    </row>
    <row r="44" spans="2:16" ht="324" x14ac:dyDescent="0.3">
      <c r="B44" s="166"/>
      <c r="C44" s="53">
        <v>7.2</v>
      </c>
      <c r="D44" s="53" t="s">
        <v>1966</v>
      </c>
      <c r="E44" s="55" t="s">
        <v>163</v>
      </c>
      <c r="F44" s="53" t="s">
        <v>2373</v>
      </c>
      <c r="G44" s="53" t="s">
        <v>2372</v>
      </c>
      <c r="H44" s="53">
        <v>202</v>
      </c>
      <c r="I44" s="56" t="s">
        <v>1959</v>
      </c>
      <c r="J44" s="55" t="s">
        <v>1455</v>
      </c>
      <c r="K44" s="55" t="s">
        <v>2371</v>
      </c>
      <c r="L44" s="55" t="s">
        <v>2015</v>
      </c>
      <c r="M44" s="53" t="s">
        <v>2363</v>
      </c>
      <c r="N44" s="55" t="s">
        <v>2362</v>
      </c>
      <c r="O44" s="55" t="s">
        <v>228</v>
      </c>
      <c r="P44" s="55" t="s">
        <v>2361</v>
      </c>
    </row>
    <row r="45" spans="2:16" ht="202.95" customHeight="1" x14ac:dyDescent="0.3">
      <c r="B45" s="166">
        <v>8</v>
      </c>
      <c r="C45" s="53">
        <v>7.2</v>
      </c>
      <c r="D45" s="53" t="s">
        <v>1966</v>
      </c>
      <c r="E45" s="55" t="s">
        <v>163</v>
      </c>
      <c r="F45" s="53" t="s">
        <v>2365</v>
      </c>
      <c r="G45" s="53" t="s">
        <v>2364</v>
      </c>
      <c r="H45" s="53">
        <v>202</v>
      </c>
      <c r="I45" s="54" t="s">
        <v>2013</v>
      </c>
      <c r="J45" s="55" t="s">
        <v>2370</v>
      </c>
      <c r="K45" s="55" t="s">
        <v>1603</v>
      </c>
      <c r="L45" s="55" t="s">
        <v>2369</v>
      </c>
      <c r="M45" s="53" t="s">
        <v>2363</v>
      </c>
      <c r="N45" s="55" t="s">
        <v>1455</v>
      </c>
      <c r="O45" s="55" t="s">
        <v>228</v>
      </c>
      <c r="P45" s="53" t="s">
        <v>1455</v>
      </c>
    </row>
    <row r="46" spans="2:16" ht="48" x14ac:dyDescent="0.3">
      <c r="B46" s="166"/>
      <c r="C46" s="53">
        <v>7.2</v>
      </c>
      <c r="D46" s="53" t="s">
        <v>1966</v>
      </c>
      <c r="E46" s="55" t="s">
        <v>163</v>
      </c>
      <c r="F46" s="53" t="s">
        <v>2365</v>
      </c>
      <c r="G46" s="53" t="s">
        <v>2364</v>
      </c>
      <c r="H46" s="53">
        <v>202</v>
      </c>
      <c r="I46" s="54" t="s">
        <v>1992</v>
      </c>
      <c r="J46" s="55" t="s">
        <v>2015</v>
      </c>
      <c r="K46" s="55" t="s">
        <v>1603</v>
      </c>
      <c r="L46" s="55" t="s">
        <v>2015</v>
      </c>
      <c r="M46" s="53" t="s">
        <v>2363</v>
      </c>
      <c r="N46" s="55" t="s">
        <v>2015</v>
      </c>
      <c r="O46" s="55" t="s">
        <v>228</v>
      </c>
      <c r="P46" s="55" t="s">
        <v>2010</v>
      </c>
    </row>
    <row r="47" spans="2:16" ht="24" x14ac:dyDescent="0.3">
      <c r="B47" s="166"/>
      <c r="C47" s="53">
        <v>7.2</v>
      </c>
      <c r="D47" s="53" t="s">
        <v>1966</v>
      </c>
      <c r="E47" s="55" t="s">
        <v>163</v>
      </c>
      <c r="F47" s="53" t="s">
        <v>2365</v>
      </c>
      <c r="G47" s="53" t="s">
        <v>2364</v>
      </c>
      <c r="H47" s="53">
        <v>202</v>
      </c>
      <c r="I47" s="56" t="s">
        <v>2009</v>
      </c>
      <c r="J47" s="55" t="s">
        <v>2015</v>
      </c>
      <c r="K47" s="55" t="s">
        <v>1603</v>
      </c>
      <c r="L47" s="55" t="s">
        <v>2015</v>
      </c>
      <c r="M47" s="53" t="s">
        <v>2363</v>
      </c>
      <c r="N47" s="55" t="s">
        <v>2015</v>
      </c>
      <c r="O47" s="55" t="s">
        <v>228</v>
      </c>
      <c r="P47" s="53" t="s">
        <v>1455</v>
      </c>
    </row>
    <row r="48" spans="2:16" ht="228" x14ac:dyDescent="0.3">
      <c r="B48" s="166"/>
      <c r="C48" s="53">
        <v>7.2</v>
      </c>
      <c r="D48" s="53" t="s">
        <v>1966</v>
      </c>
      <c r="E48" s="55" t="s">
        <v>163</v>
      </c>
      <c r="F48" s="53" t="s">
        <v>2365</v>
      </c>
      <c r="G48" s="53" t="s">
        <v>2364</v>
      </c>
      <c r="H48" s="53">
        <v>202</v>
      </c>
      <c r="I48" s="56" t="s">
        <v>2007</v>
      </c>
      <c r="J48" s="55" t="s">
        <v>2015</v>
      </c>
      <c r="K48" s="55" t="s">
        <v>1603</v>
      </c>
      <c r="L48" s="55" t="s">
        <v>2015</v>
      </c>
      <c r="M48" s="53" t="s">
        <v>2363</v>
      </c>
      <c r="N48" s="55" t="s">
        <v>2368</v>
      </c>
      <c r="O48" s="55" t="s">
        <v>228</v>
      </c>
      <c r="P48" s="55" t="s">
        <v>2353</v>
      </c>
    </row>
    <row r="49" spans="2:16" ht="168" x14ac:dyDescent="0.3">
      <c r="B49" s="166"/>
      <c r="C49" s="53">
        <v>7.2</v>
      </c>
      <c r="D49" s="53" t="s">
        <v>1966</v>
      </c>
      <c r="E49" s="55" t="s">
        <v>163</v>
      </c>
      <c r="F49" s="53" t="s">
        <v>2365</v>
      </c>
      <c r="G49" s="53" t="s">
        <v>2364</v>
      </c>
      <c r="H49" s="53">
        <v>202</v>
      </c>
      <c r="I49" s="56" t="s">
        <v>2003</v>
      </c>
      <c r="J49" s="55" t="s">
        <v>2015</v>
      </c>
      <c r="K49" s="55" t="s">
        <v>1603</v>
      </c>
      <c r="L49" s="55" t="s">
        <v>2358</v>
      </c>
      <c r="M49" s="53" t="s">
        <v>2363</v>
      </c>
      <c r="N49" s="55" t="s">
        <v>2367</v>
      </c>
      <c r="O49" s="55" t="s">
        <v>228</v>
      </c>
      <c r="P49" s="55" t="s">
        <v>2366</v>
      </c>
    </row>
    <row r="50" spans="2:16" ht="324" x14ac:dyDescent="0.3">
      <c r="B50" s="166"/>
      <c r="C50" s="53">
        <v>7.2</v>
      </c>
      <c r="D50" s="53" t="s">
        <v>1966</v>
      </c>
      <c r="E50" s="55" t="s">
        <v>163</v>
      </c>
      <c r="F50" s="53" t="s">
        <v>2365</v>
      </c>
      <c r="G50" s="53" t="s">
        <v>2364</v>
      </c>
      <c r="H50" s="53">
        <v>202</v>
      </c>
      <c r="I50" s="56" t="s">
        <v>1959</v>
      </c>
      <c r="J50" s="55" t="s">
        <v>1455</v>
      </c>
      <c r="K50" s="55" t="s">
        <v>1603</v>
      </c>
      <c r="L50" s="55" t="s">
        <v>1455</v>
      </c>
      <c r="M50" s="53" t="s">
        <v>2363</v>
      </c>
      <c r="N50" s="55" t="s">
        <v>2362</v>
      </c>
      <c r="O50" s="55" t="s">
        <v>228</v>
      </c>
      <c r="P50" s="55" t="s">
        <v>2361</v>
      </c>
    </row>
    <row r="51" spans="2:16" ht="108" x14ac:dyDescent="0.3">
      <c r="B51" s="166">
        <v>9</v>
      </c>
      <c r="C51" s="53">
        <v>7.2</v>
      </c>
      <c r="D51" s="53" t="s">
        <v>1966</v>
      </c>
      <c r="E51" s="55" t="s">
        <v>163</v>
      </c>
      <c r="F51" s="53" t="s">
        <v>229</v>
      </c>
      <c r="G51" s="53" t="s">
        <v>2357</v>
      </c>
      <c r="H51" s="53">
        <v>20120</v>
      </c>
      <c r="I51" s="54" t="s">
        <v>2013</v>
      </c>
      <c r="J51" s="55" t="s">
        <v>2360</v>
      </c>
      <c r="K51" s="53" t="s">
        <v>1606</v>
      </c>
      <c r="L51" s="55" t="s">
        <v>2359</v>
      </c>
      <c r="M51" s="57" t="s">
        <v>2014</v>
      </c>
      <c r="N51" s="57" t="s">
        <v>2014</v>
      </c>
      <c r="O51" s="57" t="s">
        <v>2014</v>
      </c>
      <c r="P51" s="57" t="s">
        <v>2014</v>
      </c>
    </row>
    <row r="52" spans="2:16" x14ac:dyDescent="0.3">
      <c r="B52" s="166"/>
      <c r="C52" s="53">
        <v>7.2</v>
      </c>
      <c r="D52" s="53" t="s">
        <v>1966</v>
      </c>
      <c r="E52" s="55" t="s">
        <v>163</v>
      </c>
      <c r="F52" s="53" t="s">
        <v>229</v>
      </c>
      <c r="G52" s="53" t="s">
        <v>2357</v>
      </c>
      <c r="H52" s="53">
        <v>20120</v>
      </c>
      <c r="I52" s="54" t="s">
        <v>1992</v>
      </c>
      <c r="J52" s="55" t="s">
        <v>2015</v>
      </c>
      <c r="K52" s="53" t="s">
        <v>1606</v>
      </c>
      <c r="L52" s="55" t="s">
        <v>2015</v>
      </c>
      <c r="M52" s="57" t="s">
        <v>2014</v>
      </c>
      <c r="N52" s="57" t="s">
        <v>2014</v>
      </c>
      <c r="O52" s="57" t="s">
        <v>2014</v>
      </c>
      <c r="P52" s="57" t="s">
        <v>2014</v>
      </c>
    </row>
    <row r="53" spans="2:16" ht="24" x14ac:dyDescent="0.3">
      <c r="B53" s="166"/>
      <c r="C53" s="53">
        <v>7.2</v>
      </c>
      <c r="D53" s="53" t="s">
        <v>1966</v>
      </c>
      <c r="E53" s="55" t="s">
        <v>163</v>
      </c>
      <c r="F53" s="53" t="s">
        <v>229</v>
      </c>
      <c r="G53" s="53" t="s">
        <v>2357</v>
      </c>
      <c r="H53" s="53">
        <v>20120</v>
      </c>
      <c r="I53" s="56" t="s">
        <v>2009</v>
      </c>
      <c r="J53" s="55" t="s">
        <v>2015</v>
      </c>
      <c r="K53" s="53" t="s">
        <v>1606</v>
      </c>
      <c r="L53" s="55" t="s">
        <v>2015</v>
      </c>
      <c r="M53" s="57" t="s">
        <v>2014</v>
      </c>
      <c r="N53" s="57" t="s">
        <v>2014</v>
      </c>
      <c r="O53" s="57" t="s">
        <v>2014</v>
      </c>
      <c r="P53" s="57" t="s">
        <v>2014</v>
      </c>
    </row>
    <row r="54" spans="2:16" ht="24" x14ac:dyDescent="0.3">
      <c r="B54" s="166"/>
      <c r="C54" s="53">
        <v>7.2</v>
      </c>
      <c r="D54" s="53" t="s">
        <v>1966</v>
      </c>
      <c r="E54" s="55" t="s">
        <v>163</v>
      </c>
      <c r="F54" s="53" t="s">
        <v>229</v>
      </c>
      <c r="G54" s="53" t="s">
        <v>2357</v>
      </c>
      <c r="H54" s="53">
        <v>20120</v>
      </c>
      <c r="I54" s="56" t="s">
        <v>2007</v>
      </c>
      <c r="J54" s="55" t="s">
        <v>2015</v>
      </c>
      <c r="K54" s="53" t="s">
        <v>1606</v>
      </c>
      <c r="L54" s="55" t="s">
        <v>2015</v>
      </c>
      <c r="M54" s="57" t="s">
        <v>2014</v>
      </c>
      <c r="N54" s="57" t="s">
        <v>2014</v>
      </c>
      <c r="O54" s="57" t="s">
        <v>2014</v>
      </c>
      <c r="P54" s="57" t="s">
        <v>2014</v>
      </c>
    </row>
    <row r="55" spans="2:16" ht="168" x14ac:dyDescent="0.3">
      <c r="B55" s="166"/>
      <c r="C55" s="53">
        <v>7.2</v>
      </c>
      <c r="D55" s="53" t="s">
        <v>1966</v>
      </c>
      <c r="E55" s="55" t="s">
        <v>163</v>
      </c>
      <c r="F55" s="53" t="s">
        <v>229</v>
      </c>
      <c r="G55" s="53" t="s">
        <v>2357</v>
      </c>
      <c r="H55" s="53">
        <v>20120</v>
      </c>
      <c r="I55" s="56" t="s">
        <v>2003</v>
      </c>
      <c r="J55" s="55" t="s">
        <v>2015</v>
      </c>
      <c r="K55" s="53" t="s">
        <v>1606</v>
      </c>
      <c r="L55" s="55" t="s">
        <v>2358</v>
      </c>
      <c r="M55" s="57" t="s">
        <v>2014</v>
      </c>
      <c r="N55" s="57" t="s">
        <v>2014</v>
      </c>
      <c r="O55" s="57" t="s">
        <v>2014</v>
      </c>
      <c r="P55" s="57" t="s">
        <v>2014</v>
      </c>
    </row>
    <row r="56" spans="2:16" ht="24" x14ac:dyDescent="0.3">
      <c r="B56" s="166"/>
      <c r="C56" s="53">
        <v>7.2</v>
      </c>
      <c r="D56" s="53" t="s">
        <v>1966</v>
      </c>
      <c r="E56" s="55" t="s">
        <v>163</v>
      </c>
      <c r="F56" s="53" t="s">
        <v>229</v>
      </c>
      <c r="G56" s="53" t="s">
        <v>2357</v>
      </c>
      <c r="H56" s="53">
        <v>20120</v>
      </c>
      <c r="I56" s="56" t="s">
        <v>1959</v>
      </c>
      <c r="J56" s="55" t="s">
        <v>1455</v>
      </c>
      <c r="K56" s="53" t="s">
        <v>1606</v>
      </c>
      <c r="L56" s="55" t="s">
        <v>1455</v>
      </c>
      <c r="M56" s="57" t="s">
        <v>2014</v>
      </c>
      <c r="N56" s="57" t="s">
        <v>2014</v>
      </c>
      <c r="O56" s="57" t="s">
        <v>2014</v>
      </c>
      <c r="P56" s="57" t="s">
        <v>2014</v>
      </c>
    </row>
    <row r="57" spans="2:16" ht="409.6" x14ac:dyDescent="0.3">
      <c r="B57" s="166">
        <v>10</v>
      </c>
      <c r="C57" s="53">
        <v>7.2</v>
      </c>
      <c r="D57" s="53" t="s">
        <v>1966</v>
      </c>
      <c r="E57" s="55" t="s">
        <v>163</v>
      </c>
      <c r="F57" s="53" t="s">
        <v>2349</v>
      </c>
      <c r="G57" s="53" t="s">
        <v>2348</v>
      </c>
      <c r="H57" s="53">
        <v>20130</v>
      </c>
      <c r="I57" s="54" t="s">
        <v>2013</v>
      </c>
      <c r="J57" s="55" t="s">
        <v>2356</v>
      </c>
      <c r="K57" s="53" t="s">
        <v>1171</v>
      </c>
      <c r="L57" s="55" t="s">
        <v>2355</v>
      </c>
      <c r="M57" s="55" t="s">
        <v>2347</v>
      </c>
      <c r="N57" s="55" t="s">
        <v>1455</v>
      </c>
      <c r="O57" s="53" t="s">
        <v>1171</v>
      </c>
      <c r="P57" s="53" t="s">
        <v>1455</v>
      </c>
    </row>
    <row r="58" spans="2:16" ht="48" x14ac:dyDescent="0.3">
      <c r="B58" s="166"/>
      <c r="C58" s="53">
        <v>7.2</v>
      </c>
      <c r="D58" s="53" t="s">
        <v>1966</v>
      </c>
      <c r="E58" s="55" t="s">
        <v>163</v>
      </c>
      <c r="F58" s="53" t="s">
        <v>2349</v>
      </c>
      <c r="G58" s="53" t="s">
        <v>2348</v>
      </c>
      <c r="H58" s="53">
        <v>20130</v>
      </c>
      <c r="I58" s="54" t="s">
        <v>1992</v>
      </c>
      <c r="J58" s="55" t="s">
        <v>2015</v>
      </c>
      <c r="K58" s="53" t="s">
        <v>1171</v>
      </c>
      <c r="L58" s="55" t="s">
        <v>2015</v>
      </c>
      <c r="M58" s="55" t="s">
        <v>2347</v>
      </c>
      <c r="N58" s="55" t="s">
        <v>2015</v>
      </c>
      <c r="O58" s="53" t="s">
        <v>1171</v>
      </c>
      <c r="P58" s="55" t="s">
        <v>2010</v>
      </c>
    </row>
    <row r="59" spans="2:16" ht="24" x14ac:dyDescent="0.3">
      <c r="B59" s="166"/>
      <c r="C59" s="53">
        <v>7.2</v>
      </c>
      <c r="D59" s="53" t="s">
        <v>1966</v>
      </c>
      <c r="E59" s="55" t="s">
        <v>163</v>
      </c>
      <c r="F59" s="53" t="s">
        <v>2349</v>
      </c>
      <c r="G59" s="53" t="s">
        <v>2348</v>
      </c>
      <c r="H59" s="53">
        <v>20130</v>
      </c>
      <c r="I59" s="56" t="s">
        <v>2009</v>
      </c>
      <c r="J59" s="55" t="s">
        <v>2015</v>
      </c>
      <c r="K59" s="53" t="s">
        <v>1171</v>
      </c>
      <c r="L59" s="55" t="s">
        <v>2015</v>
      </c>
      <c r="M59" s="55" t="s">
        <v>2347</v>
      </c>
      <c r="N59" s="55" t="s">
        <v>2015</v>
      </c>
      <c r="O59" s="53" t="s">
        <v>1171</v>
      </c>
      <c r="P59" s="53" t="s">
        <v>1455</v>
      </c>
    </row>
    <row r="60" spans="2:16" ht="228" x14ac:dyDescent="0.3">
      <c r="B60" s="166"/>
      <c r="C60" s="53">
        <v>7.2</v>
      </c>
      <c r="D60" s="53" t="s">
        <v>1966</v>
      </c>
      <c r="E60" s="55" t="s">
        <v>163</v>
      </c>
      <c r="F60" s="53" t="s">
        <v>2349</v>
      </c>
      <c r="G60" s="53" t="s">
        <v>2348</v>
      </c>
      <c r="H60" s="53">
        <v>20130</v>
      </c>
      <c r="I60" s="56" t="s">
        <v>2007</v>
      </c>
      <c r="J60" s="55" t="s">
        <v>2015</v>
      </c>
      <c r="K60" s="53" t="s">
        <v>1171</v>
      </c>
      <c r="L60" s="55" t="s">
        <v>2015</v>
      </c>
      <c r="M60" s="55" t="s">
        <v>2347</v>
      </c>
      <c r="N60" s="55" t="s">
        <v>2354</v>
      </c>
      <c r="O60" s="53" t="s">
        <v>1171</v>
      </c>
      <c r="P60" s="55" t="s">
        <v>2353</v>
      </c>
    </row>
    <row r="61" spans="2:16" ht="144" x14ac:dyDescent="0.3">
      <c r="B61" s="166"/>
      <c r="C61" s="53">
        <v>7.2</v>
      </c>
      <c r="D61" s="53" t="s">
        <v>1966</v>
      </c>
      <c r="E61" s="55" t="s">
        <v>163</v>
      </c>
      <c r="F61" s="53" t="s">
        <v>2349</v>
      </c>
      <c r="G61" s="53" t="s">
        <v>2348</v>
      </c>
      <c r="H61" s="53">
        <v>20130</v>
      </c>
      <c r="I61" s="56" t="s">
        <v>2003</v>
      </c>
      <c r="J61" s="55" t="s">
        <v>2015</v>
      </c>
      <c r="K61" s="53" t="s">
        <v>1171</v>
      </c>
      <c r="L61" s="55" t="s">
        <v>2352</v>
      </c>
      <c r="M61" s="55" t="s">
        <v>2347</v>
      </c>
      <c r="N61" s="55" t="s">
        <v>2351</v>
      </c>
      <c r="O61" s="53" t="s">
        <v>1171</v>
      </c>
      <c r="P61" s="55" t="s">
        <v>2350</v>
      </c>
    </row>
    <row r="62" spans="2:16" ht="180" x14ac:dyDescent="0.3">
      <c r="B62" s="166"/>
      <c r="C62" s="53">
        <v>7.2</v>
      </c>
      <c r="D62" s="53" t="s">
        <v>1966</v>
      </c>
      <c r="E62" s="55" t="s">
        <v>163</v>
      </c>
      <c r="F62" s="53" t="s">
        <v>2349</v>
      </c>
      <c r="G62" s="53" t="s">
        <v>2348</v>
      </c>
      <c r="H62" s="53">
        <v>20130</v>
      </c>
      <c r="I62" s="56" t="s">
        <v>1959</v>
      </c>
      <c r="J62" s="55" t="s">
        <v>1455</v>
      </c>
      <c r="K62" s="53" t="s">
        <v>1171</v>
      </c>
      <c r="L62" s="55" t="s">
        <v>1455</v>
      </c>
      <c r="M62" s="55" t="s">
        <v>2347</v>
      </c>
      <c r="N62" s="55" t="s">
        <v>2346</v>
      </c>
      <c r="O62" s="53" t="s">
        <v>1171</v>
      </c>
      <c r="P62" s="55" t="s">
        <v>2345</v>
      </c>
    </row>
    <row r="63" spans="2:16" ht="204" x14ac:dyDescent="0.3">
      <c r="B63" s="164">
        <v>11</v>
      </c>
      <c r="C63" s="53">
        <v>7.3</v>
      </c>
      <c r="D63" s="55" t="s">
        <v>2221</v>
      </c>
      <c r="E63" s="55" t="s">
        <v>346</v>
      </c>
      <c r="F63" s="55" t="s">
        <v>2338</v>
      </c>
      <c r="G63" s="53" t="s">
        <v>2337</v>
      </c>
      <c r="H63" s="53">
        <v>3510</v>
      </c>
      <c r="I63" s="54" t="s">
        <v>2013</v>
      </c>
      <c r="J63" s="55" t="s">
        <v>1455</v>
      </c>
      <c r="K63" s="55" t="s">
        <v>2335</v>
      </c>
      <c r="L63" s="53" t="s">
        <v>1455</v>
      </c>
      <c r="M63" s="55" t="s">
        <v>2333</v>
      </c>
      <c r="N63" s="55" t="s">
        <v>1455</v>
      </c>
      <c r="O63" s="55" t="s">
        <v>2331</v>
      </c>
      <c r="P63" s="53" t="s">
        <v>1455</v>
      </c>
    </row>
    <row r="64" spans="2:16" ht="204" x14ac:dyDescent="0.3">
      <c r="B64" s="164"/>
      <c r="C64" s="53">
        <v>7.3</v>
      </c>
      <c r="D64" s="55" t="s">
        <v>2221</v>
      </c>
      <c r="E64" s="55" t="s">
        <v>346</v>
      </c>
      <c r="F64" s="55" t="s">
        <v>2338</v>
      </c>
      <c r="G64" s="53" t="s">
        <v>2337</v>
      </c>
      <c r="H64" s="53">
        <v>3510</v>
      </c>
      <c r="I64" s="54" t="s">
        <v>1992</v>
      </c>
      <c r="J64" s="55" t="s">
        <v>2015</v>
      </c>
      <c r="K64" s="55" t="s">
        <v>2335</v>
      </c>
      <c r="L64" s="55" t="s">
        <v>2015</v>
      </c>
      <c r="M64" s="55" t="s">
        <v>2333</v>
      </c>
      <c r="N64" s="55" t="s">
        <v>2015</v>
      </c>
      <c r="O64" s="55" t="s">
        <v>2331</v>
      </c>
      <c r="P64" s="55" t="s">
        <v>2010</v>
      </c>
    </row>
    <row r="65" spans="2:16" ht="204" x14ac:dyDescent="0.3">
      <c r="B65" s="164"/>
      <c r="C65" s="53">
        <v>7.3</v>
      </c>
      <c r="D65" s="55" t="s">
        <v>2221</v>
      </c>
      <c r="E65" s="55" t="s">
        <v>346</v>
      </c>
      <c r="F65" s="55" t="s">
        <v>2338</v>
      </c>
      <c r="G65" s="53" t="s">
        <v>2337</v>
      </c>
      <c r="H65" s="53">
        <v>3510</v>
      </c>
      <c r="I65" s="56" t="s">
        <v>2009</v>
      </c>
      <c r="J65" s="55" t="s">
        <v>2015</v>
      </c>
      <c r="K65" s="55" t="s">
        <v>2335</v>
      </c>
      <c r="L65" s="55" t="s">
        <v>2015</v>
      </c>
      <c r="M65" s="55" t="s">
        <v>2333</v>
      </c>
      <c r="N65" s="55" t="s">
        <v>2344</v>
      </c>
      <c r="O65" s="55" t="s">
        <v>2331</v>
      </c>
      <c r="P65" s="53" t="s">
        <v>1455</v>
      </c>
    </row>
    <row r="66" spans="2:16" ht="326.39999999999998" customHeight="1" x14ac:dyDescent="0.3">
      <c r="B66" s="164"/>
      <c r="C66" s="53">
        <v>7.3</v>
      </c>
      <c r="D66" s="55" t="s">
        <v>2221</v>
      </c>
      <c r="E66" s="55" t="s">
        <v>346</v>
      </c>
      <c r="F66" s="55" t="s">
        <v>2338</v>
      </c>
      <c r="G66" s="53" t="s">
        <v>2337</v>
      </c>
      <c r="H66" s="53">
        <v>3510</v>
      </c>
      <c r="I66" s="56" t="s">
        <v>2007</v>
      </c>
      <c r="J66" s="55" t="s">
        <v>2015</v>
      </c>
      <c r="K66" s="55" t="s">
        <v>2335</v>
      </c>
      <c r="L66" s="55" t="s">
        <v>2015</v>
      </c>
      <c r="M66" s="55" t="s">
        <v>2333</v>
      </c>
      <c r="N66" s="55" t="s">
        <v>2343</v>
      </c>
      <c r="O66" s="55" t="s">
        <v>2331</v>
      </c>
      <c r="P66" s="55" t="s">
        <v>2342</v>
      </c>
    </row>
    <row r="67" spans="2:16" ht="273.60000000000002" customHeight="1" x14ac:dyDescent="0.3">
      <c r="B67" s="164"/>
      <c r="C67" s="53">
        <v>7.3</v>
      </c>
      <c r="D67" s="55" t="s">
        <v>2221</v>
      </c>
      <c r="E67" s="55" t="s">
        <v>346</v>
      </c>
      <c r="F67" s="55" t="s">
        <v>2338</v>
      </c>
      <c r="G67" s="53" t="s">
        <v>2337</v>
      </c>
      <c r="H67" s="53">
        <v>3510</v>
      </c>
      <c r="I67" s="56" t="s">
        <v>2003</v>
      </c>
      <c r="J67" s="55" t="s">
        <v>2341</v>
      </c>
      <c r="K67" s="55" t="s">
        <v>2335</v>
      </c>
      <c r="L67" s="53" t="s">
        <v>1455</v>
      </c>
      <c r="M67" s="55" t="s">
        <v>2333</v>
      </c>
      <c r="N67" s="55" t="s">
        <v>2340</v>
      </c>
      <c r="O67" s="55" t="s">
        <v>2331</v>
      </c>
      <c r="P67" s="55" t="s">
        <v>2339</v>
      </c>
    </row>
    <row r="68" spans="2:16" ht="409.2" customHeight="1" x14ac:dyDescent="0.3">
      <c r="B68" s="164"/>
      <c r="C68" s="53">
        <v>7.3</v>
      </c>
      <c r="D68" s="55" t="s">
        <v>2221</v>
      </c>
      <c r="E68" s="55" t="s">
        <v>346</v>
      </c>
      <c r="F68" s="55" t="s">
        <v>2338</v>
      </c>
      <c r="G68" s="53" t="s">
        <v>2337</v>
      </c>
      <c r="H68" s="53">
        <v>3510</v>
      </c>
      <c r="I68" s="56" t="s">
        <v>1959</v>
      </c>
      <c r="J68" s="55" t="s">
        <v>2336</v>
      </c>
      <c r="K68" s="55" t="s">
        <v>2335</v>
      </c>
      <c r="L68" s="55" t="s">
        <v>2334</v>
      </c>
      <c r="M68" s="55" t="s">
        <v>2333</v>
      </c>
      <c r="N68" s="55" t="s">
        <v>2332</v>
      </c>
      <c r="O68" s="55" t="s">
        <v>2331</v>
      </c>
      <c r="P68" s="55" t="s">
        <v>2330</v>
      </c>
    </row>
    <row r="69" spans="2:16" ht="36" x14ac:dyDescent="0.3">
      <c r="B69" s="164">
        <v>12</v>
      </c>
      <c r="C69" s="53">
        <v>7.3</v>
      </c>
      <c r="D69" s="55" t="s">
        <v>2221</v>
      </c>
      <c r="E69" s="55" t="s">
        <v>346</v>
      </c>
      <c r="F69" s="53" t="s">
        <v>2321</v>
      </c>
      <c r="G69" s="53" t="s">
        <v>2320</v>
      </c>
      <c r="H69" s="53">
        <v>3510</v>
      </c>
      <c r="I69" s="54" t="s">
        <v>2013</v>
      </c>
      <c r="J69" s="55" t="s">
        <v>2329</v>
      </c>
      <c r="K69" s="53" t="s">
        <v>27</v>
      </c>
      <c r="L69" s="53" t="s">
        <v>2328</v>
      </c>
      <c r="M69" s="53" t="s">
        <v>2319</v>
      </c>
      <c r="N69" s="55" t="s">
        <v>1455</v>
      </c>
      <c r="O69" s="53" t="s">
        <v>1232</v>
      </c>
      <c r="P69" s="53" t="s">
        <v>1455</v>
      </c>
    </row>
    <row r="70" spans="2:16" ht="48" x14ac:dyDescent="0.3">
      <c r="B70" s="164"/>
      <c r="C70" s="53">
        <v>7.3</v>
      </c>
      <c r="D70" s="55" t="s">
        <v>2221</v>
      </c>
      <c r="E70" s="55" t="s">
        <v>346</v>
      </c>
      <c r="F70" s="53" t="s">
        <v>2321</v>
      </c>
      <c r="G70" s="53" t="s">
        <v>2320</v>
      </c>
      <c r="H70" s="53">
        <v>3510</v>
      </c>
      <c r="I70" s="54" t="s">
        <v>1992</v>
      </c>
      <c r="J70" s="55" t="s">
        <v>2015</v>
      </c>
      <c r="K70" s="53" t="s">
        <v>27</v>
      </c>
      <c r="L70" s="55" t="s">
        <v>2015</v>
      </c>
      <c r="M70" s="53" t="s">
        <v>2319</v>
      </c>
      <c r="N70" s="55" t="s">
        <v>2015</v>
      </c>
      <c r="O70" s="53" t="s">
        <v>1232</v>
      </c>
      <c r="P70" s="55" t="s">
        <v>2010</v>
      </c>
    </row>
    <row r="71" spans="2:16" ht="409.6" x14ac:dyDescent="0.3">
      <c r="B71" s="164"/>
      <c r="C71" s="53">
        <v>7.3</v>
      </c>
      <c r="D71" s="55" t="s">
        <v>2221</v>
      </c>
      <c r="E71" s="55" t="s">
        <v>346</v>
      </c>
      <c r="F71" s="53" t="s">
        <v>2321</v>
      </c>
      <c r="G71" s="53" t="s">
        <v>2320</v>
      </c>
      <c r="H71" s="53">
        <v>3510</v>
      </c>
      <c r="I71" s="56" t="s">
        <v>2009</v>
      </c>
      <c r="J71" s="55" t="s">
        <v>2327</v>
      </c>
      <c r="K71" s="53" t="s">
        <v>27</v>
      </c>
      <c r="L71" s="55" t="s">
        <v>2326</v>
      </c>
      <c r="M71" s="53" t="s">
        <v>2319</v>
      </c>
      <c r="N71" s="55" t="s">
        <v>2015</v>
      </c>
      <c r="O71" s="53" t="s">
        <v>1232</v>
      </c>
      <c r="P71" s="53" t="s">
        <v>1455</v>
      </c>
    </row>
    <row r="72" spans="2:16" ht="348" x14ac:dyDescent="0.3">
      <c r="B72" s="164"/>
      <c r="C72" s="53">
        <v>7.3</v>
      </c>
      <c r="D72" s="55" t="s">
        <v>2221</v>
      </c>
      <c r="E72" s="55" t="s">
        <v>346</v>
      </c>
      <c r="F72" s="53" t="s">
        <v>2321</v>
      </c>
      <c r="G72" s="53" t="s">
        <v>2320</v>
      </c>
      <c r="H72" s="53">
        <v>3510</v>
      </c>
      <c r="I72" s="56" t="s">
        <v>2007</v>
      </c>
      <c r="J72" s="55" t="s">
        <v>2015</v>
      </c>
      <c r="K72" s="53" t="s">
        <v>27</v>
      </c>
      <c r="L72" s="55" t="s">
        <v>2015</v>
      </c>
      <c r="M72" s="53" t="s">
        <v>2319</v>
      </c>
      <c r="N72" s="55" t="s">
        <v>2325</v>
      </c>
      <c r="O72" s="53" t="s">
        <v>1232</v>
      </c>
      <c r="P72" s="55" t="s">
        <v>2324</v>
      </c>
    </row>
    <row r="73" spans="2:16" ht="108" x14ac:dyDescent="0.3">
      <c r="B73" s="164"/>
      <c r="C73" s="53">
        <v>7.3</v>
      </c>
      <c r="D73" s="55" t="s">
        <v>2221</v>
      </c>
      <c r="E73" s="55" t="s">
        <v>346</v>
      </c>
      <c r="F73" s="53" t="s">
        <v>2321</v>
      </c>
      <c r="G73" s="53" t="s">
        <v>2320</v>
      </c>
      <c r="H73" s="53">
        <v>3510</v>
      </c>
      <c r="I73" s="56" t="s">
        <v>2003</v>
      </c>
      <c r="J73" s="53" t="s">
        <v>1455</v>
      </c>
      <c r="K73" s="53" t="s">
        <v>27</v>
      </c>
      <c r="L73" s="53" t="s">
        <v>1455</v>
      </c>
      <c r="M73" s="53" t="s">
        <v>2319</v>
      </c>
      <c r="N73" s="55" t="s">
        <v>2323</v>
      </c>
      <c r="O73" s="53" t="s">
        <v>1232</v>
      </c>
      <c r="P73" s="55" t="s">
        <v>2322</v>
      </c>
    </row>
    <row r="74" spans="2:16" ht="372" x14ac:dyDescent="0.3">
      <c r="B74" s="164"/>
      <c r="C74" s="53">
        <v>7.3</v>
      </c>
      <c r="D74" s="55" t="s">
        <v>2221</v>
      </c>
      <c r="E74" s="55" t="s">
        <v>346</v>
      </c>
      <c r="F74" s="53" t="s">
        <v>2321</v>
      </c>
      <c r="G74" s="53" t="s">
        <v>2320</v>
      </c>
      <c r="H74" s="53">
        <v>3510</v>
      </c>
      <c r="I74" s="56" t="s">
        <v>1959</v>
      </c>
      <c r="J74" s="53" t="s">
        <v>1455</v>
      </c>
      <c r="K74" s="53" t="s">
        <v>27</v>
      </c>
      <c r="L74" s="53" t="s">
        <v>1455</v>
      </c>
      <c r="M74" s="53" t="s">
        <v>2319</v>
      </c>
      <c r="N74" s="55" t="s">
        <v>2318</v>
      </c>
      <c r="O74" s="53" t="s">
        <v>1232</v>
      </c>
      <c r="P74" s="55" t="s">
        <v>2317</v>
      </c>
    </row>
    <row r="75" spans="2:16" ht="276" x14ac:dyDescent="0.3">
      <c r="B75" s="164">
        <v>13</v>
      </c>
      <c r="C75" s="53">
        <v>7.3</v>
      </c>
      <c r="D75" s="59" t="s">
        <v>2221</v>
      </c>
      <c r="E75" s="53" t="s">
        <v>346</v>
      </c>
      <c r="F75" s="53" t="s">
        <v>2307</v>
      </c>
      <c r="G75" s="53" t="s">
        <v>2306</v>
      </c>
      <c r="H75" s="53">
        <v>3510</v>
      </c>
      <c r="I75" s="54" t="s">
        <v>2013</v>
      </c>
      <c r="J75" s="55" t="s">
        <v>2316</v>
      </c>
      <c r="K75" s="55" t="s">
        <v>2315</v>
      </c>
      <c r="L75" s="53" t="s">
        <v>2314</v>
      </c>
      <c r="M75" s="53" t="s">
        <v>2304</v>
      </c>
      <c r="N75" s="53" t="s">
        <v>1455</v>
      </c>
      <c r="O75" s="55" t="s">
        <v>2303</v>
      </c>
      <c r="P75" s="53" t="s">
        <v>1455</v>
      </c>
    </row>
    <row r="76" spans="2:16" ht="48" x14ac:dyDescent="0.3">
      <c r="B76" s="164"/>
      <c r="C76" s="53">
        <v>7.3</v>
      </c>
      <c r="D76" s="55" t="s">
        <v>2221</v>
      </c>
      <c r="E76" s="53" t="s">
        <v>346</v>
      </c>
      <c r="F76" s="53" t="s">
        <v>2307</v>
      </c>
      <c r="G76" s="53" t="s">
        <v>2306</v>
      </c>
      <c r="H76" s="53">
        <v>3510</v>
      </c>
      <c r="I76" s="54" t="s">
        <v>1992</v>
      </c>
      <c r="J76" s="55" t="s">
        <v>2015</v>
      </c>
      <c r="K76" s="55" t="s">
        <v>2305</v>
      </c>
      <c r="L76" s="55" t="s">
        <v>2015</v>
      </c>
      <c r="M76" s="53" t="s">
        <v>2304</v>
      </c>
      <c r="N76" s="53" t="s">
        <v>2015</v>
      </c>
      <c r="O76" s="55" t="s">
        <v>2303</v>
      </c>
      <c r="P76" s="55" t="s">
        <v>2010</v>
      </c>
    </row>
    <row r="77" spans="2:16" ht="48" x14ac:dyDescent="0.3">
      <c r="B77" s="164"/>
      <c r="C77" s="53">
        <v>7.3</v>
      </c>
      <c r="D77" s="55" t="s">
        <v>2221</v>
      </c>
      <c r="E77" s="53" t="s">
        <v>346</v>
      </c>
      <c r="F77" s="53" t="s">
        <v>2307</v>
      </c>
      <c r="G77" s="53" t="s">
        <v>2306</v>
      </c>
      <c r="H77" s="53">
        <v>3510</v>
      </c>
      <c r="I77" s="56" t="s">
        <v>2009</v>
      </c>
      <c r="J77" s="55" t="s">
        <v>2015</v>
      </c>
      <c r="K77" s="55" t="s">
        <v>2305</v>
      </c>
      <c r="L77" s="55" t="s">
        <v>2015</v>
      </c>
      <c r="M77" s="53" t="s">
        <v>2304</v>
      </c>
      <c r="N77" s="53" t="s">
        <v>2015</v>
      </c>
      <c r="O77" s="55" t="s">
        <v>2303</v>
      </c>
      <c r="P77" s="53" t="s">
        <v>1455</v>
      </c>
    </row>
    <row r="78" spans="2:16" ht="264" x14ac:dyDescent="0.3">
      <c r="B78" s="164"/>
      <c r="C78" s="53">
        <v>7.3</v>
      </c>
      <c r="D78" s="55" t="s">
        <v>2221</v>
      </c>
      <c r="E78" s="53" t="s">
        <v>346</v>
      </c>
      <c r="F78" s="53" t="s">
        <v>2307</v>
      </c>
      <c r="G78" s="53" t="s">
        <v>2306</v>
      </c>
      <c r="H78" s="53">
        <v>3510</v>
      </c>
      <c r="I78" s="56" t="s">
        <v>2007</v>
      </c>
      <c r="J78" s="55" t="s">
        <v>2015</v>
      </c>
      <c r="K78" s="55" t="s">
        <v>2305</v>
      </c>
      <c r="L78" s="55" t="s">
        <v>2015</v>
      </c>
      <c r="M78" s="53" t="s">
        <v>2304</v>
      </c>
      <c r="N78" s="55" t="s">
        <v>2313</v>
      </c>
      <c r="O78" s="55" t="s">
        <v>2303</v>
      </c>
      <c r="P78" s="55" t="s">
        <v>2312</v>
      </c>
    </row>
    <row r="79" spans="2:16" ht="252" x14ac:dyDescent="0.3">
      <c r="B79" s="164"/>
      <c r="C79" s="53">
        <v>7.3</v>
      </c>
      <c r="D79" s="55" t="s">
        <v>2221</v>
      </c>
      <c r="E79" s="53" t="s">
        <v>346</v>
      </c>
      <c r="F79" s="53" t="s">
        <v>2307</v>
      </c>
      <c r="G79" s="53" t="s">
        <v>2306</v>
      </c>
      <c r="H79" s="53">
        <v>3510</v>
      </c>
      <c r="I79" s="56" t="s">
        <v>2003</v>
      </c>
      <c r="J79" s="55" t="s">
        <v>2311</v>
      </c>
      <c r="K79" s="55" t="s">
        <v>2305</v>
      </c>
      <c r="L79" s="55" t="s">
        <v>2310</v>
      </c>
      <c r="M79" s="53" t="s">
        <v>2304</v>
      </c>
      <c r="N79" s="55" t="s">
        <v>2309</v>
      </c>
      <c r="O79" s="55" t="s">
        <v>2303</v>
      </c>
      <c r="P79" s="55" t="s">
        <v>2308</v>
      </c>
    </row>
    <row r="80" spans="2:16" ht="156" x14ac:dyDescent="0.3">
      <c r="B80" s="164"/>
      <c r="C80" s="53">
        <v>7.3</v>
      </c>
      <c r="D80" s="55" t="s">
        <v>2221</v>
      </c>
      <c r="E80" s="53" t="s">
        <v>346</v>
      </c>
      <c r="F80" s="53" t="s">
        <v>2307</v>
      </c>
      <c r="G80" s="53" t="s">
        <v>2306</v>
      </c>
      <c r="H80" s="53">
        <v>3510</v>
      </c>
      <c r="I80" s="56" t="s">
        <v>1959</v>
      </c>
      <c r="J80" s="53" t="s">
        <v>1455</v>
      </c>
      <c r="K80" s="55" t="s">
        <v>2305</v>
      </c>
      <c r="L80" s="53" t="s">
        <v>1455</v>
      </c>
      <c r="M80" s="53" t="s">
        <v>2304</v>
      </c>
      <c r="N80" s="53" t="s">
        <v>2015</v>
      </c>
      <c r="O80" s="55" t="s">
        <v>2303</v>
      </c>
      <c r="P80" s="55" t="s">
        <v>2302</v>
      </c>
    </row>
    <row r="81" spans="2:16" ht="264" x14ac:dyDescent="0.3">
      <c r="B81" s="164">
        <v>14</v>
      </c>
      <c r="C81" s="53">
        <v>7.3</v>
      </c>
      <c r="D81" s="55" t="s">
        <v>2221</v>
      </c>
      <c r="E81" s="53" t="s">
        <v>346</v>
      </c>
      <c r="F81" s="53" t="s">
        <v>2294</v>
      </c>
      <c r="G81" s="53" t="s">
        <v>2293</v>
      </c>
      <c r="H81" s="53">
        <v>3510</v>
      </c>
      <c r="I81" s="54" t="s">
        <v>2013</v>
      </c>
      <c r="J81" s="55" t="s">
        <v>2301</v>
      </c>
      <c r="K81" s="55" t="s">
        <v>2292</v>
      </c>
      <c r="L81" s="55" t="s">
        <v>2300</v>
      </c>
      <c r="M81" s="53" t="s">
        <v>2291</v>
      </c>
      <c r="N81" s="53" t="s">
        <v>1455</v>
      </c>
      <c r="O81" s="55" t="s">
        <v>2289</v>
      </c>
      <c r="P81" s="53" t="s">
        <v>1455</v>
      </c>
    </row>
    <row r="82" spans="2:16" ht="48" x14ac:dyDescent="0.3">
      <c r="B82" s="164"/>
      <c r="C82" s="53">
        <v>7.3</v>
      </c>
      <c r="D82" s="55" t="s">
        <v>2221</v>
      </c>
      <c r="E82" s="53" t="s">
        <v>346</v>
      </c>
      <c r="F82" s="53" t="s">
        <v>2294</v>
      </c>
      <c r="G82" s="53" t="s">
        <v>2293</v>
      </c>
      <c r="H82" s="53">
        <v>3510</v>
      </c>
      <c r="I82" s="54" t="s">
        <v>1992</v>
      </c>
      <c r="J82" s="55" t="s">
        <v>2015</v>
      </c>
      <c r="K82" s="55" t="s">
        <v>2292</v>
      </c>
      <c r="L82" s="55" t="s">
        <v>2015</v>
      </c>
      <c r="M82" s="53" t="s">
        <v>2291</v>
      </c>
      <c r="N82" s="53" t="s">
        <v>2015</v>
      </c>
      <c r="O82" s="55" t="s">
        <v>2289</v>
      </c>
      <c r="P82" s="55" t="s">
        <v>2010</v>
      </c>
    </row>
    <row r="83" spans="2:16" ht="48" x14ac:dyDescent="0.3">
      <c r="B83" s="164"/>
      <c r="C83" s="53">
        <v>7.3</v>
      </c>
      <c r="D83" s="55" t="s">
        <v>2221</v>
      </c>
      <c r="E83" s="53" t="s">
        <v>346</v>
      </c>
      <c r="F83" s="53" t="s">
        <v>2294</v>
      </c>
      <c r="G83" s="53" t="s">
        <v>2293</v>
      </c>
      <c r="H83" s="53">
        <v>3510</v>
      </c>
      <c r="I83" s="56" t="s">
        <v>2009</v>
      </c>
      <c r="J83" s="55" t="s">
        <v>2015</v>
      </c>
      <c r="K83" s="55" t="s">
        <v>2292</v>
      </c>
      <c r="L83" s="55" t="s">
        <v>2015</v>
      </c>
      <c r="M83" s="53" t="s">
        <v>2291</v>
      </c>
      <c r="N83" s="53" t="s">
        <v>2015</v>
      </c>
      <c r="O83" s="55" t="s">
        <v>2289</v>
      </c>
      <c r="P83" s="53" t="s">
        <v>1455</v>
      </c>
    </row>
    <row r="84" spans="2:16" ht="252" x14ac:dyDescent="0.3">
      <c r="B84" s="164"/>
      <c r="C84" s="53">
        <v>7.3</v>
      </c>
      <c r="D84" s="55" t="s">
        <v>2221</v>
      </c>
      <c r="E84" s="53" t="s">
        <v>346</v>
      </c>
      <c r="F84" s="53" t="s">
        <v>2294</v>
      </c>
      <c r="G84" s="53" t="s">
        <v>2293</v>
      </c>
      <c r="H84" s="53">
        <v>3510</v>
      </c>
      <c r="I84" s="56" t="s">
        <v>2007</v>
      </c>
      <c r="J84" s="55" t="s">
        <v>2015</v>
      </c>
      <c r="K84" s="55" t="s">
        <v>2292</v>
      </c>
      <c r="L84" s="55" t="s">
        <v>2015</v>
      </c>
      <c r="M84" s="53" t="s">
        <v>2291</v>
      </c>
      <c r="N84" s="55" t="s">
        <v>2299</v>
      </c>
      <c r="O84" s="55" t="s">
        <v>2289</v>
      </c>
      <c r="P84" s="55" t="s">
        <v>2298</v>
      </c>
    </row>
    <row r="85" spans="2:16" ht="409.6" x14ac:dyDescent="0.3">
      <c r="B85" s="164"/>
      <c r="C85" s="53">
        <v>7.3</v>
      </c>
      <c r="D85" s="55" t="s">
        <v>2221</v>
      </c>
      <c r="E85" s="53" t="s">
        <v>346</v>
      </c>
      <c r="F85" s="53" t="s">
        <v>2294</v>
      </c>
      <c r="G85" s="53" t="s">
        <v>2293</v>
      </c>
      <c r="H85" s="53">
        <v>3510</v>
      </c>
      <c r="I85" s="56" t="s">
        <v>2003</v>
      </c>
      <c r="J85" s="55" t="s">
        <v>2297</v>
      </c>
      <c r="K85" s="55" t="s">
        <v>2292</v>
      </c>
      <c r="L85" s="55" t="s">
        <v>2296</v>
      </c>
      <c r="M85" s="53" t="s">
        <v>2291</v>
      </c>
      <c r="N85" s="53" t="s">
        <v>2015</v>
      </c>
      <c r="O85" s="55" t="s">
        <v>2289</v>
      </c>
      <c r="P85" s="55" t="s">
        <v>2295</v>
      </c>
    </row>
    <row r="86" spans="2:16" ht="192" x14ac:dyDescent="0.3">
      <c r="B86" s="164"/>
      <c r="C86" s="53">
        <v>7.3</v>
      </c>
      <c r="D86" s="55" t="s">
        <v>2221</v>
      </c>
      <c r="E86" s="53" t="s">
        <v>346</v>
      </c>
      <c r="F86" s="53" t="s">
        <v>2294</v>
      </c>
      <c r="G86" s="53" t="s">
        <v>2293</v>
      </c>
      <c r="H86" s="53">
        <v>3510</v>
      </c>
      <c r="I86" s="56" t="s">
        <v>1959</v>
      </c>
      <c r="J86" s="53" t="s">
        <v>1455</v>
      </c>
      <c r="K86" s="55" t="s">
        <v>2292</v>
      </c>
      <c r="L86" s="53" t="s">
        <v>1455</v>
      </c>
      <c r="M86" s="53" t="s">
        <v>2291</v>
      </c>
      <c r="N86" s="55" t="s">
        <v>2290</v>
      </c>
      <c r="O86" s="55" t="s">
        <v>2289</v>
      </c>
      <c r="P86" s="55" t="s">
        <v>2288</v>
      </c>
    </row>
    <row r="87" spans="2:16" ht="60" x14ac:dyDescent="0.3">
      <c r="B87" s="164">
        <v>15</v>
      </c>
      <c r="C87" s="53">
        <v>7.3</v>
      </c>
      <c r="D87" s="55" t="s">
        <v>2221</v>
      </c>
      <c r="E87" s="53" t="s">
        <v>346</v>
      </c>
      <c r="F87" s="53" t="s">
        <v>779</v>
      </c>
      <c r="G87" s="53" t="s">
        <v>2277</v>
      </c>
      <c r="H87" s="53">
        <v>3510</v>
      </c>
      <c r="I87" s="54" t="s">
        <v>2013</v>
      </c>
      <c r="J87" s="55" t="s">
        <v>2287</v>
      </c>
      <c r="K87" s="53" t="s">
        <v>1243</v>
      </c>
      <c r="L87" s="55" t="s">
        <v>2286</v>
      </c>
      <c r="M87" s="53" t="s">
        <v>2275</v>
      </c>
      <c r="N87" s="53" t="s">
        <v>1455</v>
      </c>
      <c r="O87" s="55" t="s">
        <v>1243</v>
      </c>
      <c r="P87" s="53" t="s">
        <v>1455</v>
      </c>
    </row>
    <row r="88" spans="2:16" ht="48" x14ac:dyDescent="0.3">
      <c r="B88" s="164"/>
      <c r="C88" s="53">
        <v>7.3</v>
      </c>
      <c r="D88" s="55" t="s">
        <v>2221</v>
      </c>
      <c r="E88" s="53" t="s">
        <v>346</v>
      </c>
      <c r="F88" s="53" t="s">
        <v>779</v>
      </c>
      <c r="G88" s="53" t="s">
        <v>2277</v>
      </c>
      <c r="H88" s="53">
        <v>3510</v>
      </c>
      <c r="I88" s="54" t="s">
        <v>1992</v>
      </c>
      <c r="J88" s="55" t="s">
        <v>2015</v>
      </c>
      <c r="K88" s="53" t="s">
        <v>1243</v>
      </c>
      <c r="L88" s="55" t="s">
        <v>2015</v>
      </c>
      <c r="M88" s="53" t="s">
        <v>2275</v>
      </c>
      <c r="N88" s="55" t="s">
        <v>2015</v>
      </c>
      <c r="O88" s="55" t="s">
        <v>1243</v>
      </c>
      <c r="P88" s="55" t="s">
        <v>2010</v>
      </c>
    </row>
    <row r="89" spans="2:16" ht="96" x14ac:dyDescent="0.3">
      <c r="B89" s="164"/>
      <c r="C89" s="53">
        <v>7.3</v>
      </c>
      <c r="D89" s="55" t="s">
        <v>2221</v>
      </c>
      <c r="E89" s="53" t="s">
        <v>346</v>
      </c>
      <c r="F89" s="53" t="s">
        <v>779</v>
      </c>
      <c r="G89" s="53" t="s">
        <v>2277</v>
      </c>
      <c r="H89" s="53">
        <v>3510</v>
      </c>
      <c r="I89" s="56" t="s">
        <v>2009</v>
      </c>
      <c r="J89" s="55" t="s">
        <v>2285</v>
      </c>
      <c r="K89" s="53" t="s">
        <v>1243</v>
      </c>
      <c r="L89" s="53" t="s">
        <v>1455</v>
      </c>
      <c r="M89" s="53" t="s">
        <v>2275</v>
      </c>
      <c r="N89" s="55" t="s">
        <v>2015</v>
      </c>
      <c r="O89" s="55" t="s">
        <v>1243</v>
      </c>
      <c r="P89" s="53" t="s">
        <v>1455</v>
      </c>
    </row>
    <row r="90" spans="2:16" ht="288" x14ac:dyDescent="0.3">
      <c r="B90" s="164"/>
      <c r="C90" s="53">
        <v>7.3</v>
      </c>
      <c r="D90" s="55" t="s">
        <v>2221</v>
      </c>
      <c r="E90" s="53" t="s">
        <v>346</v>
      </c>
      <c r="F90" s="53" t="s">
        <v>779</v>
      </c>
      <c r="G90" s="53" t="s">
        <v>2277</v>
      </c>
      <c r="H90" s="53">
        <v>3510</v>
      </c>
      <c r="I90" s="56" t="s">
        <v>2007</v>
      </c>
      <c r="J90" s="55" t="s">
        <v>2284</v>
      </c>
      <c r="K90" s="53" t="s">
        <v>1243</v>
      </c>
      <c r="L90" s="53" t="s">
        <v>2015</v>
      </c>
      <c r="M90" s="53" t="s">
        <v>2275</v>
      </c>
      <c r="N90" s="55" t="s">
        <v>2283</v>
      </c>
      <c r="O90" s="55" t="s">
        <v>1243</v>
      </c>
      <c r="P90" s="55" t="s">
        <v>2282</v>
      </c>
    </row>
    <row r="91" spans="2:16" ht="276" x14ac:dyDescent="0.3">
      <c r="B91" s="164"/>
      <c r="C91" s="53">
        <v>7.3</v>
      </c>
      <c r="D91" s="55" t="s">
        <v>2221</v>
      </c>
      <c r="E91" s="53" t="s">
        <v>346</v>
      </c>
      <c r="F91" s="53" t="s">
        <v>779</v>
      </c>
      <c r="G91" s="53" t="s">
        <v>2277</v>
      </c>
      <c r="H91" s="53">
        <v>3510</v>
      </c>
      <c r="I91" s="56" t="s">
        <v>2003</v>
      </c>
      <c r="J91" s="55" t="s">
        <v>2281</v>
      </c>
      <c r="K91" s="53" t="s">
        <v>1243</v>
      </c>
      <c r="L91" s="55" t="s">
        <v>2280</v>
      </c>
      <c r="M91" s="53" t="s">
        <v>2275</v>
      </c>
      <c r="N91" s="55" t="s">
        <v>2279</v>
      </c>
      <c r="O91" s="55" t="s">
        <v>1243</v>
      </c>
      <c r="P91" s="55" t="s">
        <v>2278</v>
      </c>
    </row>
    <row r="92" spans="2:16" ht="216" x14ac:dyDescent="0.3">
      <c r="B92" s="164"/>
      <c r="C92" s="53">
        <v>7.3</v>
      </c>
      <c r="D92" s="55" t="s">
        <v>2221</v>
      </c>
      <c r="E92" s="53" t="s">
        <v>346</v>
      </c>
      <c r="F92" s="53" t="s">
        <v>779</v>
      </c>
      <c r="G92" s="53" t="s">
        <v>2277</v>
      </c>
      <c r="H92" s="53">
        <v>3510</v>
      </c>
      <c r="I92" s="56" t="s">
        <v>1959</v>
      </c>
      <c r="J92" s="55" t="s">
        <v>2276</v>
      </c>
      <c r="K92" s="53" t="s">
        <v>1243</v>
      </c>
      <c r="L92" s="55" t="s">
        <v>2265</v>
      </c>
      <c r="M92" s="53" t="s">
        <v>2275</v>
      </c>
      <c r="N92" s="55" t="s">
        <v>2274</v>
      </c>
      <c r="O92" s="55" t="s">
        <v>1243</v>
      </c>
      <c r="P92" s="55" t="s">
        <v>2273</v>
      </c>
    </row>
    <row r="93" spans="2:16" x14ac:dyDescent="0.3">
      <c r="B93" s="164">
        <v>16</v>
      </c>
      <c r="C93" s="53">
        <v>7.3</v>
      </c>
      <c r="D93" s="55" t="s">
        <v>2221</v>
      </c>
      <c r="E93" s="53" t="s">
        <v>346</v>
      </c>
      <c r="F93" s="53" t="s">
        <v>41</v>
      </c>
      <c r="G93" s="53" t="s">
        <v>2270</v>
      </c>
      <c r="H93" s="53" t="s">
        <v>2256</v>
      </c>
      <c r="I93" s="54" t="s">
        <v>2013</v>
      </c>
      <c r="J93" s="53" t="s">
        <v>1455</v>
      </c>
      <c r="K93" s="53" t="s">
        <v>41</v>
      </c>
      <c r="L93" s="53" t="s">
        <v>1455</v>
      </c>
      <c r="M93" s="55" t="s">
        <v>2253</v>
      </c>
      <c r="N93" s="53" t="s">
        <v>1455</v>
      </c>
      <c r="O93" s="57" t="s">
        <v>2014</v>
      </c>
      <c r="P93" s="57" t="s">
        <v>2014</v>
      </c>
    </row>
    <row r="94" spans="2:16" x14ac:dyDescent="0.3">
      <c r="B94" s="164"/>
      <c r="C94" s="53">
        <v>7.3</v>
      </c>
      <c r="D94" s="55" t="s">
        <v>2221</v>
      </c>
      <c r="E94" s="53" t="s">
        <v>346</v>
      </c>
      <c r="F94" s="53" t="s">
        <v>41</v>
      </c>
      <c r="G94" s="53" t="s">
        <v>2270</v>
      </c>
      <c r="H94" s="53" t="s">
        <v>2256</v>
      </c>
      <c r="I94" s="54" t="s">
        <v>1992</v>
      </c>
      <c r="J94" s="55" t="s">
        <v>2015</v>
      </c>
      <c r="K94" s="53" t="s">
        <v>41</v>
      </c>
      <c r="L94" s="55" t="s">
        <v>2015</v>
      </c>
      <c r="M94" s="55" t="s">
        <v>2253</v>
      </c>
      <c r="N94" s="53" t="s">
        <v>2005</v>
      </c>
      <c r="O94" s="57" t="s">
        <v>2014</v>
      </c>
      <c r="P94" s="57" t="s">
        <v>2014</v>
      </c>
    </row>
    <row r="95" spans="2:16" ht="120" x14ac:dyDescent="0.3">
      <c r="B95" s="164"/>
      <c r="C95" s="53">
        <v>7.3</v>
      </c>
      <c r="D95" s="55" t="s">
        <v>2221</v>
      </c>
      <c r="E95" s="53" t="s">
        <v>346</v>
      </c>
      <c r="F95" s="53" t="s">
        <v>41</v>
      </c>
      <c r="G95" s="53" t="s">
        <v>2270</v>
      </c>
      <c r="H95" s="53" t="s">
        <v>2256</v>
      </c>
      <c r="I95" s="56" t="s">
        <v>2009</v>
      </c>
      <c r="J95" s="55" t="s">
        <v>2272</v>
      </c>
      <c r="K95" s="53" t="s">
        <v>41</v>
      </c>
      <c r="L95" s="55" t="s">
        <v>2271</v>
      </c>
      <c r="M95" s="55" t="s">
        <v>2253</v>
      </c>
      <c r="N95" s="55" t="s">
        <v>2263</v>
      </c>
      <c r="O95" s="57" t="s">
        <v>2014</v>
      </c>
      <c r="P95" s="57" t="s">
        <v>2014</v>
      </c>
    </row>
    <row r="96" spans="2:16" ht="192" x14ac:dyDescent="0.3">
      <c r="B96" s="164"/>
      <c r="C96" s="53">
        <v>7.3</v>
      </c>
      <c r="D96" s="55" t="s">
        <v>2221</v>
      </c>
      <c r="E96" s="53" t="s">
        <v>346</v>
      </c>
      <c r="F96" s="53" t="s">
        <v>41</v>
      </c>
      <c r="G96" s="53" t="s">
        <v>2270</v>
      </c>
      <c r="H96" s="53" t="s">
        <v>2256</v>
      </c>
      <c r="I96" s="56" t="s">
        <v>2007</v>
      </c>
      <c r="J96" s="55" t="s">
        <v>2015</v>
      </c>
      <c r="K96" s="53" t="s">
        <v>41</v>
      </c>
      <c r="L96" s="55" t="s">
        <v>2015</v>
      </c>
      <c r="M96" s="55" t="s">
        <v>2253</v>
      </c>
      <c r="N96" s="55" t="s">
        <v>2262</v>
      </c>
      <c r="O96" s="57" t="s">
        <v>2014</v>
      </c>
      <c r="P96" s="57" t="s">
        <v>2014</v>
      </c>
    </row>
    <row r="97" spans="2:16" x14ac:dyDescent="0.3">
      <c r="B97" s="164"/>
      <c r="C97" s="53">
        <v>7.3</v>
      </c>
      <c r="D97" s="55" t="s">
        <v>2221</v>
      </c>
      <c r="E97" s="53" t="s">
        <v>346</v>
      </c>
      <c r="F97" s="53" t="s">
        <v>41</v>
      </c>
      <c r="G97" s="53" t="s">
        <v>2270</v>
      </c>
      <c r="H97" s="53" t="s">
        <v>2256</v>
      </c>
      <c r="I97" s="56" t="s">
        <v>2003</v>
      </c>
      <c r="J97" s="53" t="s">
        <v>1455</v>
      </c>
      <c r="K97" s="53" t="s">
        <v>41</v>
      </c>
      <c r="L97" s="53" t="s">
        <v>1455</v>
      </c>
      <c r="M97" s="55" t="s">
        <v>2253</v>
      </c>
      <c r="N97" s="53" t="s">
        <v>2005</v>
      </c>
      <c r="O97" s="57" t="s">
        <v>2014</v>
      </c>
      <c r="P97" s="57" t="s">
        <v>2014</v>
      </c>
    </row>
    <row r="98" spans="2:16" ht="300" x14ac:dyDescent="0.3">
      <c r="B98" s="164"/>
      <c r="C98" s="53">
        <v>7.3</v>
      </c>
      <c r="D98" s="55" t="s">
        <v>2221</v>
      </c>
      <c r="E98" s="53" t="s">
        <v>346</v>
      </c>
      <c r="F98" s="53" t="s">
        <v>41</v>
      </c>
      <c r="G98" s="53" t="s">
        <v>2270</v>
      </c>
      <c r="H98" s="53" t="s">
        <v>2256</v>
      </c>
      <c r="I98" s="56" t="s">
        <v>1959</v>
      </c>
      <c r="J98" s="55" t="s">
        <v>2265</v>
      </c>
      <c r="K98" s="53" t="s">
        <v>41</v>
      </c>
      <c r="L98" s="55" t="s">
        <v>2269</v>
      </c>
      <c r="M98" s="55" t="s">
        <v>2253</v>
      </c>
      <c r="N98" s="55" t="s">
        <v>2252</v>
      </c>
      <c r="O98" s="57" t="s">
        <v>2014</v>
      </c>
      <c r="P98" s="57" t="s">
        <v>2014</v>
      </c>
    </row>
    <row r="99" spans="2:16" x14ac:dyDescent="0.3">
      <c r="B99" s="164">
        <v>17</v>
      </c>
      <c r="C99" s="53">
        <v>7.3</v>
      </c>
      <c r="D99" s="55" t="s">
        <v>2221</v>
      </c>
      <c r="E99" s="53" t="s">
        <v>346</v>
      </c>
      <c r="F99" s="53" t="s">
        <v>43</v>
      </c>
      <c r="G99" s="53" t="s">
        <v>2266</v>
      </c>
      <c r="H99" s="53" t="s">
        <v>2256</v>
      </c>
      <c r="I99" s="54" t="s">
        <v>2013</v>
      </c>
      <c r="J99" s="53" t="s">
        <v>1455</v>
      </c>
      <c r="K99" s="53" t="s">
        <v>43</v>
      </c>
      <c r="L99" s="53" t="s">
        <v>1455</v>
      </c>
      <c r="M99" s="55" t="s">
        <v>2253</v>
      </c>
      <c r="N99" s="53" t="s">
        <v>1455</v>
      </c>
      <c r="O99" s="57" t="s">
        <v>2014</v>
      </c>
      <c r="P99" s="57" t="s">
        <v>2014</v>
      </c>
    </row>
    <row r="100" spans="2:16" x14ac:dyDescent="0.3">
      <c r="B100" s="164"/>
      <c r="C100" s="53">
        <v>7.3</v>
      </c>
      <c r="D100" s="55" t="s">
        <v>2221</v>
      </c>
      <c r="E100" s="53" t="s">
        <v>346</v>
      </c>
      <c r="F100" s="53" t="s">
        <v>43</v>
      </c>
      <c r="G100" s="53" t="s">
        <v>2266</v>
      </c>
      <c r="H100" s="53" t="s">
        <v>2256</v>
      </c>
      <c r="I100" s="54" t="s">
        <v>1992</v>
      </c>
      <c r="J100" s="55" t="s">
        <v>2015</v>
      </c>
      <c r="K100" s="53" t="s">
        <v>43</v>
      </c>
      <c r="L100" s="55" t="s">
        <v>2015</v>
      </c>
      <c r="M100" s="55" t="s">
        <v>2253</v>
      </c>
      <c r="N100" s="53" t="s">
        <v>2005</v>
      </c>
      <c r="O100" s="57" t="s">
        <v>2014</v>
      </c>
      <c r="P100" s="57" t="s">
        <v>2014</v>
      </c>
    </row>
    <row r="101" spans="2:16" ht="120" x14ac:dyDescent="0.3">
      <c r="B101" s="164"/>
      <c r="C101" s="53">
        <v>7.3</v>
      </c>
      <c r="D101" s="55" t="s">
        <v>2221</v>
      </c>
      <c r="E101" s="53" t="s">
        <v>346</v>
      </c>
      <c r="F101" s="53" t="s">
        <v>43</v>
      </c>
      <c r="G101" s="53" t="s">
        <v>2266</v>
      </c>
      <c r="H101" s="53" t="s">
        <v>2256</v>
      </c>
      <c r="I101" s="56" t="s">
        <v>2009</v>
      </c>
      <c r="J101" s="55" t="s">
        <v>2268</v>
      </c>
      <c r="K101" s="53" t="s">
        <v>43</v>
      </c>
      <c r="L101" s="55" t="s">
        <v>2267</v>
      </c>
      <c r="M101" s="55" t="s">
        <v>2253</v>
      </c>
      <c r="N101" s="55" t="s">
        <v>2263</v>
      </c>
      <c r="O101" s="57" t="s">
        <v>2014</v>
      </c>
      <c r="P101" s="57" t="s">
        <v>2014</v>
      </c>
    </row>
    <row r="102" spans="2:16" ht="192" x14ac:dyDescent="0.3">
      <c r="B102" s="164"/>
      <c r="C102" s="53">
        <v>7.3</v>
      </c>
      <c r="D102" s="55" t="s">
        <v>2221</v>
      </c>
      <c r="E102" s="53" t="s">
        <v>346</v>
      </c>
      <c r="F102" s="53" t="s">
        <v>43</v>
      </c>
      <c r="G102" s="53" t="s">
        <v>2266</v>
      </c>
      <c r="H102" s="53" t="s">
        <v>2256</v>
      </c>
      <c r="I102" s="56" t="s">
        <v>2007</v>
      </c>
      <c r="J102" s="55" t="s">
        <v>2015</v>
      </c>
      <c r="K102" s="53" t="s">
        <v>43</v>
      </c>
      <c r="L102" s="55" t="s">
        <v>2015</v>
      </c>
      <c r="M102" s="55" t="s">
        <v>2253</v>
      </c>
      <c r="N102" s="55" t="s">
        <v>2262</v>
      </c>
      <c r="O102" s="57" t="s">
        <v>2014</v>
      </c>
      <c r="P102" s="57" t="s">
        <v>2014</v>
      </c>
    </row>
    <row r="103" spans="2:16" x14ac:dyDescent="0.3">
      <c r="B103" s="164"/>
      <c r="C103" s="53">
        <v>7.3</v>
      </c>
      <c r="D103" s="55" t="s">
        <v>2221</v>
      </c>
      <c r="E103" s="53" t="s">
        <v>346</v>
      </c>
      <c r="F103" s="53" t="s">
        <v>43</v>
      </c>
      <c r="G103" s="53" t="s">
        <v>2266</v>
      </c>
      <c r="H103" s="53" t="s">
        <v>2256</v>
      </c>
      <c r="I103" s="56" t="s">
        <v>2003</v>
      </c>
      <c r="J103" s="53" t="s">
        <v>1455</v>
      </c>
      <c r="K103" s="53" t="s">
        <v>43</v>
      </c>
      <c r="L103" s="53" t="s">
        <v>1455</v>
      </c>
      <c r="M103" s="55" t="s">
        <v>2253</v>
      </c>
      <c r="N103" s="53" t="s">
        <v>2005</v>
      </c>
      <c r="O103" s="57" t="s">
        <v>2014</v>
      </c>
      <c r="P103" s="57" t="s">
        <v>2014</v>
      </c>
    </row>
    <row r="104" spans="2:16" ht="300" x14ac:dyDescent="0.3">
      <c r="B104" s="164"/>
      <c r="C104" s="53">
        <v>7.3</v>
      </c>
      <c r="D104" s="55" t="s">
        <v>2221</v>
      </c>
      <c r="E104" s="53" t="s">
        <v>346</v>
      </c>
      <c r="F104" s="53" t="s">
        <v>43</v>
      </c>
      <c r="G104" s="53" t="s">
        <v>2266</v>
      </c>
      <c r="H104" s="53" t="s">
        <v>2256</v>
      </c>
      <c r="I104" s="56" t="s">
        <v>1959</v>
      </c>
      <c r="J104" s="55" t="s">
        <v>2265</v>
      </c>
      <c r="K104" s="53" t="s">
        <v>43</v>
      </c>
      <c r="L104" s="55" t="s">
        <v>2264</v>
      </c>
      <c r="M104" s="55" t="s">
        <v>2253</v>
      </c>
      <c r="N104" s="55" t="s">
        <v>2252</v>
      </c>
      <c r="O104" s="57" t="s">
        <v>2014</v>
      </c>
      <c r="P104" s="57" t="s">
        <v>2014</v>
      </c>
    </row>
    <row r="105" spans="2:16" x14ac:dyDescent="0.3">
      <c r="B105" s="164">
        <v>18</v>
      </c>
      <c r="C105" s="53">
        <v>7.3</v>
      </c>
      <c r="D105" s="55" t="s">
        <v>2221</v>
      </c>
      <c r="E105" s="53" t="s">
        <v>346</v>
      </c>
      <c r="F105" s="53" t="s">
        <v>45</v>
      </c>
      <c r="G105" s="53" t="s">
        <v>2257</v>
      </c>
      <c r="H105" s="53" t="s">
        <v>2256</v>
      </c>
      <c r="I105" s="54" t="s">
        <v>2013</v>
      </c>
      <c r="J105" s="53" t="s">
        <v>1455</v>
      </c>
      <c r="K105" s="53" t="s">
        <v>45</v>
      </c>
      <c r="L105" s="53" t="s">
        <v>1455</v>
      </c>
      <c r="M105" s="55" t="s">
        <v>2253</v>
      </c>
      <c r="N105" s="53" t="s">
        <v>1455</v>
      </c>
      <c r="O105" s="55" t="s">
        <v>2251</v>
      </c>
      <c r="P105" s="53" t="s">
        <v>1455</v>
      </c>
    </row>
    <row r="106" spans="2:16" ht="48" x14ac:dyDescent="0.3">
      <c r="B106" s="164"/>
      <c r="C106" s="53">
        <v>7.3</v>
      </c>
      <c r="D106" s="55" t="s">
        <v>2221</v>
      </c>
      <c r="E106" s="53" t="s">
        <v>346</v>
      </c>
      <c r="F106" s="53" t="s">
        <v>45</v>
      </c>
      <c r="G106" s="53" t="s">
        <v>2257</v>
      </c>
      <c r="H106" s="53" t="s">
        <v>2256</v>
      </c>
      <c r="I106" s="54" t="s">
        <v>1992</v>
      </c>
      <c r="J106" s="55" t="s">
        <v>2015</v>
      </c>
      <c r="K106" s="53" t="s">
        <v>45</v>
      </c>
      <c r="L106" s="55" t="s">
        <v>2015</v>
      </c>
      <c r="M106" s="55" t="s">
        <v>2253</v>
      </c>
      <c r="N106" s="53" t="s">
        <v>2005</v>
      </c>
      <c r="O106" s="55" t="s">
        <v>2251</v>
      </c>
      <c r="P106" s="55" t="s">
        <v>2010</v>
      </c>
    </row>
    <row r="107" spans="2:16" ht="120" x14ac:dyDescent="0.3">
      <c r="B107" s="164"/>
      <c r="C107" s="53">
        <v>7.3</v>
      </c>
      <c r="D107" s="55" t="s">
        <v>2221</v>
      </c>
      <c r="E107" s="53" t="s">
        <v>346</v>
      </c>
      <c r="F107" s="53" t="s">
        <v>45</v>
      </c>
      <c r="G107" s="53" t="s">
        <v>2257</v>
      </c>
      <c r="H107" s="53" t="s">
        <v>2256</v>
      </c>
      <c r="I107" s="56" t="s">
        <v>2009</v>
      </c>
      <c r="J107" s="53" t="s">
        <v>1455</v>
      </c>
      <c r="K107" s="53" t="s">
        <v>45</v>
      </c>
      <c r="L107" s="53" t="s">
        <v>1455</v>
      </c>
      <c r="M107" s="55" t="s">
        <v>2253</v>
      </c>
      <c r="N107" s="55" t="s">
        <v>2263</v>
      </c>
      <c r="O107" s="55" t="s">
        <v>2251</v>
      </c>
      <c r="P107" s="53" t="s">
        <v>1455</v>
      </c>
    </row>
    <row r="108" spans="2:16" ht="240" x14ac:dyDescent="0.3">
      <c r="B108" s="164"/>
      <c r="C108" s="53">
        <v>7.3</v>
      </c>
      <c r="D108" s="55" t="s">
        <v>2221</v>
      </c>
      <c r="E108" s="53" t="s">
        <v>346</v>
      </c>
      <c r="F108" s="53" t="s">
        <v>45</v>
      </c>
      <c r="G108" s="53" t="s">
        <v>2257</v>
      </c>
      <c r="H108" s="53" t="s">
        <v>2256</v>
      </c>
      <c r="I108" s="56" t="s">
        <v>2007</v>
      </c>
      <c r="J108" s="55" t="s">
        <v>2015</v>
      </c>
      <c r="K108" s="53" t="s">
        <v>45</v>
      </c>
      <c r="L108" s="55" t="s">
        <v>2015</v>
      </c>
      <c r="M108" s="55" t="s">
        <v>2253</v>
      </c>
      <c r="N108" s="55" t="s">
        <v>2262</v>
      </c>
      <c r="O108" s="55" t="s">
        <v>2251</v>
      </c>
      <c r="P108" s="55" t="s">
        <v>2261</v>
      </c>
    </row>
    <row r="109" spans="2:16" ht="60" x14ac:dyDescent="0.3">
      <c r="B109" s="164"/>
      <c r="C109" s="53">
        <v>7.3</v>
      </c>
      <c r="D109" s="55" t="s">
        <v>2221</v>
      </c>
      <c r="E109" s="53" t="s">
        <v>346</v>
      </c>
      <c r="F109" s="53" t="s">
        <v>45</v>
      </c>
      <c r="G109" s="53" t="s">
        <v>2257</v>
      </c>
      <c r="H109" s="53" t="s">
        <v>2256</v>
      </c>
      <c r="I109" s="56" t="s">
        <v>2003</v>
      </c>
      <c r="J109" s="55" t="s">
        <v>2260</v>
      </c>
      <c r="K109" s="53" t="s">
        <v>45</v>
      </c>
      <c r="L109" s="55" t="s">
        <v>2259</v>
      </c>
      <c r="M109" s="55" t="s">
        <v>2253</v>
      </c>
      <c r="N109" s="53" t="s">
        <v>2005</v>
      </c>
      <c r="O109" s="55" t="s">
        <v>2251</v>
      </c>
      <c r="P109" s="55" t="s">
        <v>2258</v>
      </c>
    </row>
    <row r="110" spans="2:16" ht="300" x14ac:dyDescent="0.3">
      <c r="B110" s="164"/>
      <c r="C110" s="53">
        <v>7.3</v>
      </c>
      <c r="D110" s="55" t="s">
        <v>2221</v>
      </c>
      <c r="E110" s="53" t="s">
        <v>346</v>
      </c>
      <c r="F110" s="53" t="s">
        <v>45</v>
      </c>
      <c r="G110" s="53" t="s">
        <v>2257</v>
      </c>
      <c r="H110" s="53" t="s">
        <v>2256</v>
      </c>
      <c r="I110" s="56" t="s">
        <v>1959</v>
      </c>
      <c r="J110" s="55" t="s">
        <v>2255</v>
      </c>
      <c r="K110" s="53" t="s">
        <v>45</v>
      </c>
      <c r="L110" s="55" t="s">
        <v>2254</v>
      </c>
      <c r="M110" s="55" t="s">
        <v>2253</v>
      </c>
      <c r="N110" s="55" t="s">
        <v>2252</v>
      </c>
      <c r="O110" s="55" t="s">
        <v>2251</v>
      </c>
      <c r="P110" s="55" t="s">
        <v>2250</v>
      </c>
    </row>
    <row r="111" spans="2:16" ht="108" x14ac:dyDescent="0.3">
      <c r="B111" s="164">
        <v>19</v>
      </c>
      <c r="C111" s="53">
        <v>7.3</v>
      </c>
      <c r="D111" s="55" t="s">
        <v>2221</v>
      </c>
      <c r="E111" s="53" t="s">
        <v>346</v>
      </c>
      <c r="F111" s="53" t="s">
        <v>789</v>
      </c>
      <c r="G111" s="53" t="s">
        <v>2244</v>
      </c>
      <c r="H111" s="53" t="s">
        <v>2243</v>
      </c>
      <c r="I111" s="54" t="s">
        <v>2013</v>
      </c>
      <c r="J111" s="55" t="s">
        <v>2249</v>
      </c>
      <c r="K111" s="55" t="s">
        <v>2242</v>
      </c>
      <c r="L111" s="55" t="s">
        <v>2248</v>
      </c>
      <c r="M111" s="55" t="s">
        <v>2241</v>
      </c>
      <c r="N111" s="53" t="s">
        <v>1455</v>
      </c>
      <c r="O111" s="55" t="s">
        <v>2240</v>
      </c>
      <c r="P111" s="53" t="s">
        <v>1455</v>
      </c>
    </row>
    <row r="112" spans="2:16" ht="48" x14ac:dyDescent="0.3">
      <c r="B112" s="164"/>
      <c r="C112" s="53">
        <v>7.3</v>
      </c>
      <c r="D112" s="55" t="s">
        <v>2221</v>
      </c>
      <c r="E112" s="53" t="s">
        <v>346</v>
      </c>
      <c r="F112" s="53" t="s">
        <v>789</v>
      </c>
      <c r="G112" s="53" t="s">
        <v>2244</v>
      </c>
      <c r="H112" s="53" t="s">
        <v>2243</v>
      </c>
      <c r="I112" s="54" t="s">
        <v>1992</v>
      </c>
      <c r="J112" s="55" t="s">
        <v>2015</v>
      </c>
      <c r="K112" s="55" t="s">
        <v>2242</v>
      </c>
      <c r="L112" s="55" t="s">
        <v>2015</v>
      </c>
      <c r="M112" s="55" t="s">
        <v>2241</v>
      </c>
      <c r="N112" s="55" t="s">
        <v>2015</v>
      </c>
      <c r="O112" s="55" t="s">
        <v>2240</v>
      </c>
      <c r="P112" s="55" t="s">
        <v>2010</v>
      </c>
    </row>
    <row r="113" spans="2:16" ht="36" x14ac:dyDescent="0.3">
      <c r="B113" s="164"/>
      <c r="C113" s="53">
        <v>7.3</v>
      </c>
      <c r="D113" s="55" t="s">
        <v>2221</v>
      </c>
      <c r="E113" s="53" t="s">
        <v>346</v>
      </c>
      <c r="F113" s="53" t="s">
        <v>789</v>
      </c>
      <c r="G113" s="53" t="s">
        <v>2244</v>
      </c>
      <c r="H113" s="53" t="s">
        <v>2243</v>
      </c>
      <c r="I113" s="56" t="s">
        <v>2009</v>
      </c>
      <c r="J113" s="55" t="s">
        <v>2015</v>
      </c>
      <c r="K113" s="55" t="s">
        <v>2242</v>
      </c>
      <c r="L113" s="55" t="s">
        <v>2015</v>
      </c>
      <c r="M113" s="55" t="s">
        <v>2241</v>
      </c>
      <c r="N113" s="55" t="s">
        <v>2015</v>
      </c>
      <c r="O113" s="55" t="s">
        <v>2240</v>
      </c>
      <c r="P113" s="53" t="s">
        <v>1455</v>
      </c>
    </row>
    <row r="114" spans="2:16" ht="240" x14ac:dyDescent="0.3">
      <c r="B114" s="164"/>
      <c r="C114" s="53">
        <v>7.3</v>
      </c>
      <c r="D114" s="55" t="s">
        <v>2221</v>
      </c>
      <c r="E114" s="53" t="s">
        <v>346</v>
      </c>
      <c r="F114" s="53" t="s">
        <v>789</v>
      </c>
      <c r="G114" s="53" t="s">
        <v>2244</v>
      </c>
      <c r="H114" s="53" t="s">
        <v>2243</v>
      </c>
      <c r="I114" s="56" t="s">
        <v>2007</v>
      </c>
      <c r="J114" s="55" t="s">
        <v>2015</v>
      </c>
      <c r="K114" s="55" t="s">
        <v>2242</v>
      </c>
      <c r="L114" s="55" t="s">
        <v>2015</v>
      </c>
      <c r="M114" s="55" t="s">
        <v>2241</v>
      </c>
      <c r="N114" s="55" t="s">
        <v>2015</v>
      </c>
      <c r="O114" s="55" t="s">
        <v>2240</v>
      </c>
      <c r="P114" s="55" t="s">
        <v>2225</v>
      </c>
    </row>
    <row r="115" spans="2:16" ht="132" x14ac:dyDescent="0.3">
      <c r="B115" s="164"/>
      <c r="C115" s="53">
        <v>7.3</v>
      </c>
      <c r="D115" s="55" t="s">
        <v>2221</v>
      </c>
      <c r="E115" s="53" t="s">
        <v>346</v>
      </c>
      <c r="F115" s="53" t="s">
        <v>789</v>
      </c>
      <c r="G115" s="53" t="s">
        <v>2244</v>
      </c>
      <c r="H115" s="53" t="s">
        <v>2243</v>
      </c>
      <c r="I115" s="56" t="s">
        <v>2003</v>
      </c>
      <c r="J115" s="55" t="s">
        <v>2247</v>
      </c>
      <c r="K115" s="55" t="s">
        <v>2242</v>
      </c>
      <c r="L115" s="55" t="s">
        <v>2246</v>
      </c>
      <c r="M115" s="55" t="s">
        <v>2241</v>
      </c>
      <c r="N115" s="55" t="s">
        <v>2015</v>
      </c>
      <c r="O115" s="55" t="s">
        <v>2240</v>
      </c>
      <c r="P115" s="55" t="s">
        <v>2245</v>
      </c>
    </row>
    <row r="116" spans="2:16" ht="48" x14ac:dyDescent="0.3">
      <c r="B116" s="164"/>
      <c r="C116" s="53">
        <v>7.3</v>
      </c>
      <c r="D116" s="55" t="s">
        <v>2221</v>
      </c>
      <c r="E116" s="53" t="s">
        <v>346</v>
      </c>
      <c r="F116" s="53" t="s">
        <v>789</v>
      </c>
      <c r="G116" s="53" t="s">
        <v>2244</v>
      </c>
      <c r="H116" s="53" t="s">
        <v>2243</v>
      </c>
      <c r="I116" s="56" t="s">
        <v>1959</v>
      </c>
      <c r="J116" s="53" t="s">
        <v>1455</v>
      </c>
      <c r="K116" s="55" t="s">
        <v>2242</v>
      </c>
      <c r="L116" s="53" t="s">
        <v>1455</v>
      </c>
      <c r="M116" s="55" t="s">
        <v>2241</v>
      </c>
      <c r="N116" s="55" t="s">
        <v>2015</v>
      </c>
      <c r="O116" s="55" t="s">
        <v>2240</v>
      </c>
      <c r="P116" s="55" t="s">
        <v>2239</v>
      </c>
    </row>
    <row r="117" spans="2:16" ht="84" x14ac:dyDescent="0.3">
      <c r="B117" s="164">
        <v>20</v>
      </c>
      <c r="C117" s="53">
        <v>7.3</v>
      </c>
      <c r="D117" s="55" t="s">
        <v>2221</v>
      </c>
      <c r="E117" s="53" t="s">
        <v>346</v>
      </c>
      <c r="F117" s="53" t="s">
        <v>47</v>
      </c>
      <c r="G117" s="53" t="s">
        <v>2234</v>
      </c>
      <c r="H117" s="53">
        <v>35300</v>
      </c>
      <c r="I117" s="54" t="s">
        <v>2013</v>
      </c>
      <c r="J117" s="55" t="s">
        <v>2238</v>
      </c>
      <c r="K117" s="55" t="s">
        <v>38</v>
      </c>
      <c r="L117" s="53" t="s">
        <v>1455</v>
      </c>
      <c r="M117" s="53" t="s">
        <v>2233</v>
      </c>
      <c r="N117" s="53" t="s">
        <v>1455</v>
      </c>
      <c r="O117" s="55" t="s">
        <v>1262</v>
      </c>
      <c r="P117" s="53" t="s">
        <v>1455</v>
      </c>
    </row>
    <row r="118" spans="2:16" ht="48" x14ac:dyDescent="0.3">
      <c r="B118" s="164"/>
      <c r="C118" s="53">
        <v>7.3</v>
      </c>
      <c r="D118" s="55" t="s">
        <v>2221</v>
      </c>
      <c r="E118" s="53" t="s">
        <v>346</v>
      </c>
      <c r="F118" s="53" t="s">
        <v>47</v>
      </c>
      <c r="G118" s="53" t="s">
        <v>2234</v>
      </c>
      <c r="H118" s="53">
        <v>35300</v>
      </c>
      <c r="I118" s="54" t="s">
        <v>1992</v>
      </c>
      <c r="J118" s="55" t="s">
        <v>2015</v>
      </c>
      <c r="K118" s="55" t="s">
        <v>38</v>
      </c>
      <c r="L118" s="55" t="s">
        <v>2015</v>
      </c>
      <c r="M118" s="53" t="s">
        <v>2233</v>
      </c>
      <c r="N118" s="53" t="s">
        <v>2232</v>
      </c>
      <c r="O118" s="55" t="s">
        <v>1262</v>
      </c>
      <c r="P118" s="55" t="s">
        <v>2010</v>
      </c>
    </row>
    <row r="119" spans="2:16" ht="48" x14ac:dyDescent="0.3">
      <c r="B119" s="164"/>
      <c r="C119" s="53">
        <v>7.3</v>
      </c>
      <c r="D119" s="55" t="s">
        <v>2221</v>
      </c>
      <c r="E119" s="53" t="s">
        <v>346</v>
      </c>
      <c r="F119" s="53" t="s">
        <v>47</v>
      </c>
      <c r="G119" s="53" t="s">
        <v>2234</v>
      </c>
      <c r="H119" s="53">
        <v>35300</v>
      </c>
      <c r="I119" s="56" t="s">
        <v>2009</v>
      </c>
      <c r="J119" s="55" t="s">
        <v>2015</v>
      </c>
      <c r="K119" s="55" t="s">
        <v>38</v>
      </c>
      <c r="L119" s="55" t="s">
        <v>2015</v>
      </c>
      <c r="M119" s="53" t="s">
        <v>2233</v>
      </c>
      <c r="N119" s="55" t="s">
        <v>2237</v>
      </c>
      <c r="O119" s="55" t="s">
        <v>1262</v>
      </c>
      <c r="P119" s="53" t="s">
        <v>1455</v>
      </c>
    </row>
    <row r="120" spans="2:16" ht="240" x14ac:dyDescent="0.3">
      <c r="B120" s="164"/>
      <c r="C120" s="53">
        <v>7.3</v>
      </c>
      <c r="D120" s="55" t="s">
        <v>2221</v>
      </c>
      <c r="E120" s="53" t="s">
        <v>346</v>
      </c>
      <c r="F120" s="53" t="s">
        <v>47</v>
      </c>
      <c r="G120" s="53" t="s">
        <v>2234</v>
      </c>
      <c r="H120" s="53">
        <v>35300</v>
      </c>
      <c r="I120" s="56" t="s">
        <v>2007</v>
      </c>
      <c r="J120" s="55" t="s">
        <v>2015</v>
      </c>
      <c r="K120" s="55" t="s">
        <v>38</v>
      </c>
      <c r="L120" s="55" t="s">
        <v>2015</v>
      </c>
      <c r="M120" s="53" t="s">
        <v>2233</v>
      </c>
      <c r="N120" s="53" t="s">
        <v>2232</v>
      </c>
      <c r="O120" s="55" t="s">
        <v>1262</v>
      </c>
      <c r="P120" s="55" t="s">
        <v>2225</v>
      </c>
    </row>
    <row r="121" spans="2:16" ht="108" x14ac:dyDescent="0.3">
      <c r="B121" s="164"/>
      <c r="C121" s="53">
        <v>7.3</v>
      </c>
      <c r="D121" s="55" t="s">
        <v>2221</v>
      </c>
      <c r="E121" s="53" t="s">
        <v>346</v>
      </c>
      <c r="F121" s="53" t="s">
        <v>47</v>
      </c>
      <c r="G121" s="53" t="s">
        <v>2234</v>
      </c>
      <c r="H121" s="53">
        <v>35300</v>
      </c>
      <c r="I121" s="56" t="s">
        <v>2003</v>
      </c>
      <c r="J121" s="55" t="s">
        <v>797</v>
      </c>
      <c r="K121" s="55" t="s">
        <v>38</v>
      </c>
      <c r="L121" s="55" t="s">
        <v>2236</v>
      </c>
      <c r="M121" s="53" t="s">
        <v>2233</v>
      </c>
      <c r="N121" s="53" t="s">
        <v>2232</v>
      </c>
      <c r="O121" s="55" t="s">
        <v>1262</v>
      </c>
      <c r="P121" s="55" t="s">
        <v>2235</v>
      </c>
    </row>
    <row r="122" spans="2:16" ht="48" x14ac:dyDescent="0.3">
      <c r="B122" s="164"/>
      <c r="C122" s="53">
        <v>7.3</v>
      </c>
      <c r="D122" s="55" t="s">
        <v>2221</v>
      </c>
      <c r="E122" s="53" t="s">
        <v>346</v>
      </c>
      <c r="F122" s="53" t="s">
        <v>47</v>
      </c>
      <c r="G122" s="53" t="s">
        <v>2234</v>
      </c>
      <c r="H122" s="53">
        <v>35300</v>
      </c>
      <c r="I122" s="56" t="s">
        <v>1959</v>
      </c>
      <c r="J122" s="53" t="s">
        <v>1455</v>
      </c>
      <c r="K122" s="55" t="s">
        <v>38</v>
      </c>
      <c r="L122" s="53" t="s">
        <v>1455</v>
      </c>
      <c r="M122" s="53" t="s">
        <v>2233</v>
      </c>
      <c r="N122" s="53" t="s">
        <v>2232</v>
      </c>
      <c r="O122" s="55" t="s">
        <v>1262</v>
      </c>
      <c r="P122" s="55" t="s">
        <v>2231</v>
      </c>
    </row>
    <row r="123" spans="2:16" ht="24" x14ac:dyDescent="0.3">
      <c r="B123" s="164">
        <v>21</v>
      </c>
      <c r="C123" s="53">
        <v>7.3</v>
      </c>
      <c r="D123" s="55" t="s">
        <v>2221</v>
      </c>
      <c r="E123" s="53" t="s">
        <v>346</v>
      </c>
      <c r="F123" s="53" t="s">
        <v>48</v>
      </c>
      <c r="G123" s="53" t="s">
        <v>2228</v>
      </c>
      <c r="H123" s="53">
        <v>35300</v>
      </c>
      <c r="I123" s="54" t="s">
        <v>2013</v>
      </c>
      <c r="J123" s="53" t="s">
        <v>1455</v>
      </c>
      <c r="K123" s="55" t="s">
        <v>1519</v>
      </c>
      <c r="L123" s="53" t="s">
        <v>1455</v>
      </c>
      <c r="M123" s="57" t="s">
        <v>2014</v>
      </c>
      <c r="N123" s="57" t="s">
        <v>2014</v>
      </c>
      <c r="O123" s="57" t="s">
        <v>2014</v>
      </c>
      <c r="P123" s="57" t="s">
        <v>2014</v>
      </c>
    </row>
    <row r="124" spans="2:16" ht="24" x14ac:dyDescent="0.3">
      <c r="B124" s="164"/>
      <c r="C124" s="53">
        <v>7.3</v>
      </c>
      <c r="D124" s="55" t="s">
        <v>2221</v>
      </c>
      <c r="E124" s="53" t="s">
        <v>346</v>
      </c>
      <c r="F124" s="53" t="s">
        <v>48</v>
      </c>
      <c r="G124" s="53" t="s">
        <v>2228</v>
      </c>
      <c r="H124" s="53">
        <v>35300</v>
      </c>
      <c r="I124" s="54" t="s">
        <v>1992</v>
      </c>
      <c r="J124" s="55" t="s">
        <v>2015</v>
      </c>
      <c r="K124" s="55" t="s">
        <v>1519</v>
      </c>
      <c r="L124" s="55" t="s">
        <v>2015</v>
      </c>
      <c r="M124" s="57" t="s">
        <v>2014</v>
      </c>
      <c r="N124" s="57" t="s">
        <v>2014</v>
      </c>
      <c r="O124" s="57" t="s">
        <v>2014</v>
      </c>
      <c r="P124" s="57" t="s">
        <v>2014</v>
      </c>
    </row>
    <row r="125" spans="2:16" ht="24" x14ac:dyDescent="0.3">
      <c r="B125" s="164"/>
      <c r="C125" s="53">
        <v>7.3</v>
      </c>
      <c r="D125" s="55" t="s">
        <v>2221</v>
      </c>
      <c r="E125" s="53" t="s">
        <v>346</v>
      </c>
      <c r="F125" s="53" t="s">
        <v>48</v>
      </c>
      <c r="G125" s="53" t="s">
        <v>2228</v>
      </c>
      <c r="H125" s="53">
        <v>35300</v>
      </c>
      <c r="I125" s="56" t="s">
        <v>2009</v>
      </c>
      <c r="J125" s="55" t="s">
        <v>2015</v>
      </c>
      <c r="K125" s="55" t="s">
        <v>1519</v>
      </c>
      <c r="L125" s="55" t="s">
        <v>2015</v>
      </c>
      <c r="M125" s="57" t="s">
        <v>2014</v>
      </c>
      <c r="N125" s="57" t="s">
        <v>2014</v>
      </c>
      <c r="O125" s="57" t="s">
        <v>2014</v>
      </c>
      <c r="P125" s="57" t="s">
        <v>2014</v>
      </c>
    </row>
    <row r="126" spans="2:16" ht="24" x14ac:dyDescent="0.3">
      <c r="B126" s="164"/>
      <c r="C126" s="53">
        <v>7.3</v>
      </c>
      <c r="D126" s="55" t="s">
        <v>2221</v>
      </c>
      <c r="E126" s="53" t="s">
        <v>346</v>
      </c>
      <c r="F126" s="53" t="s">
        <v>48</v>
      </c>
      <c r="G126" s="53" t="s">
        <v>2228</v>
      </c>
      <c r="H126" s="53">
        <v>35300</v>
      </c>
      <c r="I126" s="56" t="s">
        <v>2007</v>
      </c>
      <c r="J126" s="53" t="s">
        <v>1455</v>
      </c>
      <c r="K126" s="55" t="s">
        <v>1519</v>
      </c>
      <c r="L126" s="53" t="s">
        <v>1455</v>
      </c>
      <c r="M126" s="57" t="s">
        <v>2014</v>
      </c>
      <c r="N126" s="57" t="s">
        <v>2014</v>
      </c>
      <c r="O126" s="57" t="s">
        <v>2014</v>
      </c>
      <c r="P126" s="57" t="s">
        <v>2014</v>
      </c>
    </row>
    <row r="127" spans="2:16" ht="60" x14ac:dyDescent="0.3">
      <c r="B127" s="164"/>
      <c r="C127" s="53">
        <v>7.3</v>
      </c>
      <c r="D127" s="55" t="s">
        <v>2221</v>
      </c>
      <c r="E127" s="53" t="s">
        <v>346</v>
      </c>
      <c r="F127" s="53" t="s">
        <v>48</v>
      </c>
      <c r="G127" s="53" t="s">
        <v>2228</v>
      </c>
      <c r="H127" s="53">
        <v>35300</v>
      </c>
      <c r="I127" s="56" t="s">
        <v>2003</v>
      </c>
      <c r="J127" s="55" t="s">
        <v>2230</v>
      </c>
      <c r="K127" s="55" t="s">
        <v>1519</v>
      </c>
      <c r="L127" s="55" t="s">
        <v>2229</v>
      </c>
      <c r="M127" s="57" t="s">
        <v>2014</v>
      </c>
      <c r="N127" s="57" t="s">
        <v>2014</v>
      </c>
      <c r="O127" s="57" t="s">
        <v>2014</v>
      </c>
      <c r="P127" s="57" t="s">
        <v>2014</v>
      </c>
    </row>
    <row r="128" spans="2:16" ht="144" x14ac:dyDescent="0.3">
      <c r="B128" s="164"/>
      <c r="C128" s="53">
        <v>7.3</v>
      </c>
      <c r="D128" s="55" t="s">
        <v>2221</v>
      </c>
      <c r="E128" s="53" t="s">
        <v>346</v>
      </c>
      <c r="F128" s="53" t="s">
        <v>48</v>
      </c>
      <c r="G128" s="53" t="s">
        <v>2228</v>
      </c>
      <c r="H128" s="53">
        <v>35300</v>
      </c>
      <c r="I128" s="56" t="s">
        <v>1959</v>
      </c>
      <c r="J128" s="55" t="s">
        <v>2227</v>
      </c>
      <c r="K128" s="55" t="s">
        <v>1519</v>
      </c>
      <c r="L128" s="55" t="s">
        <v>2226</v>
      </c>
      <c r="M128" s="57" t="s">
        <v>2014</v>
      </c>
      <c r="N128" s="57" t="s">
        <v>2014</v>
      </c>
      <c r="O128" s="57" t="s">
        <v>2014</v>
      </c>
      <c r="P128" s="57" t="s">
        <v>2014</v>
      </c>
    </row>
    <row r="129" spans="2:16" x14ac:dyDescent="0.3">
      <c r="B129" s="164">
        <v>22</v>
      </c>
      <c r="C129" s="53">
        <v>7.3</v>
      </c>
      <c r="D129" s="55" t="s">
        <v>2221</v>
      </c>
      <c r="E129" s="53" t="s">
        <v>346</v>
      </c>
      <c r="F129" s="53" t="s">
        <v>49</v>
      </c>
      <c r="G129" s="53" t="s">
        <v>2220</v>
      </c>
      <c r="H129" s="53">
        <v>35300</v>
      </c>
      <c r="I129" s="54" t="s">
        <v>2013</v>
      </c>
      <c r="J129" s="53" t="s">
        <v>1455</v>
      </c>
      <c r="K129" s="55" t="s">
        <v>1509</v>
      </c>
      <c r="L129" s="53" t="s">
        <v>1455</v>
      </c>
      <c r="M129" s="53" t="s">
        <v>2217</v>
      </c>
      <c r="N129" s="53" t="s">
        <v>1455</v>
      </c>
      <c r="O129" s="55" t="s">
        <v>2215</v>
      </c>
      <c r="P129" s="53" t="s">
        <v>1455</v>
      </c>
    </row>
    <row r="130" spans="2:16" ht="48" x14ac:dyDescent="0.3">
      <c r="B130" s="164"/>
      <c r="C130" s="53">
        <v>7.3</v>
      </c>
      <c r="D130" s="55" t="s">
        <v>2221</v>
      </c>
      <c r="E130" s="53" t="s">
        <v>346</v>
      </c>
      <c r="F130" s="53" t="s">
        <v>49</v>
      </c>
      <c r="G130" s="53" t="s">
        <v>2220</v>
      </c>
      <c r="H130" s="53">
        <v>35300</v>
      </c>
      <c r="I130" s="54" t="s">
        <v>1992</v>
      </c>
      <c r="J130" s="55" t="s">
        <v>2015</v>
      </c>
      <c r="K130" s="55" t="s">
        <v>1509</v>
      </c>
      <c r="L130" s="55" t="s">
        <v>2015</v>
      </c>
      <c r="M130" s="53" t="s">
        <v>2217</v>
      </c>
      <c r="N130" s="55" t="s">
        <v>2015</v>
      </c>
      <c r="O130" s="55" t="s">
        <v>2215</v>
      </c>
      <c r="P130" s="55" t="s">
        <v>2010</v>
      </c>
    </row>
    <row r="131" spans="2:16" ht="24" x14ac:dyDescent="0.3">
      <c r="B131" s="164"/>
      <c r="C131" s="53">
        <v>7.3</v>
      </c>
      <c r="D131" s="55" t="s">
        <v>2221</v>
      </c>
      <c r="E131" s="53" t="s">
        <v>346</v>
      </c>
      <c r="F131" s="53" t="s">
        <v>49</v>
      </c>
      <c r="G131" s="53" t="s">
        <v>2220</v>
      </c>
      <c r="H131" s="53">
        <v>35300</v>
      </c>
      <c r="I131" s="56" t="s">
        <v>2009</v>
      </c>
      <c r="J131" s="53" t="s">
        <v>1455</v>
      </c>
      <c r="K131" s="55" t="s">
        <v>1509</v>
      </c>
      <c r="L131" s="53" t="s">
        <v>1455</v>
      </c>
      <c r="M131" s="53" t="s">
        <v>2217</v>
      </c>
      <c r="N131" s="55" t="s">
        <v>2015</v>
      </c>
      <c r="O131" s="55" t="s">
        <v>2215</v>
      </c>
      <c r="P131" s="53" t="s">
        <v>1455</v>
      </c>
    </row>
    <row r="132" spans="2:16" ht="240" x14ac:dyDescent="0.3">
      <c r="B132" s="164"/>
      <c r="C132" s="53">
        <v>7.3</v>
      </c>
      <c r="D132" s="55" t="s">
        <v>2221</v>
      </c>
      <c r="E132" s="53" t="s">
        <v>346</v>
      </c>
      <c r="F132" s="53" t="s">
        <v>49</v>
      </c>
      <c r="G132" s="53" t="s">
        <v>2220</v>
      </c>
      <c r="H132" s="53">
        <v>35300</v>
      </c>
      <c r="I132" s="56" t="s">
        <v>2007</v>
      </c>
      <c r="J132" s="55" t="s">
        <v>2015</v>
      </c>
      <c r="K132" s="55" t="s">
        <v>1509</v>
      </c>
      <c r="L132" s="55" t="s">
        <v>2015</v>
      </c>
      <c r="M132" s="53" t="s">
        <v>2217</v>
      </c>
      <c r="N132" s="55" t="s">
        <v>2015</v>
      </c>
      <c r="O132" s="55" t="s">
        <v>2215</v>
      </c>
      <c r="P132" s="55" t="s">
        <v>2225</v>
      </c>
    </row>
    <row r="133" spans="2:16" ht="132" x14ac:dyDescent="0.3">
      <c r="B133" s="164"/>
      <c r="C133" s="53">
        <v>7.3</v>
      </c>
      <c r="D133" s="55" t="s">
        <v>2221</v>
      </c>
      <c r="E133" s="53" t="s">
        <v>346</v>
      </c>
      <c r="F133" s="53" t="s">
        <v>49</v>
      </c>
      <c r="G133" s="53" t="s">
        <v>2220</v>
      </c>
      <c r="H133" s="53">
        <v>35300</v>
      </c>
      <c r="I133" s="56" t="s">
        <v>2003</v>
      </c>
      <c r="J133" s="55" t="s">
        <v>797</v>
      </c>
      <c r="K133" s="55" t="s">
        <v>1509</v>
      </c>
      <c r="L133" s="55" t="s">
        <v>2224</v>
      </c>
      <c r="M133" s="53" t="s">
        <v>2217</v>
      </c>
      <c r="N133" s="55" t="s">
        <v>2223</v>
      </c>
      <c r="O133" s="55" t="s">
        <v>2215</v>
      </c>
      <c r="P133" s="55" t="s">
        <v>2222</v>
      </c>
    </row>
    <row r="134" spans="2:16" ht="60" x14ac:dyDescent="0.3">
      <c r="B134" s="164"/>
      <c r="C134" s="53">
        <v>7.3</v>
      </c>
      <c r="D134" s="55" t="s">
        <v>2221</v>
      </c>
      <c r="E134" s="53" t="s">
        <v>346</v>
      </c>
      <c r="F134" s="53" t="s">
        <v>49</v>
      </c>
      <c r="G134" s="53" t="s">
        <v>2220</v>
      </c>
      <c r="H134" s="53">
        <v>35300</v>
      </c>
      <c r="I134" s="56" t="s">
        <v>1959</v>
      </c>
      <c r="J134" s="55" t="s">
        <v>2219</v>
      </c>
      <c r="K134" s="55" t="s">
        <v>1509</v>
      </c>
      <c r="L134" s="55" t="s">
        <v>2218</v>
      </c>
      <c r="M134" s="53" t="s">
        <v>2217</v>
      </c>
      <c r="N134" s="55" t="s">
        <v>2216</v>
      </c>
      <c r="O134" s="55" t="s">
        <v>2215</v>
      </c>
      <c r="P134" s="55" t="s">
        <v>2214</v>
      </c>
    </row>
    <row r="135" spans="2:16" ht="132" x14ac:dyDescent="0.3">
      <c r="B135" s="164">
        <v>23</v>
      </c>
      <c r="C135" s="53">
        <v>7.4</v>
      </c>
      <c r="D135" s="53" t="s">
        <v>2144</v>
      </c>
      <c r="E135" s="53" t="s">
        <v>2143</v>
      </c>
      <c r="F135" s="53" t="s">
        <v>1366</v>
      </c>
      <c r="G135" s="53" t="s">
        <v>2209</v>
      </c>
      <c r="H135" s="53">
        <v>36000</v>
      </c>
      <c r="I135" s="54" t="s">
        <v>2013</v>
      </c>
      <c r="J135" s="53" t="s">
        <v>1455</v>
      </c>
      <c r="K135" s="55" t="s">
        <v>1674</v>
      </c>
      <c r="L135" s="53" t="s">
        <v>1455</v>
      </c>
      <c r="M135" s="55" t="s">
        <v>2208</v>
      </c>
      <c r="N135" s="53" t="s">
        <v>1455</v>
      </c>
      <c r="O135" s="55" t="s">
        <v>2206</v>
      </c>
      <c r="P135" s="53" t="s">
        <v>1455</v>
      </c>
    </row>
    <row r="136" spans="2:16" ht="132" x14ac:dyDescent="0.3">
      <c r="B136" s="164"/>
      <c r="C136" s="53">
        <v>7.4</v>
      </c>
      <c r="D136" s="53" t="s">
        <v>2144</v>
      </c>
      <c r="E136" s="53" t="s">
        <v>2143</v>
      </c>
      <c r="F136" s="53" t="s">
        <v>1366</v>
      </c>
      <c r="G136" s="53" t="s">
        <v>2209</v>
      </c>
      <c r="H136" s="53">
        <v>36000</v>
      </c>
      <c r="I136" s="54" t="s">
        <v>1992</v>
      </c>
      <c r="J136" s="55" t="s">
        <v>2015</v>
      </c>
      <c r="K136" s="55" t="s">
        <v>1674</v>
      </c>
      <c r="L136" s="55" t="s">
        <v>2015</v>
      </c>
      <c r="M136" s="55" t="s">
        <v>2208</v>
      </c>
      <c r="N136" s="55" t="s">
        <v>2015</v>
      </c>
      <c r="O136" s="55" t="s">
        <v>2206</v>
      </c>
      <c r="P136" s="55" t="s">
        <v>2010</v>
      </c>
    </row>
    <row r="137" spans="2:16" ht="132" x14ac:dyDescent="0.3">
      <c r="B137" s="164"/>
      <c r="C137" s="53">
        <v>7.4</v>
      </c>
      <c r="D137" s="53" t="s">
        <v>2144</v>
      </c>
      <c r="E137" s="53" t="s">
        <v>2143</v>
      </c>
      <c r="F137" s="53" t="s">
        <v>1366</v>
      </c>
      <c r="G137" s="53" t="s">
        <v>2209</v>
      </c>
      <c r="H137" s="53">
        <v>36000</v>
      </c>
      <c r="I137" s="56" t="s">
        <v>2009</v>
      </c>
      <c r="J137" s="55" t="s">
        <v>2015</v>
      </c>
      <c r="K137" s="55" t="s">
        <v>1674</v>
      </c>
      <c r="L137" s="55" t="s">
        <v>2015</v>
      </c>
      <c r="M137" s="55" t="s">
        <v>2208</v>
      </c>
      <c r="N137" s="55" t="s">
        <v>2213</v>
      </c>
      <c r="O137" s="55" t="s">
        <v>2206</v>
      </c>
      <c r="P137" s="53" t="s">
        <v>1455</v>
      </c>
    </row>
    <row r="138" spans="2:16" ht="180" x14ac:dyDescent="0.3">
      <c r="B138" s="164"/>
      <c r="C138" s="53">
        <v>7.4</v>
      </c>
      <c r="D138" s="53" t="s">
        <v>2144</v>
      </c>
      <c r="E138" s="53" t="s">
        <v>2143</v>
      </c>
      <c r="F138" s="53" t="s">
        <v>1366</v>
      </c>
      <c r="G138" s="53" t="s">
        <v>2209</v>
      </c>
      <c r="H138" s="53">
        <v>36000</v>
      </c>
      <c r="I138" s="56" t="s">
        <v>2007</v>
      </c>
      <c r="J138" s="55" t="s">
        <v>2015</v>
      </c>
      <c r="K138" s="55" t="s">
        <v>1674</v>
      </c>
      <c r="L138" s="55" t="s">
        <v>2015</v>
      </c>
      <c r="M138" s="55" t="s">
        <v>2208</v>
      </c>
      <c r="N138" s="55" t="s">
        <v>2015</v>
      </c>
      <c r="O138" s="55" t="s">
        <v>2206</v>
      </c>
      <c r="P138" s="55" t="s">
        <v>2212</v>
      </c>
    </row>
    <row r="139" spans="2:16" ht="132" x14ac:dyDescent="0.3">
      <c r="B139" s="164"/>
      <c r="C139" s="53">
        <v>7.4</v>
      </c>
      <c r="D139" s="53" t="s">
        <v>2144</v>
      </c>
      <c r="E139" s="53" t="s">
        <v>2143</v>
      </c>
      <c r="F139" s="53" t="s">
        <v>1366</v>
      </c>
      <c r="G139" s="53" t="s">
        <v>2209</v>
      </c>
      <c r="H139" s="53">
        <v>36000</v>
      </c>
      <c r="I139" s="56" t="s">
        <v>2003</v>
      </c>
      <c r="J139" s="53" t="s">
        <v>1455</v>
      </c>
      <c r="K139" s="55" t="s">
        <v>1674</v>
      </c>
      <c r="L139" s="53" t="s">
        <v>1455</v>
      </c>
      <c r="M139" s="55" t="s">
        <v>2208</v>
      </c>
      <c r="N139" s="55" t="s">
        <v>2211</v>
      </c>
      <c r="O139" s="55" t="s">
        <v>2206</v>
      </c>
      <c r="P139" s="55" t="s">
        <v>2210</v>
      </c>
    </row>
    <row r="140" spans="2:16" ht="132" x14ac:dyDescent="0.3">
      <c r="B140" s="164"/>
      <c r="C140" s="53">
        <v>7.4</v>
      </c>
      <c r="D140" s="53" t="s">
        <v>2144</v>
      </c>
      <c r="E140" s="53" t="s">
        <v>2143</v>
      </c>
      <c r="F140" s="53" t="s">
        <v>1366</v>
      </c>
      <c r="G140" s="53" t="s">
        <v>2209</v>
      </c>
      <c r="H140" s="53">
        <v>36000</v>
      </c>
      <c r="I140" s="56" t="s">
        <v>1959</v>
      </c>
      <c r="J140" s="53" t="s">
        <v>1455</v>
      </c>
      <c r="K140" s="55" t="s">
        <v>1674</v>
      </c>
      <c r="L140" s="53" t="s">
        <v>1455</v>
      </c>
      <c r="M140" s="55" t="s">
        <v>2208</v>
      </c>
      <c r="N140" s="55" t="s">
        <v>2207</v>
      </c>
      <c r="O140" s="55" t="s">
        <v>2206</v>
      </c>
      <c r="P140" s="55" t="s">
        <v>2141</v>
      </c>
    </row>
    <row r="141" spans="2:16" ht="72" x14ac:dyDescent="0.3">
      <c r="B141" s="164">
        <v>24</v>
      </c>
      <c r="C141" s="53">
        <v>7.4</v>
      </c>
      <c r="D141" s="53" t="s">
        <v>2144</v>
      </c>
      <c r="E141" s="53" t="s">
        <v>2143</v>
      </c>
      <c r="F141" s="53" t="s">
        <v>2198</v>
      </c>
      <c r="G141" s="53" t="s">
        <v>2197</v>
      </c>
      <c r="H141" s="53">
        <v>37000</v>
      </c>
      <c r="I141" s="54" t="s">
        <v>2013</v>
      </c>
      <c r="J141" s="53" t="s">
        <v>1455</v>
      </c>
      <c r="K141" s="55" t="s">
        <v>1443</v>
      </c>
      <c r="L141" s="55" t="s">
        <v>2205</v>
      </c>
      <c r="M141" s="55" t="s">
        <v>2196</v>
      </c>
      <c r="N141" s="53" t="s">
        <v>1455</v>
      </c>
      <c r="O141" s="55" t="s">
        <v>1443</v>
      </c>
      <c r="P141" s="53" t="s">
        <v>1455</v>
      </c>
    </row>
    <row r="142" spans="2:16" ht="48" x14ac:dyDescent="0.3">
      <c r="B142" s="164"/>
      <c r="C142" s="53">
        <v>7.4</v>
      </c>
      <c r="D142" s="53" t="s">
        <v>2144</v>
      </c>
      <c r="E142" s="53" t="s">
        <v>2143</v>
      </c>
      <c r="F142" s="53" t="s">
        <v>2198</v>
      </c>
      <c r="G142" s="53" t="s">
        <v>2197</v>
      </c>
      <c r="H142" s="53">
        <v>37000</v>
      </c>
      <c r="I142" s="54" t="s">
        <v>1992</v>
      </c>
      <c r="J142" s="55" t="s">
        <v>2015</v>
      </c>
      <c r="K142" s="55" t="s">
        <v>1443</v>
      </c>
      <c r="L142" s="55" t="s">
        <v>2015</v>
      </c>
      <c r="M142" s="55" t="s">
        <v>2196</v>
      </c>
      <c r="N142" s="55" t="s">
        <v>2015</v>
      </c>
      <c r="O142" s="55" t="s">
        <v>1443</v>
      </c>
      <c r="P142" s="55" t="s">
        <v>2010</v>
      </c>
    </row>
    <row r="143" spans="2:16" ht="84" x14ac:dyDescent="0.3">
      <c r="B143" s="164"/>
      <c r="C143" s="53">
        <v>7.4</v>
      </c>
      <c r="D143" s="53" t="s">
        <v>2144</v>
      </c>
      <c r="E143" s="53" t="s">
        <v>2143</v>
      </c>
      <c r="F143" s="53" t="s">
        <v>2198</v>
      </c>
      <c r="G143" s="53" t="s">
        <v>2197</v>
      </c>
      <c r="H143" s="53">
        <v>37000</v>
      </c>
      <c r="I143" s="56" t="s">
        <v>2009</v>
      </c>
      <c r="J143" s="55" t="s">
        <v>2015</v>
      </c>
      <c r="K143" s="55" t="s">
        <v>1443</v>
      </c>
      <c r="L143" s="55" t="s">
        <v>2204</v>
      </c>
      <c r="M143" s="55" t="s">
        <v>2196</v>
      </c>
      <c r="N143" s="55" t="s">
        <v>2015</v>
      </c>
      <c r="O143" s="55" t="s">
        <v>1443</v>
      </c>
      <c r="P143" s="53" t="s">
        <v>1455</v>
      </c>
    </row>
    <row r="144" spans="2:16" ht="228" x14ac:dyDescent="0.3">
      <c r="B144" s="164"/>
      <c r="C144" s="53">
        <v>7.4</v>
      </c>
      <c r="D144" s="53" t="s">
        <v>2144</v>
      </c>
      <c r="E144" s="53" t="s">
        <v>2143</v>
      </c>
      <c r="F144" s="53" t="s">
        <v>2198</v>
      </c>
      <c r="G144" s="53" t="s">
        <v>2197</v>
      </c>
      <c r="H144" s="53">
        <v>37000</v>
      </c>
      <c r="I144" s="56" t="s">
        <v>2007</v>
      </c>
      <c r="J144" s="55" t="s">
        <v>2015</v>
      </c>
      <c r="K144" s="55" t="s">
        <v>1443</v>
      </c>
      <c r="L144" s="55" t="s">
        <v>2015</v>
      </c>
      <c r="M144" s="55" t="s">
        <v>2196</v>
      </c>
      <c r="N144" s="55" t="s">
        <v>2015</v>
      </c>
      <c r="O144" s="55" t="s">
        <v>1443</v>
      </c>
      <c r="P144" s="55" t="s">
        <v>2203</v>
      </c>
    </row>
    <row r="145" spans="2:16" ht="240" x14ac:dyDescent="0.3">
      <c r="B145" s="164"/>
      <c r="C145" s="53">
        <v>7.4</v>
      </c>
      <c r="D145" s="53" t="s">
        <v>2144</v>
      </c>
      <c r="E145" s="53" t="s">
        <v>2143</v>
      </c>
      <c r="F145" s="53" t="s">
        <v>2198</v>
      </c>
      <c r="G145" s="53" t="s">
        <v>2197</v>
      </c>
      <c r="H145" s="53">
        <v>37000</v>
      </c>
      <c r="I145" s="56" t="s">
        <v>2003</v>
      </c>
      <c r="J145" s="55" t="s">
        <v>2202</v>
      </c>
      <c r="K145" s="55" t="s">
        <v>1443</v>
      </c>
      <c r="L145" s="55" t="s">
        <v>2201</v>
      </c>
      <c r="M145" s="55" t="s">
        <v>2196</v>
      </c>
      <c r="N145" s="55" t="s">
        <v>2200</v>
      </c>
      <c r="O145" s="55" t="s">
        <v>1443</v>
      </c>
      <c r="P145" s="55" t="s">
        <v>2199</v>
      </c>
    </row>
    <row r="146" spans="2:16" ht="96" x14ac:dyDescent="0.3">
      <c r="B146" s="164"/>
      <c r="C146" s="53">
        <v>7.4</v>
      </c>
      <c r="D146" s="53" t="s">
        <v>2144</v>
      </c>
      <c r="E146" s="53" t="s">
        <v>2143</v>
      </c>
      <c r="F146" s="53" t="s">
        <v>2198</v>
      </c>
      <c r="G146" s="53" t="s">
        <v>2197</v>
      </c>
      <c r="H146" s="53">
        <v>37000</v>
      </c>
      <c r="I146" s="56" t="s">
        <v>1959</v>
      </c>
      <c r="J146" s="53" t="s">
        <v>1455</v>
      </c>
      <c r="K146" s="55" t="s">
        <v>1443</v>
      </c>
      <c r="L146" s="53" t="s">
        <v>1455</v>
      </c>
      <c r="M146" s="55" t="s">
        <v>2196</v>
      </c>
      <c r="N146" s="55" t="s">
        <v>2195</v>
      </c>
      <c r="O146" s="55" t="s">
        <v>1443</v>
      </c>
      <c r="P146" s="53" t="s">
        <v>1455</v>
      </c>
    </row>
    <row r="147" spans="2:16" ht="60" x14ac:dyDescent="0.3">
      <c r="B147" s="164">
        <v>25</v>
      </c>
      <c r="C147" s="53">
        <v>7.4</v>
      </c>
      <c r="D147" s="53" t="s">
        <v>2144</v>
      </c>
      <c r="E147" s="53" t="s">
        <v>2143</v>
      </c>
      <c r="F147" s="53" t="s">
        <v>1374</v>
      </c>
      <c r="G147" s="53" t="s">
        <v>2191</v>
      </c>
      <c r="H147" s="53">
        <v>37000</v>
      </c>
      <c r="I147" s="54" t="s">
        <v>2013</v>
      </c>
      <c r="J147" s="55" t="s">
        <v>2168</v>
      </c>
      <c r="K147" s="53" t="s">
        <v>1374</v>
      </c>
      <c r="L147" s="55" t="s">
        <v>2194</v>
      </c>
      <c r="M147" s="57" t="s">
        <v>2014</v>
      </c>
      <c r="N147" s="57" t="s">
        <v>2014</v>
      </c>
      <c r="O147" s="57" t="s">
        <v>2014</v>
      </c>
      <c r="P147" s="57" t="s">
        <v>2014</v>
      </c>
    </row>
    <row r="148" spans="2:16" x14ac:dyDescent="0.3">
      <c r="B148" s="164"/>
      <c r="C148" s="53">
        <v>7.4</v>
      </c>
      <c r="D148" s="53" t="s">
        <v>2144</v>
      </c>
      <c r="E148" s="53" t="s">
        <v>2143</v>
      </c>
      <c r="F148" s="53" t="s">
        <v>1374</v>
      </c>
      <c r="G148" s="53" t="s">
        <v>2191</v>
      </c>
      <c r="H148" s="53">
        <v>37000</v>
      </c>
      <c r="I148" s="54" t="s">
        <v>1992</v>
      </c>
      <c r="J148" s="55" t="s">
        <v>2015</v>
      </c>
      <c r="K148" s="53" t="s">
        <v>1374</v>
      </c>
      <c r="L148" s="55" t="s">
        <v>2015</v>
      </c>
      <c r="M148" s="57" t="s">
        <v>2014</v>
      </c>
      <c r="N148" s="57" t="s">
        <v>2014</v>
      </c>
      <c r="O148" s="57" t="s">
        <v>2014</v>
      </c>
      <c r="P148" s="57" t="s">
        <v>2014</v>
      </c>
    </row>
    <row r="149" spans="2:16" ht="24" x14ac:dyDescent="0.3">
      <c r="B149" s="164"/>
      <c r="C149" s="53">
        <v>7.4</v>
      </c>
      <c r="D149" s="53" t="s">
        <v>2144</v>
      </c>
      <c r="E149" s="53" t="s">
        <v>2143</v>
      </c>
      <c r="F149" s="53" t="s">
        <v>1374</v>
      </c>
      <c r="G149" s="53" t="s">
        <v>2191</v>
      </c>
      <c r="H149" s="53">
        <v>37000</v>
      </c>
      <c r="I149" s="56" t="s">
        <v>2009</v>
      </c>
      <c r="J149" s="55" t="s">
        <v>2015</v>
      </c>
      <c r="K149" s="53" t="s">
        <v>1374</v>
      </c>
      <c r="L149" s="55" t="s">
        <v>2015</v>
      </c>
      <c r="M149" s="57" t="s">
        <v>2014</v>
      </c>
      <c r="N149" s="57" t="s">
        <v>2014</v>
      </c>
      <c r="O149" s="57" t="s">
        <v>2014</v>
      </c>
      <c r="P149" s="57" t="s">
        <v>2014</v>
      </c>
    </row>
    <row r="150" spans="2:16" ht="24" x14ac:dyDescent="0.3">
      <c r="B150" s="164"/>
      <c r="C150" s="53">
        <v>7.4</v>
      </c>
      <c r="D150" s="53" t="s">
        <v>2144</v>
      </c>
      <c r="E150" s="53" t="s">
        <v>2143</v>
      </c>
      <c r="F150" s="53" t="s">
        <v>1374</v>
      </c>
      <c r="G150" s="53" t="s">
        <v>2191</v>
      </c>
      <c r="H150" s="53">
        <v>37000</v>
      </c>
      <c r="I150" s="56" t="s">
        <v>2007</v>
      </c>
      <c r="J150" s="55" t="s">
        <v>2015</v>
      </c>
      <c r="K150" s="53" t="s">
        <v>1374</v>
      </c>
      <c r="L150" s="55" t="s">
        <v>2015</v>
      </c>
      <c r="M150" s="57" t="s">
        <v>2014</v>
      </c>
      <c r="N150" s="57" t="s">
        <v>2014</v>
      </c>
      <c r="O150" s="57" t="s">
        <v>2014</v>
      </c>
      <c r="P150" s="57" t="s">
        <v>2014</v>
      </c>
    </row>
    <row r="151" spans="2:16" ht="264" x14ac:dyDescent="0.3">
      <c r="B151" s="164"/>
      <c r="C151" s="53">
        <v>7.4</v>
      </c>
      <c r="D151" s="53" t="s">
        <v>2144</v>
      </c>
      <c r="E151" s="53" t="s">
        <v>2143</v>
      </c>
      <c r="F151" s="53" t="s">
        <v>1374</v>
      </c>
      <c r="G151" s="53" t="s">
        <v>2191</v>
      </c>
      <c r="H151" s="53">
        <v>37000</v>
      </c>
      <c r="I151" s="56" t="s">
        <v>2003</v>
      </c>
      <c r="J151" s="55" t="s">
        <v>2193</v>
      </c>
      <c r="K151" s="53" t="s">
        <v>1374</v>
      </c>
      <c r="L151" s="55" t="s">
        <v>2192</v>
      </c>
      <c r="M151" s="57" t="s">
        <v>2014</v>
      </c>
      <c r="N151" s="57" t="s">
        <v>2014</v>
      </c>
      <c r="O151" s="57" t="s">
        <v>2014</v>
      </c>
      <c r="P151" s="57" t="s">
        <v>2014</v>
      </c>
    </row>
    <row r="152" spans="2:16" ht="24" x14ac:dyDescent="0.3">
      <c r="B152" s="164"/>
      <c r="C152" s="53">
        <v>7.4</v>
      </c>
      <c r="D152" s="53" t="s">
        <v>2144</v>
      </c>
      <c r="E152" s="53" t="s">
        <v>2143</v>
      </c>
      <c r="F152" s="53" t="s">
        <v>1374</v>
      </c>
      <c r="G152" s="53" t="s">
        <v>2191</v>
      </c>
      <c r="H152" s="53">
        <v>37000</v>
      </c>
      <c r="I152" s="56" t="s">
        <v>1959</v>
      </c>
      <c r="J152" s="53" t="s">
        <v>1455</v>
      </c>
      <c r="K152" s="53" t="s">
        <v>1374</v>
      </c>
      <c r="L152" s="53" t="s">
        <v>1455</v>
      </c>
      <c r="M152" s="57" t="s">
        <v>2014</v>
      </c>
      <c r="N152" s="57" t="s">
        <v>2014</v>
      </c>
      <c r="O152" s="57" t="s">
        <v>2014</v>
      </c>
      <c r="P152" s="57" t="s">
        <v>2014</v>
      </c>
    </row>
    <row r="153" spans="2:16" ht="36" x14ac:dyDescent="0.3">
      <c r="B153" s="164">
        <v>26</v>
      </c>
      <c r="C153" s="53">
        <v>7.4</v>
      </c>
      <c r="D153" s="53" t="s">
        <v>2144</v>
      </c>
      <c r="E153" s="53" t="s">
        <v>2143</v>
      </c>
      <c r="F153" s="53" t="s">
        <v>2188</v>
      </c>
      <c r="G153" s="53" t="s">
        <v>2187</v>
      </c>
      <c r="H153" s="53">
        <v>38110</v>
      </c>
      <c r="I153" s="54" t="s">
        <v>2013</v>
      </c>
      <c r="J153" s="53" t="s">
        <v>1455</v>
      </c>
      <c r="K153" s="55" t="s">
        <v>2186</v>
      </c>
      <c r="L153" s="53" t="s">
        <v>1455</v>
      </c>
      <c r="M153" s="57" t="s">
        <v>2014</v>
      </c>
      <c r="N153" s="57" t="s">
        <v>2014</v>
      </c>
      <c r="O153" s="55" t="s">
        <v>1407</v>
      </c>
      <c r="P153" s="53" t="s">
        <v>1455</v>
      </c>
    </row>
    <row r="154" spans="2:16" ht="48" x14ac:dyDescent="0.3">
      <c r="B154" s="164"/>
      <c r="C154" s="53">
        <v>7.4</v>
      </c>
      <c r="D154" s="53" t="s">
        <v>2144</v>
      </c>
      <c r="E154" s="53" t="s">
        <v>2143</v>
      </c>
      <c r="F154" s="53" t="s">
        <v>2188</v>
      </c>
      <c r="G154" s="53" t="s">
        <v>2187</v>
      </c>
      <c r="H154" s="53">
        <v>38110</v>
      </c>
      <c r="I154" s="54" t="s">
        <v>1992</v>
      </c>
      <c r="J154" s="55" t="s">
        <v>2015</v>
      </c>
      <c r="K154" s="55" t="s">
        <v>2186</v>
      </c>
      <c r="L154" s="55" t="s">
        <v>2015</v>
      </c>
      <c r="M154" s="57" t="s">
        <v>2014</v>
      </c>
      <c r="N154" s="57" t="s">
        <v>2014</v>
      </c>
      <c r="O154" s="55" t="s">
        <v>1407</v>
      </c>
      <c r="P154" s="55" t="s">
        <v>2010</v>
      </c>
    </row>
    <row r="155" spans="2:16" ht="108" x14ac:dyDescent="0.3">
      <c r="B155" s="164"/>
      <c r="C155" s="53">
        <v>7.4</v>
      </c>
      <c r="D155" s="53" t="s">
        <v>2144</v>
      </c>
      <c r="E155" s="53" t="s">
        <v>2143</v>
      </c>
      <c r="F155" s="53" t="s">
        <v>2188</v>
      </c>
      <c r="G155" s="53" t="s">
        <v>2187</v>
      </c>
      <c r="H155" s="53">
        <v>38110</v>
      </c>
      <c r="I155" s="56" t="s">
        <v>2009</v>
      </c>
      <c r="J155" s="55" t="s">
        <v>2015</v>
      </c>
      <c r="K155" s="55" t="s">
        <v>2186</v>
      </c>
      <c r="L155" s="55" t="s">
        <v>2190</v>
      </c>
      <c r="M155" s="57" t="s">
        <v>2014</v>
      </c>
      <c r="N155" s="57" t="s">
        <v>2014</v>
      </c>
      <c r="O155" s="55" t="s">
        <v>1407</v>
      </c>
      <c r="P155" s="53" t="s">
        <v>1455</v>
      </c>
    </row>
    <row r="156" spans="2:16" ht="36" x14ac:dyDescent="0.3">
      <c r="B156" s="164"/>
      <c r="C156" s="53">
        <v>7.4</v>
      </c>
      <c r="D156" s="53" t="s">
        <v>2144</v>
      </c>
      <c r="E156" s="53" t="s">
        <v>2143</v>
      </c>
      <c r="F156" s="53" t="s">
        <v>2188</v>
      </c>
      <c r="G156" s="53" t="s">
        <v>2187</v>
      </c>
      <c r="H156" s="53">
        <v>38110</v>
      </c>
      <c r="I156" s="56" t="s">
        <v>2007</v>
      </c>
      <c r="J156" s="53" t="s">
        <v>1455</v>
      </c>
      <c r="K156" s="55" t="s">
        <v>2186</v>
      </c>
      <c r="L156" s="53" t="s">
        <v>1455</v>
      </c>
      <c r="M156" s="57" t="s">
        <v>2014</v>
      </c>
      <c r="N156" s="57" t="s">
        <v>2014</v>
      </c>
      <c r="O156" s="55" t="s">
        <v>1407</v>
      </c>
      <c r="P156" s="53" t="s">
        <v>1455</v>
      </c>
    </row>
    <row r="157" spans="2:16" ht="60" x14ac:dyDescent="0.3">
      <c r="B157" s="164"/>
      <c r="C157" s="53">
        <v>7.4</v>
      </c>
      <c r="D157" s="53" t="s">
        <v>2144</v>
      </c>
      <c r="E157" s="53" t="s">
        <v>2143</v>
      </c>
      <c r="F157" s="53" t="s">
        <v>2188</v>
      </c>
      <c r="G157" s="53" t="s">
        <v>2187</v>
      </c>
      <c r="H157" s="53">
        <v>38110</v>
      </c>
      <c r="I157" s="56" t="s">
        <v>2003</v>
      </c>
      <c r="J157" s="53" t="s">
        <v>1455</v>
      </c>
      <c r="K157" s="55" t="s">
        <v>2186</v>
      </c>
      <c r="L157" s="53" t="s">
        <v>1455</v>
      </c>
      <c r="M157" s="57" t="s">
        <v>2014</v>
      </c>
      <c r="N157" s="57" t="s">
        <v>2014</v>
      </c>
      <c r="O157" s="55" t="s">
        <v>1407</v>
      </c>
      <c r="P157" s="55" t="s">
        <v>2189</v>
      </c>
    </row>
    <row r="158" spans="2:16" ht="60" x14ac:dyDescent="0.3">
      <c r="B158" s="164"/>
      <c r="C158" s="53">
        <v>7.4</v>
      </c>
      <c r="D158" s="53" t="s">
        <v>2144</v>
      </c>
      <c r="E158" s="53" t="s">
        <v>2143</v>
      </c>
      <c r="F158" s="53" t="s">
        <v>2188</v>
      </c>
      <c r="G158" s="53" t="s">
        <v>2187</v>
      </c>
      <c r="H158" s="53">
        <v>38110</v>
      </c>
      <c r="I158" s="56" t="s">
        <v>1959</v>
      </c>
      <c r="J158" s="55" t="s">
        <v>2184</v>
      </c>
      <c r="K158" s="55" t="s">
        <v>2186</v>
      </c>
      <c r="L158" s="55" t="s">
        <v>2185</v>
      </c>
      <c r="M158" s="57" t="s">
        <v>2014</v>
      </c>
      <c r="N158" s="57" t="s">
        <v>2014</v>
      </c>
      <c r="O158" s="55" t="s">
        <v>1407</v>
      </c>
      <c r="P158" s="55" t="s">
        <v>2184</v>
      </c>
    </row>
    <row r="159" spans="2:16" ht="48" x14ac:dyDescent="0.3">
      <c r="B159" s="164">
        <v>27</v>
      </c>
      <c r="C159" s="53">
        <v>7.4</v>
      </c>
      <c r="D159" s="53" t="s">
        <v>2144</v>
      </c>
      <c r="E159" s="53" t="s">
        <v>2143</v>
      </c>
      <c r="F159" s="53" t="s">
        <v>2178</v>
      </c>
      <c r="G159" s="53" t="s">
        <v>2177</v>
      </c>
      <c r="H159" s="53">
        <v>38210</v>
      </c>
      <c r="I159" s="54" t="s">
        <v>2013</v>
      </c>
      <c r="J159" s="55" t="s">
        <v>2183</v>
      </c>
      <c r="K159" s="53" t="s">
        <v>1381</v>
      </c>
      <c r="L159" s="55" t="s">
        <v>2182</v>
      </c>
      <c r="M159" s="57" t="s">
        <v>2014</v>
      </c>
      <c r="N159" s="57" t="s">
        <v>2014</v>
      </c>
      <c r="O159" s="55" t="s">
        <v>2176</v>
      </c>
      <c r="P159" s="53" t="s">
        <v>1455</v>
      </c>
    </row>
    <row r="160" spans="2:16" ht="48" x14ac:dyDescent="0.3">
      <c r="B160" s="164"/>
      <c r="C160" s="53">
        <v>7.4</v>
      </c>
      <c r="D160" s="53" t="s">
        <v>2144</v>
      </c>
      <c r="E160" s="53" t="s">
        <v>2143</v>
      </c>
      <c r="F160" s="53" t="s">
        <v>2178</v>
      </c>
      <c r="G160" s="53" t="s">
        <v>2177</v>
      </c>
      <c r="H160" s="53">
        <v>38210</v>
      </c>
      <c r="I160" s="54" t="s">
        <v>1992</v>
      </c>
      <c r="J160" s="55" t="s">
        <v>2015</v>
      </c>
      <c r="K160" s="53" t="s">
        <v>1381</v>
      </c>
      <c r="L160" s="55" t="s">
        <v>2015</v>
      </c>
      <c r="M160" s="57" t="s">
        <v>2014</v>
      </c>
      <c r="N160" s="57" t="s">
        <v>2014</v>
      </c>
      <c r="O160" s="55" t="s">
        <v>2176</v>
      </c>
      <c r="P160" s="55" t="s">
        <v>2010</v>
      </c>
    </row>
    <row r="161" spans="2:16" ht="24" x14ac:dyDescent="0.3">
      <c r="B161" s="164"/>
      <c r="C161" s="53">
        <v>7.4</v>
      </c>
      <c r="D161" s="53" t="s">
        <v>2144</v>
      </c>
      <c r="E161" s="53" t="s">
        <v>2143</v>
      </c>
      <c r="F161" s="53" t="s">
        <v>2178</v>
      </c>
      <c r="G161" s="53" t="s">
        <v>2177</v>
      </c>
      <c r="H161" s="53">
        <v>38210</v>
      </c>
      <c r="I161" s="56" t="s">
        <v>2009</v>
      </c>
      <c r="J161" s="55" t="s">
        <v>2015</v>
      </c>
      <c r="K161" s="53" t="s">
        <v>1381</v>
      </c>
      <c r="L161" s="55" t="s">
        <v>2015</v>
      </c>
      <c r="M161" s="57" t="s">
        <v>2014</v>
      </c>
      <c r="N161" s="57" t="s">
        <v>2014</v>
      </c>
      <c r="O161" s="55" t="s">
        <v>2176</v>
      </c>
      <c r="P161" s="53" t="s">
        <v>1455</v>
      </c>
    </row>
    <row r="162" spans="2:16" ht="24" x14ac:dyDescent="0.3">
      <c r="B162" s="164"/>
      <c r="C162" s="53">
        <v>7.4</v>
      </c>
      <c r="D162" s="53" t="s">
        <v>2144</v>
      </c>
      <c r="E162" s="53" t="s">
        <v>2143</v>
      </c>
      <c r="F162" s="53" t="s">
        <v>2178</v>
      </c>
      <c r="G162" s="53" t="s">
        <v>2177</v>
      </c>
      <c r="H162" s="53">
        <v>38210</v>
      </c>
      <c r="I162" s="56" t="s">
        <v>2007</v>
      </c>
      <c r="J162" s="55" t="s">
        <v>2015</v>
      </c>
      <c r="K162" s="53" t="s">
        <v>1381</v>
      </c>
      <c r="L162" s="53" t="s">
        <v>1455</v>
      </c>
      <c r="M162" s="57" t="s">
        <v>2014</v>
      </c>
      <c r="N162" s="57" t="s">
        <v>2014</v>
      </c>
      <c r="O162" s="55" t="s">
        <v>2176</v>
      </c>
      <c r="P162" s="53" t="s">
        <v>1455</v>
      </c>
    </row>
    <row r="163" spans="2:16" ht="348" x14ac:dyDescent="0.3">
      <c r="B163" s="164"/>
      <c r="C163" s="53">
        <v>7.4</v>
      </c>
      <c r="D163" s="53" t="s">
        <v>2144</v>
      </c>
      <c r="E163" s="53" t="s">
        <v>2143</v>
      </c>
      <c r="F163" s="53" t="s">
        <v>2178</v>
      </c>
      <c r="G163" s="53" t="s">
        <v>2177</v>
      </c>
      <c r="H163" s="53">
        <v>38210</v>
      </c>
      <c r="I163" s="56" t="s">
        <v>2003</v>
      </c>
      <c r="J163" s="55" t="s">
        <v>2181</v>
      </c>
      <c r="K163" s="53" t="s">
        <v>1381</v>
      </c>
      <c r="L163" s="55" t="s">
        <v>2180</v>
      </c>
      <c r="M163" s="57" t="s">
        <v>2014</v>
      </c>
      <c r="N163" s="57" t="s">
        <v>2014</v>
      </c>
      <c r="O163" s="55" t="s">
        <v>2176</v>
      </c>
      <c r="P163" s="55" t="s">
        <v>2179</v>
      </c>
    </row>
    <row r="164" spans="2:16" ht="24" x14ac:dyDescent="0.3">
      <c r="B164" s="164"/>
      <c r="C164" s="53">
        <v>7.4</v>
      </c>
      <c r="D164" s="53" t="s">
        <v>2144</v>
      </c>
      <c r="E164" s="53" t="s">
        <v>2143</v>
      </c>
      <c r="F164" s="53" t="s">
        <v>2178</v>
      </c>
      <c r="G164" s="53" t="s">
        <v>2177</v>
      </c>
      <c r="H164" s="53">
        <v>38210</v>
      </c>
      <c r="I164" s="56" t="s">
        <v>1959</v>
      </c>
      <c r="J164" s="53" t="s">
        <v>1455</v>
      </c>
      <c r="K164" s="53" t="s">
        <v>1381</v>
      </c>
      <c r="L164" s="53" t="s">
        <v>1455</v>
      </c>
      <c r="M164" s="57" t="s">
        <v>2014</v>
      </c>
      <c r="N164" s="57" t="s">
        <v>2014</v>
      </c>
      <c r="O164" s="55" t="s">
        <v>2176</v>
      </c>
      <c r="P164" s="53" t="s">
        <v>1455</v>
      </c>
    </row>
    <row r="165" spans="2:16" x14ac:dyDescent="0.3">
      <c r="B165" s="164">
        <v>28</v>
      </c>
      <c r="C165" s="53">
        <v>7.4</v>
      </c>
      <c r="D165" s="53" t="s">
        <v>2144</v>
      </c>
      <c r="E165" s="53" t="s">
        <v>2143</v>
      </c>
      <c r="F165" s="53" t="s">
        <v>1385</v>
      </c>
      <c r="G165" s="53" t="s">
        <v>2171</v>
      </c>
      <c r="H165" s="53">
        <v>38210</v>
      </c>
      <c r="I165" s="54" t="s">
        <v>2013</v>
      </c>
      <c r="J165" s="53" t="s">
        <v>1455</v>
      </c>
      <c r="K165" s="53" t="s">
        <v>1385</v>
      </c>
      <c r="L165" s="53" t="s">
        <v>1455</v>
      </c>
      <c r="M165" s="57" t="s">
        <v>2014</v>
      </c>
      <c r="N165" s="57" t="s">
        <v>2014</v>
      </c>
      <c r="O165" s="55" t="s">
        <v>1409</v>
      </c>
      <c r="P165" s="53" t="s">
        <v>1455</v>
      </c>
    </row>
    <row r="166" spans="2:16" ht="48" x14ac:dyDescent="0.3">
      <c r="B166" s="164"/>
      <c r="C166" s="53">
        <v>7.4</v>
      </c>
      <c r="D166" s="53" t="s">
        <v>2144</v>
      </c>
      <c r="E166" s="53" t="s">
        <v>2143</v>
      </c>
      <c r="F166" s="53" t="s">
        <v>1385</v>
      </c>
      <c r="G166" s="53" t="s">
        <v>2171</v>
      </c>
      <c r="H166" s="53">
        <v>38210</v>
      </c>
      <c r="I166" s="54" t="s">
        <v>1992</v>
      </c>
      <c r="J166" s="55" t="s">
        <v>2015</v>
      </c>
      <c r="K166" s="53" t="s">
        <v>1385</v>
      </c>
      <c r="L166" s="55" t="s">
        <v>2015</v>
      </c>
      <c r="M166" s="57" t="s">
        <v>2014</v>
      </c>
      <c r="N166" s="57" t="s">
        <v>2014</v>
      </c>
      <c r="O166" s="55" t="s">
        <v>1409</v>
      </c>
      <c r="P166" s="55" t="s">
        <v>2010</v>
      </c>
    </row>
    <row r="167" spans="2:16" ht="24" x14ac:dyDescent="0.3">
      <c r="B167" s="164"/>
      <c r="C167" s="53">
        <v>7.4</v>
      </c>
      <c r="D167" s="53" t="s">
        <v>2144</v>
      </c>
      <c r="E167" s="53" t="s">
        <v>2143</v>
      </c>
      <c r="F167" s="53" t="s">
        <v>1385</v>
      </c>
      <c r="G167" s="53" t="s">
        <v>2171</v>
      </c>
      <c r="H167" s="53">
        <v>38210</v>
      </c>
      <c r="I167" s="56" t="s">
        <v>2009</v>
      </c>
      <c r="J167" s="55" t="s">
        <v>2015</v>
      </c>
      <c r="K167" s="53" t="s">
        <v>1385</v>
      </c>
      <c r="L167" s="55" t="s">
        <v>2015</v>
      </c>
      <c r="M167" s="57" t="s">
        <v>2014</v>
      </c>
      <c r="N167" s="57" t="s">
        <v>2014</v>
      </c>
      <c r="O167" s="55" t="s">
        <v>1409</v>
      </c>
      <c r="P167" s="53" t="s">
        <v>1455</v>
      </c>
    </row>
    <row r="168" spans="2:16" ht="168" x14ac:dyDescent="0.3">
      <c r="B168" s="164"/>
      <c r="C168" s="53">
        <v>7.4</v>
      </c>
      <c r="D168" s="53" t="s">
        <v>2144</v>
      </c>
      <c r="E168" s="53" t="s">
        <v>2143</v>
      </c>
      <c r="F168" s="53" t="s">
        <v>1385</v>
      </c>
      <c r="G168" s="53" t="s">
        <v>2171</v>
      </c>
      <c r="H168" s="53">
        <v>38210</v>
      </c>
      <c r="I168" s="56" t="s">
        <v>2007</v>
      </c>
      <c r="J168" s="55" t="s">
        <v>2175</v>
      </c>
      <c r="K168" s="53" t="s">
        <v>1385</v>
      </c>
      <c r="L168" s="55" t="s">
        <v>2015</v>
      </c>
      <c r="M168" s="57" t="s">
        <v>2014</v>
      </c>
      <c r="N168" s="57" t="s">
        <v>2014</v>
      </c>
      <c r="O168" s="55" t="s">
        <v>1409</v>
      </c>
      <c r="P168" s="53" t="s">
        <v>1455</v>
      </c>
    </row>
    <row r="169" spans="2:16" ht="288" x14ac:dyDescent="0.3">
      <c r="B169" s="164"/>
      <c r="C169" s="53">
        <v>7.4</v>
      </c>
      <c r="D169" s="53" t="s">
        <v>2144</v>
      </c>
      <c r="E169" s="53" t="s">
        <v>2143</v>
      </c>
      <c r="F169" s="53" t="s">
        <v>1385</v>
      </c>
      <c r="G169" s="53" t="s">
        <v>2171</v>
      </c>
      <c r="H169" s="53">
        <v>38210</v>
      </c>
      <c r="I169" s="56" t="s">
        <v>2003</v>
      </c>
      <c r="J169" s="55" t="s">
        <v>2174</v>
      </c>
      <c r="K169" s="53" t="s">
        <v>1385</v>
      </c>
      <c r="L169" s="55" t="s">
        <v>2173</v>
      </c>
      <c r="M169" s="57" t="s">
        <v>2014</v>
      </c>
      <c r="N169" s="57" t="s">
        <v>2014</v>
      </c>
      <c r="O169" s="55" t="s">
        <v>1409</v>
      </c>
      <c r="P169" s="55" t="s">
        <v>2172</v>
      </c>
    </row>
    <row r="170" spans="2:16" ht="24" x14ac:dyDescent="0.3">
      <c r="B170" s="164"/>
      <c r="C170" s="53">
        <v>7.4</v>
      </c>
      <c r="D170" s="53" t="s">
        <v>2144</v>
      </c>
      <c r="E170" s="53" t="s">
        <v>2143</v>
      </c>
      <c r="F170" s="53" t="s">
        <v>1385</v>
      </c>
      <c r="G170" s="53" t="s">
        <v>2171</v>
      </c>
      <c r="H170" s="53">
        <v>38210</v>
      </c>
      <c r="I170" s="56" t="s">
        <v>1959</v>
      </c>
      <c r="J170" s="53" t="s">
        <v>1455</v>
      </c>
      <c r="K170" s="53" t="s">
        <v>1385</v>
      </c>
      <c r="L170" s="53" t="s">
        <v>1455</v>
      </c>
      <c r="M170" s="57" t="s">
        <v>2014</v>
      </c>
      <c r="N170" s="57" t="s">
        <v>2014</v>
      </c>
      <c r="O170" s="55" t="s">
        <v>1409</v>
      </c>
      <c r="P170" s="53" t="s">
        <v>1455</v>
      </c>
    </row>
    <row r="171" spans="2:16" x14ac:dyDescent="0.3">
      <c r="B171" s="164">
        <v>29</v>
      </c>
      <c r="C171" s="53">
        <v>7.4</v>
      </c>
      <c r="D171" s="53" t="s">
        <v>2144</v>
      </c>
      <c r="E171" s="53" t="s">
        <v>2143</v>
      </c>
      <c r="F171" s="53" t="s">
        <v>2170</v>
      </c>
      <c r="G171" s="53" t="s">
        <v>2169</v>
      </c>
      <c r="H171" s="53">
        <v>38210</v>
      </c>
      <c r="I171" s="54" t="s">
        <v>2013</v>
      </c>
      <c r="J171" s="53" t="s">
        <v>1455</v>
      </c>
      <c r="K171" s="53" t="s">
        <v>1388</v>
      </c>
      <c r="L171" s="53" t="s">
        <v>1455</v>
      </c>
      <c r="M171" s="57" t="s">
        <v>2014</v>
      </c>
      <c r="N171" s="57" t="s">
        <v>2014</v>
      </c>
      <c r="O171" s="57" t="s">
        <v>2014</v>
      </c>
      <c r="P171" s="57" t="s">
        <v>2014</v>
      </c>
    </row>
    <row r="172" spans="2:16" x14ac:dyDescent="0.3">
      <c r="B172" s="164"/>
      <c r="C172" s="53">
        <v>7.4</v>
      </c>
      <c r="D172" s="53" t="s">
        <v>2144</v>
      </c>
      <c r="E172" s="53" t="s">
        <v>2143</v>
      </c>
      <c r="F172" s="53" t="s">
        <v>2170</v>
      </c>
      <c r="G172" s="53" t="s">
        <v>2169</v>
      </c>
      <c r="H172" s="53">
        <v>38210</v>
      </c>
      <c r="I172" s="54" t="s">
        <v>1992</v>
      </c>
      <c r="J172" s="55" t="s">
        <v>2015</v>
      </c>
      <c r="K172" s="53" t="s">
        <v>1388</v>
      </c>
      <c r="L172" s="55" t="s">
        <v>2015</v>
      </c>
      <c r="M172" s="57" t="s">
        <v>2014</v>
      </c>
      <c r="N172" s="57" t="s">
        <v>2014</v>
      </c>
      <c r="O172" s="57" t="s">
        <v>2014</v>
      </c>
      <c r="P172" s="57" t="s">
        <v>2014</v>
      </c>
    </row>
    <row r="173" spans="2:16" ht="24" x14ac:dyDescent="0.3">
      <c r="B173" s="164"/>
      <c r="C173" s="53">
        <v>7.4</v>
      </c>
      <c r="D173" s="53" t="s">
        <v>2144</v>
      </c>
      <c r="E173" s="53" t="s">
        <v>2143</v>
      </c>
      <c r="F173" s="53" t="s">
        <v>2170</v>
      </c>
      <c r="G173" s="53" t="s">
        <v>2169</v>
      </c>
      <c r="H173" s="53">
        <v>38210</v>
      </c>
      <c r="I173" s="56" t="s">
        <v>2009</v>
      </c>
      <c r="J173" s="53" t="s">
        <v>1455</v>
      </c>
      <c r="K173" s="53" t="s">
        <v>1388</v>
      </c>
      <c r="L173" s="53" t="s">
        <v>1455</v>
      </c>
      <c r="M173" s="57" t="s">
        <v>2014</v>
      </c>
      <c r="N173" s="57" t="s">
        <v>2014</v>
      </c>
      <c r="O173" s="57" t="s">
        <v>2014</v>
      </c>
      <c r="P173" s="57" t="s">
        <v>2014</v>
      </c>
    </row>
    <row r="174" spans="2:16" ht="24" x14ac:dyDescent="0.3">
      <c r="B174" s="164"/>
      <c r="C174" s="53">
        <v>7.4</v>
      </c>
      <c r="D174" s="53" t="s">
        <v>2144</v>
      </c>
      <c r="E174" s="53" t="s">
        <v>2143</v>
      </c>
      <c r="F174" s="53" t="s">
        <v>2170</v>
      </c>
      <c r="G174" s="53" t="s">
        <v>2169</v>
      </c>
      <c r="H174" s="53">
        <v>38210</v>
      </c>
      <c r="I174" s="56" t="s">
        <v>2007</v>
      </c>
      <c r="J174" s="55" t="s">
        <v>2015</v>
      </c>
      <c r="K174" s="53" t="s">
        <v>1388</v>
      </c>
      <c r="L174" s="55" t="s">
        <v>2015</v>
      </c>
      <c r="M174" s="57" t="s">
        <v>2014</v>
      </c>
      <c r="N174" s="57" t="s">
        <v>2014</v>
      </c>
      <c r="O174" s="57" t="s">
        <v>2014</v>
      </c>
      <c r="P174" s="57" t="s">
        <v>2014</v>
      </c>
    </row>
    <row r="175" spans="2:16" x14ac:dyDescent="0.3">
      <c r="B175" s="164"/>
      <c r="C175" s="53">
        <v>7.4</v>
      </c>
      <c r="D175" s="53" t="s">
        <v>2144</v>
      </c>
      <c r="E175" s="53" t="s">
        <v>2143</v>
      </c>
      <c r="F175" s="53" t="s">
        <v>2170</v>
      </c>
      <c r="G175" s="53" t="s">
        <v>2169</v>
      </c>
      <c r="H175" s="53">
        <v>38210</v>
      </c>
      <c r="I175" s="56" t="s">
        <v>2003</v>
      </c>
      <c r="J175" s="53" t="s">
        <v>1455</v>
      </c>
      <c r="K175" s="53" t="s">
        <v>1388</v>
      </c>
      <c r="L175" s="53" t="s">
        <v>1455</v>
      </c>
      <c r="M175" s="57" t="s">
        <v>2014</v>
      </c>
      <c r="N175" s="57" t="s">
        <v>2014</v>
      </c>
      <c r="O175" s="57" t="s">
        <v>2014</v>
      </c>
      <c r="P175" s="57" t="s">
        <v>2014</v>
      </c>
    </row>
    <row r="176" spans="2:16" ht="24" x14ac:dyDescent="0.3">
      <c r="B176" s="164"/>
      <c r="C176" s="53">
        <v>7.4</v>
      </c>
      <c r="D176" s="53" t="s">
        <v>2144</v>
      </c>
      <c r="E176" s="53" t="s">
        <v>2143</v>
      </c>
      <c r="F176" s="53" t="s">
        <v>2170</v>
      </c>
      <c r="G176" s="53" t="s">
        <v>2169</v>
      </c>
      <c r="H176" s="53">
        <v>38210</v>
      </c>
      <c r="I176" s="56" t="s">
        <v>1959</v>
      </c>
      <c r="J176" s="53" t="s">
        <v>1455</v>
      </c>
      <c r="K176" s="53" t="s">
        <v>1388</v>
      </c>
      <c r="L176" s="53" t="s">
        <v>1455</v>
      </c>
      <c r="M176" s="57" t="s">
        <v>2014</v>
      </c>
      <c r="N176" s="57" t="s">
        <v>2014</v>
      </c>
      <c r="O176" s="57" t="s">
        <v>2014</v>
      </c>
      <c r="P176" s="57" t="s">
        <v>2014</v>
      </c>
    </row>
    <row r="177" spans="2:16" ht="60" x14ac:dyDescent="0.3">
      <c r="B177" s="164">
        <v>30</v>
      </c>
      <c r="C177" s="53">
        <v>7.4</v>
      </c>
      <c r="D177" s="53" t="s">
        <v>2144</v>
      </c>
      <c r="E177" s="53" t="s">
        <v>2143</v>
      </c>
      <c r="F177" s="53" t="s">
        <v>1393</v>
      </c>
      <c r="G177" s="53" t="s">
        <v>2163</v>
      </c>
      <c r="H177" s="53">
        <v>39000</v>
      </c>
      <c r="I177" s="54" t="s">
        <v>2013</v>
      </c>
      <c r="J177" s="55" t="s">
        <v>2168</v>
      </c>
      <c r="K177" s="53" t="s">
        <v>1417</v>
      </c>
      <c r="L177" s="53" t="s">
        <v>2167</v>
      </c>
      <c r="M177" s="57" t="s">
        <v>2014</v>
      </c>
      <c r="N177" s="57" t="s">
        <v>2014</v>
      </c>
      <c r="O177" s="53" t="s">
        <v>1417</v>
      </c>
      <c r="P177" s="53" t="s">
        <v>1455</v>
      </c>
    </row>
    <row r="178" spans="2:16" ht="48" x14ac:dyDescent="0.3">
      <c r="B178" s="164"/>
      <c r="C178" s="53">
        <v>7.4</v>
      </c>
      <c r="D178" s="53" t="s">
        <v>2144</v>
      </c>
      <c r="E178" s="53" t="s">
        <v>2143</v>
      </c>
      <c r="F178" s="53" t="s">
        <v>1393</v>
      </c>
      <c r="G178" s="53" t="s">
        <v>2163</v>
      </c>
      <c r="H178" s="53">
        <v>39000</v>
      </c>
      <c r="I178" s="54" t="s">
        <v>1992</v>
      </c>
      <c r="J178" s="55" t="s">
        <v>2015</v>
      </c>
      <c r="K178" s="53" t="s">
        <v>1417</v>
      </c>
      <c r="L178" s="55" t="s">
        <v>2015</v>
      </c>
      <c r="M178" s="57" t="s">
        <v>2014</v>
      </c>
      <c r="N178" s="57" t="s">
        <v>2014</v>
      </c>
      <c r="O178" s="53" t="s">
        <v>1417</v>
      </c>
      <c r="P178" s="55" t="s">
        <v>2010</v>
      </c>
    </row>
    <row r="179" spans="2:16" ht="24" x14ac:dyDescent="0.3">
      <c r="B179" s="164"/>
      <c r="C179" s="53">
        <v>7.4</v>
      </c>
      <c r="D179" s="53" t="s">
        <v>2144</v>
      </c>
      <c r="E179" s="53" t="s">
        <v>2143</v>
      </c>
      <c r="F179" s="53" t="s">
        <v>1393</v>
      </c>
      <c r="G179" s="53" t="s">
        <v>2163</v>
      </c>
      <c r="H179" s="53">
        <v>39000</v>
      </c>
      <c r="I179" s="56" t="s">
        <v>2009</v>
      </c>
      <c r="J179" s="53" t="s">
        <v>1455</v>
      </c>
      <c r="K179" s="53" t="s">
        <v>1417</v>
      </c>
      <c r="L179" s="53" t="s">
        <v>1455</v>
      </c>
      <c r="M179" s="57" t="s">
        <v>2014</v>
      </c>
      <c r="N179" s="57" t="s">
        <v>2014</v>
      </c>
      <c r="O179" s="53" t="s">
        <v>1417</v>
      </c>
      <c r="P179" s="53" t="s">
        <v>1455</v>
      </c>
    </row>
    <row r="180" spans="2:16" ht="24" x14ac:dyDescent="0.3">
      <c r="B180" s="164"/>
      <c r="C180" s="53">
        <v>7.4</v>
      </c>
      <c r="D180" s="53" t="s">
        <v>2144</v>
      </c>
      <c r="E180" s="53" t="s">
        <v>2143</v>
      </c>
      <c r="F180" s="53" t="s">
        <v>1393</v>
      </c>
      <c r="G180" s="53" t="s">
        <v>2163</v>
      </c>
      <c r="H180" s="53">
        <v>39000</v>
      </c>
      <c r="I180" s="56" t="s">
        <v>2007</v>
      </c>
      <c r="J180" s="55" t="s">
        <v>2015</v>
      </c>
      <c r="K180" s="53" t="s">
        <v>1417</v>
      </c>
      <c r="L180" s="55" t="s">
        <v>2015</v>
      </c>
      <c r="M180" s="57" t="s">
        <v>2014</v>
      </c>
      <c r="N180" s="57" t="s">
        <v>2014</v>
      </c>
      <c r="O180" s="53" t="s">
        <v>1417</v>
      </c>
      <c r="P180" s="53" t="s">
        <v>1455</v>
      </c>
    </row>
    <row r="181" spans="2:16" ht="70.95" customHeight="1" x14ac:dyDescent="0.3">
      <c r="B181" s="164"/>
      <c r="C181" s="53">
        <v>7.4</v>
      </c>
      <c r="D181" s="53" t="s">
        <v>2144</v>
      </c>
      <c r="E181" s="53" t="s">
        <v>2143</v>
      </c>
      <c r="F181" s="53" t="s">
        <v>1393</v>
      </c>
      <c r="G181" s="53" t="s">
        <v>2163</v>
      </c>
      <c r="H181" s="53">
        <v>39000</v>
      </c>
      <c r="I181" s="56" t="s">
        <v>2003</v>
      </c>
      <c r="J181" s="55" t="s">
        <v>2166</v>
      </c>
      <c r="K181" s="53" t="s">
        <v>1417</v>
      </c>
      <c r="L181" s="55" t="s">
        <v>2165</v>
      </c>
      <c r="M181" s="57" t="s">
        <v>2014</v>
      </c>
      <c r="N181" s="57" t="s">
        <v>2014</v>
      </c>
      <c r="O181" s="53" t="s">
        <v>1417</v>
      </c>
      <c r="P181" s="55" t="s">
        <v>2164</v>
      </c>
    </row>
    <row r="182" spans="2:16" ht="24" x14ac:dyDescent="0.3">
      <c r="B182" s="164"/>
      <c r="C182" s="53">
        <v>7.4</v>
      </c>
      <c r="D182" s="53" t="s">
        <v>2144</v>
      </c>
      <c r="E182" s="53" t="s">
        <v>2143</v>
      </c>
      <c r="F182" s="53" t="s">
        <v>1393</v>
      </c>
      <c r="G182" s="53" t="s">
        <v>2163</v>
      </c>
      <c r="H182" s="53">
        <v>39000</v>
      </c>
      <c r="I182" s="56" t="s">
        <v>1959</v>
      </c>
      <c r="J182" s="53" t="s">
        <v>1455</v>
      </c>
      <c r="K182" s="53" t="s">
        <v>1417</v>
      </c>
      <c r="L182" s="53" t="s">
        <v>1455</v>
      </c>
      <c r="M182" s="57" t="s">
        <v>2014</v>
      </c>
      <c r="N182" s="57" t="s">
        <v>2014</v>
      </c>
      <c r="O182" s="53" t="s">
        <v>1417</v>
      </c>
      <c r="P182" s="53" t="s">
        <v>1455</v>
      </c>
    </row>
    <row r="183" spans="2:16" x14ac:dyDescent="0.3">
      <c r="B183" s="164">
        <v>31</v>
      </c>
      <c r="C183" s="53">
        <v>7.4</v>
      </c>
      <c r="D183" s="53" t="s">
        <v>2144</v>
      </c>
      <c r="E183" s="53" t="s">
        <v>2143</v>
      </c>
      <c r="F183" s="53" t="s">
        <v>2159</v>
      </c>
      <c r="G183" s="53" t="s">
        <v>2158</v>
      </c>
      <c r="H183" s="53">
        <v>39</v>
      </c>
      <c r="I183" s="54" t="s">
        <v>2013</v>
      </c>
      <c r="J183" s="53" t="s">
        <v>1455</v>
      </c>
      <c r="K183" s="57" t="s">
        <v>2014</v>
      </c>
      <c r="L183" s="57" t="s">
        <v>2014</v>
      </c>
      <c r="M183" s="57" t="s">
        <v>2014</v>
      </c>
      <c r="N183" s="57" t="s">
        <v>2014</v>
      </c>
      <c r="O183" s="53" t="s">
        <v>2157</v>
      </c>
      <c r="P183" s="53" t="s">
        <v>1455</v>
      </c>
    </row>
    <row r="184" spans="2:16" ht="48" x14ac:dyDescent="0.3">
      <c r="B184" s="164"/>
      <c r="C184" s="53">
        <v>7.4</v>
      </c>
      <c r="D184" s="53" t="s">
        <v>2144</v>
      </c>
      <c r="E184" s="53" t="s">
        <v>2143</v>
      </c>
      <c r="F184" s="53" t="s">
        <v>2159</v>
      </c>
      <c r="G184" s="53" t="s">
        <v>2158</v>
      </c>
      <c r="H184" s="53">
        <v>39</v>
      </c>
      <c r="I184" s="54" t="s">
        <v>1992</v>
      </c>
      <c r="J184" s="55" t="s">
        <v>2015</v>
      </c>
      <c r="K184" s="57" t="s">
        <v>2014</v>
      </c>
      <c r="L184" s="57" t="s">
        <v>2014</v>
      </c>
      <c r="M184" s="57" t="s">
        <v>2014</v>
      </c>
      <c r="N184" s="57" t="s">
        <v>2014</v>
      </c>
      <c r="O184" s="53" t="s">
        <v>2157</v>
      </c>
      <c r="P184" s="55" t="s">
        <v>2010</v>
      </c>
    </row>
    <row r="185" spans="2:16" ht="144" x14ac:dyDescent="0.3">
      <c r="B185" s="164"/>
      <c r="C185" s="53">
        <v>7.4</v>
      </c>
      <c r="D185" s="53" t="s">
        <v>2144</v>
      </c>
      <c r="E185" s="53" t="s">
        <v>2143</v>
      </c>
      <c r="F185" s="53" t="s">
        <v>2159</v>
      </c>
      <c r="G185" s="53" t="s">
        <v>2158</v>
      </c>
      <c r="H185" s="53">
        <v>39</v>
      </c>
      <c r="I185" s="56" t="s">
        <v>2009</v>
      </c>
      <c r="J185" s="55" t="s">
        <v>2162</v>
      </c>
      <c r="K185" s="57" t="s">
        <v>2014</v>
      </c>
      <c r="L185" s="57" t="s">
        <v>2014</v>
      </c>
      <c r="M185" s="57" t="s">
        <v>2014</v>
      </c>
      <c r="N185" s="57" t="s">
        <v>2014</v>
      </c>
      <c r="O185" s="53" t="s">
        <v>2157</v>
      </c>
      <c r="P185" s="53" t="s">
        <v>1455</v>
      </c>
    </row>
    <row r="186" spans="2:16" ht="240" x14ac:dyDescent="0.3">
      <c r="B186" s="164"/>
      <c r="C186" s="53">
        <v>7.4</v>
      </c>
      <c r="D186" s="53" t="s">
        <v>2144</v>
      </c>
      <c r="E186" s="53" t="s">
        <v>2143</v>
      </c>
      <c r="F186" s="53" t="s">
        <v>2159</v>
      </c>
      <c r="G186" s="53" t="s">
        <v>2158</v>
      </c>
      <c r="H186" s="53">
        <v>39</v>
      </c>
      <c r="I186" s="56" t="s">
        <v>2007</v>
      </c>
      <c r="J186" s="55" t="s">
        <v>2015</v>
      </c>
      <c r="K186" s="57" t="s">
        <v>2014</v>
      </c>
      <c r="L186" s="57" t="s">
        <v>2014</v>
      </c>
      <c r="M186" s="57" t="s">
        <v>2014</v>
      </c>
      <c r="N186" s="57" t="s">
        <v>2014</v>
      </c>
      <c r="O186" s="53" t="s">
        <v>2157</v>
      </c>
      <c r="P186" s="55" t="s">
        <v>2161</v>
      </c>
    </row>
    <row r="187" spans="2:16" ht="161.4" customHeight="1" x14ac:dyDescent="0.3">
      <c r="B187" s="164"/>
      <c r="C187" s="53">
        <v>7.4</v>
      </c>
      <c r="D187" s="53" t="s">
        <v>2144</v>
      </c>
      <c r="E187" s="53" t="s">
        <v>2143</v>
      </c>
      <c r="F187" s="53" t="s">
        <v>2159</v>
      </c>
      <c r="G187" s="53" t="s">
        <v>2158</v>
      </c>
      <c r="H187" s="53">
        <v>39</v>
      </c>
      <c r="I187" s="56" t="s">
        <v>2003</v>
      </c>
      <c r="J187" s="53" t="s">
        <v>1455</v>
      </c>
      <c r="K187" s="57" t="s">
        <v>2014</v>
      </c>
      <c r="L187" s="57" t="s">
        <v>2014</v>
      </c>
      <c r="M187" s="57" t="s">
        <v>2014</v>
      </c>
      <c r="N187" s="57" t="s">
        <v>2014</v>
      </c>
      <c r="O187" s="53" t="s">
        <v>2157</v>
      </c>
      <c r="P187" s="55" t="s">
        <v>2160</v>
      </c>
    </row>
    <row r="188" spans="2:16" ht="48" x14ac:dyDescent="0.3">
      <c r="B188" s="164"/>
      <c r="C188" s="53">
        <v>7.4</v>
      </c>
      <c r="D188" s="53" t="s">
        <v>2144</v>
      </c>
      <c r="E188" s="53" t="s">
        <v>2143</v>
      </c>
      <c r="F188" s="53" t="s">
        <v>2159</v>
      </c>
      <c r="G188" s="53" t="s">
        <v>2158</v>
      </c>
      <c r="H188" s="53">
        <v>39</v>
      </c>
      <c r="I188" s="56" t="s">
        <v>1959</v>
      </c>
      <c r="J188" s="53" t="s">
        <v>1455</v>
      </c>
      <c r="K188" s="57" t="s">
        <v>2014</v>
      </c>
      <c r="L188" s="57" t="s">
        <v>2014</v>
      </c>
      <c r="M188" s="57" t="s">
        <v>2014</v>
      </c>
      <c r="N188" s="57" t="s">
        <v>2014</v>
      </c>
      <c r="O188" s="53" t="s">
        <v>2157</v>
      </c>
      <c r="P188" s="55" t="s">
        <v>2150</v>
      </c>
    </row>
    <row r="189" spans="2:16" ht="48" x14ac:dyDescent="0.3">
      <c r="B189" s="164">
        <v>32</v>
      </c>
      <c r="C189" s="53">
        <v>7.4</v>
      </c>
      <c r="D189" s="53" t="s">
        <v>2144</v>
      </c>
      <c r="E189" s="53" t="s">
        <v>2143</v>
      </c>
      <c r="F189" s="53" t="s">
        <v>1399</v>
      </c>
      <c r="G189" s="53" t="s">
        <v>2155</v>
      </c>
      <c r="H189" s="53">
        <v>39</v>
      </c>
      <c r="I189" s="54" t="s">
        <v>2013</v>
      </c>
      <c r="J189" s="55" t="s">
        <v>2149</v>
      </c>
      <c r="K189" s="57" t="s">
        <v>2014</v>
      </c>
      <c r="L189" s="57" t="s">
        <v>2014</v>
      </c>
      <c r="M189" s="57" t="s">
        <v>2014</v>
      </c>
      <c r="N189" s="57" t="s">
        <v>2014</v>
      </c>
      <c r="O189" s="57" t="s">
        <v>2014</v>
      </c>
      <c r="P189" s="57" t="s">
        <v>2014</v>
      </c>
    </row>
    <row r="190" spans="2:16" x14ac:dyDescent="0.3">
      <c r="B190" s="164"/>
      <c r="C190" s="53">
        <v>7.4</v>
      </c>
      <c r="D190" s="53" t="s">
        <v>2144</v>
      </c>
      <c r="E190" s="53" t="s">
        <v>2143</v>
      </c>
      <c r="F190" s="53" t="s">
        <v>1399</v>
      </c>
      <c r="G190" s="53" t="s">
        <v>2155</v>
      </c>
      <c r="H190" s="53">
        <v>39</v>
      </c>
      <c r="I190" s="54" t="s">
        <v>1992</v>
      </c>
      <c r="J190" s="55" t="s">
        <v>2015</v>
      </c>
      <c r="K190" s="57" t="s">
        <v>2014</v>
      </c>
      <c r="L190" s="57" t="s">
        <v>2014</v>
      </c>
      <c r="M190" s="57" t="s">
        <v>2014</v>
      </c>
      <c r="N190" s="57" t="s">
        <v>2014</v>
      </c>
      <c r="O190" s="57" t="s">
        <v>2014</v>
      </c>
      <c r="P190" s="57" t="s">
        <v>2014</v>
      </c>
    </row>
    <row r="191" spans="2:16" ht="24" x14ac:dyDescent="0.3">
      <c r="B191" s="164"/>
      <c r="C191" s="53">
        <v>7.4</v>
      </c>
      <c r="D191" s="53" t="s">
        <v>2144</v>
      </c>
      <c r="E191" s="53" t="s">
        <v>2143</v>
      </c>
      <c r="F191" s="53" t="s">
        <v>1399</v>
      </c>
      <c r="G191" s="53" t="s">
        <v>2155</v>
      </c>
      <c r="H191" s="53">
        <v>39</v>
      </c>
      <c r="I191" s="56" t="s">
        <v>2009</v>
      </c>
      <c r="J191" s="55" t="s">
        <v>2015</v>
      </c>
      <c r="K191" s="57" t="s">
        <v>2014</v>
      </c>
      <c r="L191" s="57" t="s">
        <v>2014</v>
      </c>
      <c r="M191" s="57" t="s">
        <v>2014</v>
      </c>
      <c r="N191" s="57" t="s">
        <v>2014</v>
      </c>
      <c r="O191" s="57" t="s">
        <v>2014</v>
      </c>
      <c r="P191" s="57" t="s">
        <v>2014</v>
      </c>
    </row>
    <row r="192" spans="2:16" ht="24" x14ac:dyDescent="0.3">
      <c r="B192" s="164"/>
      <c r="C192" s="53">
        <v>7.4</v>
      </c>
      <c r="D192" s="53" t="s">
        <v>2144</v>
      </c>
      <c r="E192" s="53" t="s">
        <v>2143</v>
      </c>
      <c r="F192" s="53" t="s">
        <v>1399</v>
      </c>
      <c r="G192" s="53" t="s">
        <v>2155</v>
      </c>
      <c r="H192" s="53">
        <v>39</v>
      </c>
      <c r="I192" s="56" t="s">
        <v>2007</v>
      </c>
      <c r="J192" s="55" t="s">
        <v>2015</v>
      </c>
      <c r="K192" s="57" t="s">
        <v>2014</v>
      </c>
      <c r="L192" s="57" t="s">
        <v>2014</v>
      </c>
      <c r="M192" s="57" t="s">
        <v>2014</v>
      </c>
      <c r="N192" s="57" t="s">
        <v>2014</v>
      </c>
      <c r="O192" s="57" t="s">
        <v>2014</v>
      </c>
      <c r="P192" s="57" t="s">
        <v>2014</v>
      </c>
    </row>
    <row r="193" spans="2:16" ht="204" x14ac:dyDescent="0.3">
      <c r="B193" s="164"/>
      <c r="C193" s="53">
        <v>7.4</v>
      </c>
      <c r="D193" s="53" t="s">
        <v>2144</v>
      </c>
      <c r="E193" s="53" t="s">
        <v>2143</v>
      </c>
      <c r="F193" s="53" t="s">
        <v>1399</v>
      </c>
      <c r="G193" s="53" t="s">
        <v>2155</v>
      </c>
      <c r="H193" s="53">
        <v>39</v>
      </c>
      <c r="I193" s="56" t="s">
        <v>2003</v>
      </c>
      <c r="J193" s="55" t="s">
        <v>2156</v>
      </c>
      <c r="K193" s="57" t="s">
        <v>2014</v>
      </c>
      <c r="L193" s="57" t="s">
        <v>2014</v>
      </c>
      <c r="M193" s="57" t="s">
        <v>2014</v>
      </c>
      <c r="N193" s="57" t="s">
        <v>2014</v>
      </c>
      <c r="O193" s="57" t="s">
        <v>2014</v>
      </c>
      <c r="P193" s="57" t="s">
        <v>2014</v>
      </c>
    </row>
    <row r="194" spans="2:16" ht="84" x14ac:dyDescent="0.3">
      <c r="B194" s="164"/>
      <c r="C194" s="53">
        <v>7.4</v>
      </c>
      <c r="D194" s="53" t="s">
        <v>2144</v>
      </c>
      <c r="E194" s="53" t="s">
        <v>2143</v>
      </c>
      <c r="F194" s="53" t="s">
        <v>1399</v>
      </c>
      <c r="G194" s="53" t="s">
        <v>2155</v>
      </c>
      <c r="H194" s="53">
        <v>39</v>
      </c>
      <c r="I194" s="56" t="s">
        <v>1959</v>
      </c>
      <c r="J194" s="55" t="s">
        <v>2154</v>
      </c>
      <c r="K194" s="57" t="s">
        <v>2014</v>
      </c>
      <c r="L194" s="57" t="s">
        <v>2014</v>
      </c>
      <c r="M194" s="57" t="s">
        <v>2014</v>
      </c>
      <c r="N194" s="57" t="s">
        <v>2014</v>
      </c>
      <c r="O194" s="57" t="s">
        <v>2014</v>
      </c>
      <c r="P194" s="57" t="s">
        <v>2014</v>
      </c>
    </row>
    <row r="195" spans="2:16" ht="48" x14ac:dyDescent="0.3">
      <c r="B195" s="165">
        <v>33</v>
      </c>
      <c r="C195" s="53">
        <v>7.4</v>
      </c>
      <c r="D195" s="53" t="s">
        <v>2144</v>
      </c>
      <c r="E195" s="53" t="s">
        <v>2143</v>
      </c>
      <c r="F195" s="53" t="s">
        <v>980</v>
      </c>
      <c r="G195" s="53" t="s">
        <v>2152</v>
      </c>
      <c r="H195" s="53">
        <v>39</v>
      </c>
      <c r="I195" s="54" t="s">
        <v>2013</v>
      </c>
      <c r="J195" s="55" t="s">
        <v>2149</v>
      </c>
      <c r="K195" s="55" t="s">
        <v>980</v>
      </c>
      <c r="L195" s="53" t="s">
        <v>1455</v>
      </c>
      <c r="M195" s="57" t="s">
        <v>2014</v>
      </c>
      <c r="N195" s="57" t="s">
        <v>2014</v>
      </c>
      <c r="O195" s="53" t="s">
        <v>2151</v>
      </c>
      <c r="P195" s="53" t="s">
        <v>1455</v>
      </c>
    </row>
    <row r="196" spans="2:16" ht="48" x14ac:dyDescent="0.3">
      <c r="B196" s="165"/>
      <c r="C196" s="53">
        <v>7.4</v>
      </c>
      <c r="D196" s="53" t="s">
        <v>2144</v>
      </c>
      <c r="E196" s="53" t="s">
        <v>2143</v>
      </c>
      <c r="F196" s="53" t="s">
        <v>980</v>
      </c>
      <c r="G196" s="53" t="s">
        <v>2152</v>
      </c>
      <c r="H196" s="53">
        <v>39</v>
      </c>
      <c r="I196" s="54" t="s">
        <v>1992</v>
      </c>
      <c r="J196" s="55" t="s">
        <v>2015</v>
      </c>
      <c r="K196" s="55" t="s">
        <v>980</v>
      </c>
      <c r="L196" s="55" t="s">
        <v>2015</v>
      </c>
      <c r="M196" s="57" t="s">
        <v>2014</v>
      </c>
      <c r="N196" s="57" t="s">
        <v>2014</v>
      </c>
      <c r="O196" s="53" t="s">
        <v>2151</v>
      </c>
      <c r="P196" s="55" t="s">
        <v>2010</v>
      </c>
    </row>
    <row r="197" spans="2:16" ht="24" x14ac:dyDescent="0.3">
      <c r="B197" s="165"/>
      <c r="C197" s="53">
        <v>7.4</v>
      </c>
      <c r="D197" s="53" t="s">
        <v>2144</v>
      </c>
      <c r="E197" s="53" t="s">
        <v>2143</v>
      </c>
      <c r="F197" s="53" t="s">
        <v>980</v>
      </c>
      <c r="G197" s="53" t="s">
        <v>2152</v>
      </c>
      <c r="H197" s="53">
        <v>39</v>
      </c>
      <c r="I197" s="56" t="s">
        <v>2009</v>
      </c>
      <c r="J197" s="55" t="s">
        <v>2015</v>
      </c>
      <c r="K197" s="55" t="s">
        <v>980</v>
      </c>
      <c r="L197" s="55" t="s">
        <v>2015</v>
      </c>
      <c r="M197" s="57" t="s">
        <v>2014</v>
      </c>
      <c r="N197" s="57" t="s">
        <v>2014</v>
      </c>
      <c r="O197" s="53" t="s">
        <v>2151</v>
      </c>
      <c r="P197" s="53" t="s">
        <v>1455</v>
      </c>
    </row>
    <row r="198" spans="2:16" ht="240" x14ac:dyDescent="0.3">
      <c r="B198" s="165"/>
      <c r="C198" s="53">
        <v>7.4</v>
      </c>
      <c r="D198" s="53" t="s">
        <v>2144</v>
      </c>
      <c r="E198" s="53" t="s">
        <v>2143</v>
      </c>
      <c r="F198" s="53" t="s">
        <v>980</v>
      </c>
      <c r="G198" s="53" t="s">
        <v>2152</v>
      </c>
      <c r="H198" s="53">
        <v>39</v>
      </c>
      <c r="I198" s="56" t="s">
        <v>2007</v>
      </c>
      <c r="J198" s="55" t="s">
        <v>2015</v>
      </c>
      <c r="K198" s="55" t="s">
        <v>980</v>
      </c>
      <c r="L198" s="55" t="s">
        <v>2015</v>
      </c>
      <c r="M198" s="57" t="s">
        <v>2014</v>
      </c>
      <c r="N198" s="57" t="s">
        <v>2014</v>
      </c>
      <c r="O198" s="53" t="s">
        <v>2151</v>
      </c>
      <c r="P198" s="55" t="s">
        <v>2148</v>
      </c>
    </row>
    <row r="199" spans="2:16" ht="132" x14ac:dyDescent="0.3">
      <c r="B199" s="165"/>
      <c r="C199" s="53">
        <v>7.4</v>
      </c>
      <c r="D199" s="53" t="s">
        <v>2144</v>
      </c>
      <c r="E199" s="53" t="s">
        <v>2143</v>
      </c>
      <c r="F199" s="53" t="s">
        <v>980</v>
      </c>
      <c r="G199" s="53" t="s">
        <v>2152</v>
      </c>
      <c r="H199" s="53">
        <v>39</v>
      </c>
      <c r="I199" s="56" t="s">
        <v>2003</v>
      </c>
      <c r="J199" s="53" t="s">
        <v>1455</v>
      </c>
      <c r="K199" s="55" t="s">
        <v>980</v>
      </c>
      <c r="L199" s="53" t="s">
        <v>1455</v>
      </c>
      <c r="M199" s="57" t="s">
        <v>2014</v>
      </c>
      <c r="N199" s="57" t="s">
        <v>2014</v>
      </c>
      <c r="O199" s="53" t="s">
        <v>2151</v>
      </c>
      <c r="P199" s="55" t="s">
        <v>2153</v>
      </c>
    </row>
    <row r="200" spans="2:16" ht="48" x14ac:dyDescent="0.3">
      <c r="B200" s="165"/>
      <c r="C200" s="53">
        <v>7.4</v>
      </c>
      <c r="D200" s="53" t="s">
        <v>2144</v>
      </c>
      <c r="E200" s="53" t="s">
        <v>2143</v>
      </c>
      <c r="F200" s="53" t="s">
        <v>980</v>
      </c>
      <c r="G200" s="53" t="s">
        <v>2152</v>
      </c>
      <c r="H200" s="53">
        <v>39</v>
      </c>
      <c r="I200" s="56" t="s">
        <v>1959</v>
      </c>
      <c r="J200" s="53" t="s">
        <v>1455</v>
      </c>
      <c r="K200" s="55" t="s">
        <v>980</v>
      </c>
      <c r="L200" s="53" t="s">
        <v>1455</v>
      </c>
      <c r="M200" s="57" t="s">
        <v>2014</v>
      </c>
      <c r="N200" s="57" t="s">
        <v>2014</v>
      </c>
      <c r="O200" s="53" t="s">
        <v>2151</v>
      </c>
      <c r="P200" s="55" t="s">
        <v>2150</v>
      </c>
    </row>
    <row r="201" spans="2:16" ht="48" x14ac:dyDescent="0.3">
      <c r="B201" s="165">
        <v>34</v>
      </c>
      <c r="C201" s="53">
        <v>7.4</v>
      </c>
      <c r="D201" s="53" t="s">
        <v>2144</v>
      </c>
      <c r="E201" s="53" t="s">
        <v>2143</v>
      </c>
      <c r="F201" s="53" t="s">
        <v>1404</v>
      </c>
      <c r="G201" s="53" t="s">
        <v>2142</v>
      </c>
      <c r="H201" s="53">
        <v>39</v>
      </c>
      <c r="I201" s="54" t="s">
        <v>2013</v>
      </c>
      <c r="J201" s="55" t="s">
        <v>2149</v>
      </c>
      <c r="K201" s="53" t="s">
        <v>986</v>
      </c>
      <c r="L201" s="53" t="s">
        <v>1455</v>
      </c>
      <c r="M201" s="57" t="s">
        <v>2014</v>
      </c>
      <c r="N201" s="57" t="s">
        <v>2014</v>
      </c>
      <c r="O201" s="53" t="s">
        <v>1340</v>
      </c>
      <c r="P201" s="53" t="s">
        <v>1455</v>
      </c>
    </row>
    <row r="202" spans="2:16" ht="48" x14ac:dyDescent="0.3">
      <c r="B202" s="165"/>
      <c r="C202" s="53">
        <v>7.4</v>
      </c>
      <c r="D202" s="53" t="s">
        <v>2144</v>
      </c>
      <c r="E202" s="53" t="s">
        <v>2143</v>
      </c>
      <c r="F202" s="53" t="s">
        <v>1404</v>
      </c>
      <c r="G202" s="53" t="s">
        <v>2142</v>
      </c>
      <c r="H202" s="53">
        <v>39</v>
      </c>
      <c r="I202" s="54" t="s">
        <v>1992</v>
      </c>
      <c r="J202" s="55" t="s">
        <v>2015</v>
      </c>
      <c r="K202" s="53" t="s">
        <v>986</v>
      </c>
      <c r="L202" s="55" t="s">
        <v>2015</v>
      </c>
      <c r="M202" s="57" t="s">
        <v>2014</v>
      </c>
      <c r="N202" s="57" t="s">
        <v>2014</v>
      </c>
      <c r="O202" s="53" t="s">
        <v>1340</v>
      </c>
      <c r="P202" s="55" t="s">
        <v>2010</v>
      </c>
    </row>
    <row r="203" spans="2:16" ht="24" x14ac:dyDescent="0.3">
      <c r="B203" s="165"/>
      <c r="C203" s="53">
        <v>7.4</v>
      </c>
      <c r="D203" s="53" t="s">
        <v>2144</v>
      </c>
      <c r="E203" s="53" t="s">
        <v>2143</v>
      </c>
      <c r="F203" s="53" t="s">
        <v>1404</v>
      </c>
      <c r="G203" s="53" t="s">
        <v>2142</v>
      </c>
      <c r="H203" s="53">
        <v>39</v>
      </c>
      <c r="I203" s="56" t="s">
        <v>2009</v>
      </c>
      <c r="J203" s="55" t="s">
        <v>2015</v>
      </c>
      <c r="K203" s="53" t="s">
        <v>986</v>
      </c>
      <c r="L203" s="55" t="s">
        <v>2015</v>
      </c>
      <c r="M203" s="57" t="s">
        <v>2014</v>
      </c>
      <c r="N203" s="57" t="s">
        <v>2014</v>
      </c>
      <c r="O203" s="53" t="s">
        <v>1340</v>
      </c>
      <c r="P203" s="53" t="s">
        <v>1455</v>
      </c>
    </row>
    <row r="204" spans="2:16" ht="291.60000000000002" customHeight="1" x14ac:dyDescent="0.3">
      <c r="B204" s="165"/>
      <c r="C204" s="53">
        <v>7.4</v>
      </c>
      <c r="D204" s="53" t="s">
        <v>2144</v>
      </c>
      <c r="E204" s="53" t="s">
        <v>2143</v>
      </c>
      <c r="F204" s="53" t="s">
        <v>1404</v>
      </c>
      <c r="G204" s="53" t="s">
        <v>2142</v>
      </c>
      <c r="H204" s="53">
        <v>39</v>
      </c>
      <c r="I204" s="56" t="s">
        <v>2007</v>
      </c>
      <c r="J204" s="55" t="s">
        <v>2015</v>
      </c>
      <c r="K204" s="53" t="s">
        <v>986</v>
      </c>
      <c r="L204" s="55" t="s">
        <v>2015</v>
      </c>
      <c r="M204" s="57" t="s">
        <v>2014</v>
      </c>
      <c r="N204" s="57" t="s">
        <v>2014</v>
      </c>
      <c r="O204" s="53" t="s">
        <v>1340</v>
      </c>
      <c r="P204" s="55" t="s">
        <v>2148</v>
      </c>
    </row>
    <row r="205" spans="2:16" ht="108" x14ac:dyDescent="0.3">
      <c r="B205" s="165"/>
      <c r="C205" s="53">
        <v>7.4</v>
      </c>
      <c r="D205" s="53" t="s">
        <v>2144</v>
      </c>
      <c r="E205" s="53" t="s">
        <v>2143</v>
      </c>
      <c r="F205" s="53" t="s">
        <v>1404</v>
      </c>
      <c r="G205" s="53" t="s">
        <v>2142</v>
      </c>
      <c r="H205" s="53">
        <v>39</v>
      </c>
      <c r="I205" s="56" t="s">
        <v>2003</v>
      </c>
      <c r="J205" s="55" t="s">
        <v>2147</v>
      </c>
      <c r="K205" s="53" t="s">
        <v>986</v>
      </c>
      <c r="L205" s="53" t="s">
        <v>2146</v>
      </c>
      <c r="M205" s="57" t="s">
        <v>2014</v>
      </c>
      <c r="N205" s="57" t="s">
        <v>2014</v>
      </c>
      <c r="O205" s="53" t="s">
        <v>1340</v>
      </c>
      <c r="P205" s="55" t="s">
        <v>2145</v>
      </c>
    </row>
    <row r="206" spans="2:16" ht="60" x14ac:dyDescent="0.3">
      <c r="B206" s="165"/>
      <c r="C206" s="53">
        <v>7.4</v>
      </c>
      <c r="D206" s="53" t="s">
        <v>2144</v>
      </c>
      <c r="E206" s="53" t="s">
        <v>2143</v>
      </c>
      <c r="F206" s="53" t="s">
        <v>1404</v>
      </c>
      <c r="G206" s="53" t="s">
        <v>2142</v>
      </c>
      <c r="H206" s="53">
        <v>39</v>
      </c>
      <c r="I206" s="56" t="s">
        <v>1959</v>
      </c>
      <c r="J206" s="53" t="s">
        <v>1455</v>
      </c>
      <c r="K206" s="53" t="s">
        <v>986</v>
      </c>
      <c r="L206" s="53" t="s">
        <v>1455</v>
      </c>
      <c r="M206" s="57" t="s">
        <v>2014</v>
      </c>
      <c r="N206" s="57" t="s">
        <v>2014</v>
      </c>
      <c r="O206" s="53" t="s">
        <v>1340</v>
      </c>
      <c r="P206" s="55" t="s">
        <v>2141</v>
      </c>
    </row>
    <row r="207" spans="2:16" ht="96" x14ac:dyDescent="0.3">
      <c r="B207" s="164">
        <v>35</v>
      </c>
      <c r="C207" s="53">
        <v>7.5</v>
      </c>
      <c r="D207" s="53" t="s">
        <v>2078</v>
      </c>
      <c r="E207" s="53" t="s">
        <v>440</v>
      </c>
      <c r="F207" s="53" t="s">
        <v>2125</v>
      </c>
      <c r="G207" s="53" t="s">
        <v>2124</v>
      </c>
      <c r="H207" s="53" t="s">
        <v>2123</v>
      </c>
      <c r="I207" s="54" t="s">
        <v>2013</v>
      </c>
      <c r="J207" s="55" t="s">
        <v>2130</v>
      </c>
      <c r="K207" s="55" t="s">
        <v>2135</v>
      </c>
      <c r="L207" s="55" t="s">
        <v>2140</v>
      </c>
      <c r="M207" s="53" t="s">
        <v>2133</v>
      </c>
      <c r="N207" s="53" t="s">
        <v>1455</v>
      </c>
      <c r="O207" s="53" t="s">
        <v>442</v>
      </c>
      <c r="P207" s="53" t="s">
        <v>1455</v>
      </c>
    </row>
    <row r="208" spans="2:16" ht="48" x14ac:dyDescent="0.3">
      <c r="B208" s="164"/>
      <c r="C208" s="53">
        <v>7.5</v>
      </c>
      <c r="D208" s="53" t="s">
        <v>2078</v>
      </c>
      <c r="E208" s="53" t="s">
        <v>440</v>
      </c>
      <c r="F208" s="53" t="s">
        <v>2125</v>
      </c>
      <c r="G208" s="53" t="s">
        <v>2124</v>
      </c>
      <c r="H208" s="53" t="s">
        <v>2123</v>
      </c>
      <c r="I208" s="54" t="s">
        <v>1992</v>
      </c>
      <c r="J208" s="55" t="s">
        <v>2015</v>
      </c>
      <c r="K208" s="55" t="s">
        <v>2135</v>
      </c>
      <c r="L208" s="55" t="s">
        <v>2015</v>
      </c>
      <c r="M208" s="53" t="s">
        <v>2133</v>
      </c>
      <c r="N208" s="55" t="s">
        <v>2015</v>
      </c>
      <c r="O208" s="53" t="s">
        <v>442</v>
      </c>
      <c r="P208" s="55" t="s">
        <v>2010</v>
      </c>
    </row>
    <row r="209" spans="2:16" ht="108" x14ac:dyDescent="0.3">
      <c r="B209" s="164"/>
      <c r="C209" s="53">
        <v>7.5</v>
      </c>
      <c r="D209" s="53" t="s">
        <v>2078</v>
      </c>
      <c r="E209" s="53" t="s">
        <v>440</v>
      </c>
      <c r="F209" s="53" t="s">
        <v>2125</v>
      </c>
      <c r="G209" s="53" t="s">
        <v>2124</v>
      </c>
      <c r="H209" s="53" t="s">
        <v>2123</v>
      </c>
      <c r="I209" s="56" t="s">
        <v>2009</v>
      </c>
      <c r="J209" s="53" t="s">
        <v>1455</v>
      </c>
      <c r="K209" s="55" t="s">
        <v>2135</v>
      </c>
      <c r="L209" s="53" t="s">
        <v>1455</v>
      </c>
      <c r="M209" s="53" t="s">
        <v>2133</v>
      </c>
      <c r="N209" s="55" t="s">
        <v>2139</v>
      </c>
      <c r="O209" s="53" t="s">
        <v>442</v>
      </c>
      <c r="P209" s="53" t="s">
        <v>1455</v>
      </c>
    </row>
    <row r="210" spans="2:16" ht="24" x14ac:dyDescent="0.3">
      <c r="B210" s="164"/>
      <c r="C210" s="53">
        <v>7.5</v>
      </c>
      <c r="D210" s="53" t="s">
        <v>2078</v>
      </c>
      <c r="E210" s="53" t="s">
        <v>440</v>
      </c>
      <c r="F210" s="53" t="s">
        <v>2125</v>
      </c>
      <c r="G210" s="53" t="s">
        <v>2124</v>
      </c>
      <c r="H210" s="53" t="s">
        <v>2123</v>
      </c>
      <c r="I210" s="56" t="s">
        <v>2007</v>
      </c>
      <c r="J210" s="53" t="s">
        <v>1455</v>
      </c>
      <c r="K210" s="55" t="s">
        <v>2135</v>
      </c>
      <c r="L210" s="53" t="s">
        <v>1455</v>
      </c>
      <c r="M210" s="53" t="s">
        <v>2133</v>
      </c>
      <c r="N210" s="55" t="s">
        <v>2015</v>
      </c>
      <c r="O210" s="53" t="s">
        <v>442</v>
      </c>
      <c r="P210" s="53" t="s">
        <v>1455</v>
      </c>
    </row>
    <row r="211" spans="2:16" ht="409.6" x14ac:dyDescent="0.3">
      <c r="B211" s="164"/>
      <c r="C211" s="53">
        <v>7.5</v>
      </c>
      <c r="D211" s="53" t="s">
        <v>2078</v>
      </c>
      <c r="E211" s="53" t="s">
        <v>440</v>
      </c>
      <c r="F211" s="53" t="s">
        <v>2125</v>
      </c>
      <c r="G211" s="53" t="s">
        <v>2124</v>
      </c>
      <c r="H211" s="53" t="s">
        <v>2123</v>
      </c>
      <c r="I211" s="56" t="s">
        <v>2003</v>
      </c>
      <c r="J211" s="55" t="s">
        <v>2128</v>
      </c>
      <c r="K211" s="55" t="s">
        <v>2135</v>
      </c>
      <c r="L211" s="55" t="s">
        <v>2138</v>
      </c>
      <c r="M211" s="53" t="s">
        <v>2133</v>
      </c>
      <c r="N211" s="55" t="s">
        <v>2137</v>
      </c>
      <c r="O211" s="53" t="s">
        <v>442</v>
      </c>
      <c r="P211" s="55" t="s">
        <v>2136</v>
      </c>
    </row>
    <row r="212" spans="2:16" ht="216" x14ac:dyDescent="0.3">
      <c r="B212" s="164"/>
      <c r="C212" s="53">
        <v>7.5</v>
      </c>
      <c r="D212" s="53" t="s">
        <v>2078</v>
      </c>
      <c r="E212" s="53" t="s">
        <v>440</v>
      </c>
      <c r="F212" s="53" t="s">
        <v>2125</v>
      </c>
      <c r="G212" s="53" t="s">
        <v>2124</v>
      </c>
      <c r="H212" s="53" t="s">
        <v>2123</v>
      </c>
      <c r="I212" s="56" t="s">
        <v>1959</v>
      </c>
      <c r="J212" s="55" t="s">
        <v>2122</v>
      </c>
      <c r="K212" s="55" t="s">
        <v>2135</v>
      </c>
      <c r="L212" s="55" t="s">
        <v>2134</v>
      </c>
      <c r="M212" s="53" t="s">
        <v>2133</v>
      </c>
      <c r="N212" s="55" t="s">
        <v>2132</v>
      </c>
      <c r="O212" s="53" t="s">
        <v>442</v>
      </c>
      <c r="P212" s="55" t="s">
        <v>2131</v>
      </c>
    </row>
    <row r="213" spans="2:16" ht="96" x14ac:dyDescent="0.3">
      <c r="B213" s="164"/>
      <c r="C213" s="53">
        <v>7.5</v>
      </c>
      <c r="D213" s="53" t="s">
        <v>2078</v>
      </c>
      <c r="E213" s="53" t="s">
        <v>440</v>
      </c>
      <c r="F213" s="53" t="s">
        <v>2125</v>
      </c>
      <c r="G213" s="53" t="s">
        <v>2124</v>
      </c>
      <c r="H213" s="53" t="s">
        <v>2123</v>
      </c>
      <c r="I213" s="54" t="s">
        <v>2013</v>
      </c>
      <c r="J213" s="55" t="s">
        <v>2130</v>
      </c>
      <c r="K213" s="55" t="s">
        <v>925</v>
      </c>
      <c r="L213" s="53" t="s">
        <v>2129</v>
      </c>
      <c r="M213" s="57" t="s">
        <v>2014</v>
      </c>
      <c r="N213" s="57" t="s">
        <v>2014</v>
      </c>
      <c r="O213" s="55" t="s">
        <v>446</v>
      </c>
      <c r="P213" s="53" t="s">
        <v>1455</v>
      </c>
    </row>
    <row r="214" spans="2:16" ht="48" x14ac:dyDescent="0.3">
      <c r="B214" s="164"/>
      <c r="C214" s="53">
        <v>7.5</v>
      </c>
      <c r="D214" s="53" t="s">
        <v>2078</v>
      </c>
      <c r="E214" s="53" t="s">
        <v>440</v>
      </c>
      <c r="F214" s="53" t="s">
        <v>2125</v>
      </c>
      <c r="G214" s="53" t="s">
        <v>2124</v>
      </c>
      <c r="H214" s="53" t="s">
        <v>2123</v>
      </c>
      <c r="I214" s="54" t="s">
        <v>1992</v>
      </c>
      <c r="J214" s="55" t="s">
        <v>2015</v>
      </c>
      <c r="K214" s="55" t="s">
        <v>925</v>
      </c>
      <c r="L214" s="55" t="s">
        <v>2015</v>
      </c>
      <c r="M214" s="57" t="s">
        <v>2014</v>
      </c>
      <c r="N214" s="57" t="s">
        <v>2014</v>
      </c>
      <c r="O214" s="55" t="s">
        <v>446</v>
      </c>
      <c r="P214" s="55" t="s">
        <v>2010</v>
      </c>
    </row>
    <row r="215" spans="2:16" ht="24" x14ac:dyDescent="0.3">
      <c r="B215" s="164"/>
      <c r="C215" s="53">
        <v>7.5</v>
      </c>
      <c r="D215" s="53" t="s">
        <v>2078</v>
      </c>
      <c r="E215" s="53" t="s">
        <v>440</v>
      </c>
      <c r="F215" s="53" t="s">
        <v>2125</v>
      </c>
      <c r="G215" s="53" t="s">
        <v>2124</v>
      </c>
      <c r="H215" s="53" t="s">
        <v>2123</v>
      </c>
      <c r="I215" s="56" t="s">
        <v>2009</v>
      </c>
      <c r="J215" s="53" t="s">
        <v>1455</v>
      </c>
      <c r="K215" s="55" t="s">
        <v>925</v>
      </c>
      <c r="L215" s="53" t="s">
        <v>1455</v>
      </c>
      <c r="M215" s="57" t="s">
        <v>2014</v>
      </c>
      <c r="N215" s="57" t="s">
        <v>2014</v>
      </c>
      <c r="O215" s="55" t="s">
        <v>446</v>
      </c>
      <c r="P215" s="53" t="s">
        <v>1455</v>
      </c>
    </row>
    <row r="216" spans="2:16" ht="24" x14ac:dyDescent="0.3">
      <c r="B216" s="164"/>
      <c r="C216" s="53">
        <v>7.5</v>
      </c>
      <c r="D216" s="53" t="s">
        <v>2078</v>
      </c>
      <c r="E216" s="53" t="s">
        <v>440</v>
      </c>
      <c r="F216" s="53" t="s">
        <v>2125</v>
      </c>
      <c r="G216" s="53" t="s">
        <v>2124</v>
      </c>
      <c r="H216" s="53" t="s">
        <v>2123</v>
      </c>
      <c r="I216" s="56" t="s">
        <v>2007</v>
      </c>
      <c r="J216" s="53" t="s">
        <v>1455</v>
      </c>
      <c r="K216" s="55" t="s">
        <v>925</v>
      </c>
      <c r="L216" s="53" t="s">
        <v>1455</v>
      </c>
      <c r="M216" s="57" t="s">
        <v>2014</v>
      </c>
      <c r="N216" s="57" t="s">
        <v>2014</v>
      </c>
      <c r="O216" s="55" t="s">
        <v>446</v>
      </c>
      <c r="P216" s="53" t="s">
        <v>1455</v>
      </c>
    </row>
    <row r="217" spans="2:16" ht="192" x14ac:dyDescent="0.3">
      <c r="B217" s="164"/>
      <c r="C217" s="53">
        <v>7.5</v>
      </c>
      <c r="D217" s="53" t="s">
        <v>2078</v>
      </c>
      <c r="E217" s="53" t="s">
        <v>440</v>
      </c>
      <c r="F217" s="53" t="s">
        <v>2125</v>
      </c>
      <c r="G217" s="53" t="s">
        <v>2124</v>
      </c>
      <c r="H217" s="53" t="s">
        <v>2123</v>
      </c>
      <c r="I217" s="56" t="s">
        <v>2003</v>
      </c>
      <c r="J217" s="55" t="s">
        <v>2128</v>
      </c>
      <c r="K217" s="55" t="s">
        <v>925</v>
      </c>
      <c r="L217" s="55" t="s">
        <v>2127</v>
      </c>
      <c r="M217" s="57" t="s">
        <v>2014</v>
      </c>
      <c r="N217" s="57" t="s">
        <v>2014</v>
      </c>
      <c r="O217" s="55" t="s">
        <v>446</v>
      </c>
      <c r="P217" s="55" t="s">
        <v>2126</v>
      </c>
    </row>
    <row r="218" spans="2:16" ht="216" x14ac:dyDescent="0.3">
      <c r="B218" s="164"/>
      <c r="C218" s="53">
        <v>7.5</v>
      </c>
      <c r="D218" s="53" t="s">
        <v>2078</v>
      </c>
      <c r="E218" s="53" t="s">
        <v>440</v>
      </c>
      <c r="F218" s="53" t="s">
        <v>2125</v>
      </c>
      <c r="G218" s="53" t="s">
        <v>2124</v>
      </c>
      <c r="H218" s="53" t="s">
        <v>2123</v>
      </c>
      <c r="I218" s="56" t="s">
        <v>1959</v>
      </c>
      <c r="J218" s="55" t="s">
        <v>2122</v>
      </c>
      <c r="K218" s="55" t="s">
        <v>925</v>
      </c>
      <c r="L218" s="55" t="s">
        <v>2121</v>
      </c>
      <c r="M218" s="57" t="s">
        <v>2014</v>
      </c>
      <c r="N218" s="57" t="s">
        <v>2014</v>
      </c>
      <c r="O218" s="55" t="s">
        <v>446</v>
      </c>
      <c r="P218" s="55" t="s">
        <v>2120</v>
      </c>
    </row>
    <row r="219" spans="2:16" ht="300" x14ac:dyDescent="0.3">
      <c r="B219" s="164">
        <v>36</v>
      </c>
      <c r="C219" s="53">
        <v>7.5</v>
      </c>
      <c r="D219" s="53" t="s">
        <v>2078</v>
      </c>
      <c r="E219" s="53" t="s">
        <v>440</v>
      </c>
      <c r="F219" s="53" t="s">
        <v>2110</v>
      </c>
      <c r="G219" s="53" t="s">
        <v>2109</v>
      </c>
      <c r="H219" s="53" t="s">
        <v>2108</v>
      </c>
      <c r="I219" s="54" t="s">
        <v>2013</v>
      </c>
      <c r="J219" s="55" t="s">
        <v>2119</v>
      </c>
      <c r="K219" s="55" t="s">
        <v>2106</v>
      </c>
      <c r="L219" s="55" t="s">
        <v>2118</v>
      </c>
      <c r="M219" s="53" t="s">
        <v>2104</v>
      </c>
      <c r="N219" s="53" t="s">
        <v>1455</v>
      </c>
      <c r="O219" s="53" t="s">
        <v>1272</v>
      </c>
      <c r="P219" s="53" t="s">
        <v>1455</v>
      </c>
    </row>
    <row r="220" spans="2:16" ht="108" x14ac:dyDescent="0.3">
      <c r="B220" s="164"/>
      <c r="C220" s="53">
        <v>7.5</v>
      </c>
      <c r="D220" s="53" t="s">
        <v>2078</v>
      </c>
      <c r="E220" s="53" t="s">
        <v>440</v>
      </c>
      <c r="F220" s="53" t="s">
        <v>2110</v>
      </c>
      <c r="G220" s="53" t="s">
        <v>2109</v>
      </c>
      <c r="H220" s="53" t="s">
        <v>2108</v>
      </c>
      <c r="I220" s="54" t="s">
        <v>1992</v>
      </c>
      <c r="J220" s="55" t="s">
        <v>2015</v>
      </c>
      <c r="K220" s="55" t="s">
        <v>2106</v>
      </c>
      <c r="L220" s="55" t="s">
        <v>2015</v>
      </c>
      <c r="M220" s="53" t="s">
        <v>2104</v>
      </c>
      <c r="N220" s="55" t="s">
        <v>2015</v>
      </c>
      <c r="O220" s="53" t="s">
        <v>1272</v>
      </c>
      <c r="P220" s="55" t="s">
        <v>2010</v>
      </c>
    </row>
    <row r="221" spans="2:16" ht="108" x14ac:dyDescent="0.3">
      <c r="B221" s="164"/>
      <c r="C221" s="53">
        <v>7.5</v>
      </c>
      <c r="D221" s="53" t="s">
        <v>2078</v>
      </c>
      <c r="E221" s="53" t="s">
        <v>440</v>
      </c>
      <c r="F221" s="53" t="s">
        <v>2110</v>
      </c>
      <c r="G221" s="53" t="s">
        <v>2109</v>
      </c>
      <c r="H221" s="53" t="s">
        <v>2108</v>
      </c>
      <c r="I221" s="56" t="s">
        <v>2009</v>
      </c>
      <c r="J221" s="55" t="s">
        <v>2015</v>
      </c>
      <c r="K221" s="55" t="s">
        <v>2106</v>
      </c>
      <c r="L221" s="55" t="s">
        <v>2015</v>
      </c>
      <c r="M221" s="53" t="s">
        <v>2104</v>
      </c>
      <c r="N221" s="55" t="s">
        <v>2015</v>
      </c>
      <c r="O221" s="53" t="s">
        <v>1272</v>
      </c>
      <c r="P221" s="53" t="s">
        <v>1455</v>
      </c>
    </row>
    <row r="222" spans="2:16" ht="324" x14ac:dyDescent="0.3">
      <c r="B222" s="164"/>
      <c r="C222" s="53">
        <v>7.5</v>
      </c>
      <c r="D222" s="53" t="s">
        <v>2078</v>
      </c>
      <c r="E222" s="53" t="s">
        <v>440</v>
      </c>
      <c r="F222" s="53" t="s">
        <v>2110</v>
      </c>
      <c r="G222" s="53" t="s">
        <v>2109</v>
      </c>
      <c r="H222" s="53" t="s">
        <v>2108</v>
      </c>
      <c r="I222" s="56" t="s">
        <v>2007</v>
      </c>
      <c r="J222" s="55" t="s">
        <v>2117</v>
      </c>
      <c r="K222" s="55" t="s">
        <v>2106</v>
      </c>
      <c r="L222" s="55" t="s">
        <v>2015</v>
      </c>
      <c r="M222" s="53" t="s">
        <v>2104</v>
      </c>
      <c r="N222" s="55" t="s">
        <v>2116</v>
      </c>
      <c r="O222" s="53" t="s">
        <v>1272</v>
      </c>
      <c r="P222" s="55" t="s">
        <v>2115</v>
      </c>
    </row>
    <row r="223" spans="2:16" ht="300" x14ac:dyDescent="0.3">
      <c r="B223" s="164"/>
      <c r="C223" s="53">
        <v>7.5</v>
      </c>
      <c r="D223" s="53" t="s">
        <v>2078</v>
      </c>
      <c r="E223" s="53" t="s">
        <v>440</v>
      </c>
      <c r="F223" s="53" t="s">
        <v>2110</v>
      </c>
      <c r="G223" s="53" t="s">
        <v>2109</v>
      </c>
      <c r="H223" s="53" t="s">
        <v>2108</v>
      </c>
      <c r="I223" s="56" t="s">
        <v>2003</v>
      </c>
      <c r="J223" s="55" t="s">
        <v>2114</v>
      </c>
      <c r="K223" s="55" t="s">
        <v>2106</v>
      </c>
      <c r="L223" s="55" t="s">
        <v>2113</v>
      </c>
      <c r="M223" s="53" t="s">
        <v>2104</v>
      </c>
      <c r="N223" s="55" t="s">
        <v>2112</v>
      </c>
      <c r="O223" s="53" t="s">
        <v>1272</v>
      </c>
      <c r="P223" s="55" t="s">
        <v>2111</v>
      </c>
    </row>
    <row r="224" spans="2:16" ht="360" x14ac:dyDescent="0.3">
      <c r="B224" s="164"/>
      <c r="C224" s="53">
        <v>7.5</v>
      </c>
      <c r="D224" s="53" t="s">
        <v>2078</v>
      </c>
      <c r="E224" s="53" t="s">
        <v>440</v>
      </c>
      <c r="F224" s="53" t="s">
        <v>2110</v>
      </c>
      <c r="G224" s="53" t="s">
        <v>2109</v>
      </c>
      <c r="H224" s="53" t="s">
        <v>2108</v>
      </c>
      <c r="I224" s="56" t="s">
        <v>1959</v>
      </c>
      <c r="J224" s="55" t="s">
        <v>2107</v>
      </c>
      <c r="K224" s="55" t="s">
        <v>2106</v>
      </c>
      <c r="L224" s="55" t="s">
        <v>2105</v>
      </c>
      <c r="M224" s="53" t="s">
        <v>2104</v>
      </c>
      <c r="N224" s="55" t="s">
        <v>2103</v>
      </c>
      <c r="O224" s="53" t="s">
        <v>1272</v>
      </c>
      <c r="P224" s="55" t="s">
        <v>2102</v>
      </c>
    </row>
    <row r="225" spans="2:16" ht="360" x14ac:dyDescent="0.3">
      <c r="B225" s="164">
        <v>37</v>
      </c>
      <c r="C225" s="53">
        <v>7.5</v>
      </c>
      <c r="D225" s="53" t="s">
        <v>2078</v>
      </c>
      <c r="E225" s="53" t="s">
        <v>440</v>
      </c>
      <c r="F225" s="53" t="s">
        <v>2090</v>
      </c>
      <c r="G225" s="53" t="s">
        <v>2089</v>
      </c>
      <c r="H225" s="53" t="s">
        <v>2088</v>
      </c>
      <c r="I225" s="54" t="s">
        <v>2013</v>
      </c>
      <c r="J225" s="55" t="s">
        <v>2094</v>
      </c>
      <c r="K225" s="55" t="s">
        <v>1654</v>
      </c>
      <c r="L225" s="55" t="s">
        <v>2101</v>
      </c>
      <c r="M225" s="53" t="s">
        <v>2096</v>
      </c>
      <c r="N225" s="53" t="s">
        <v>1455</v>
      </c>
      <c r="O225" s="55" t="s">
        <v>447</v>
      </c>
      <c r="P225" s="53" t="s">
        <v>1455</v>
      </c>
    </row>
    <row r="226" spans="2:16" ht="48" x14ac:dyDescent="0.3">
      <c r="B226" s="164"/>
      <c r="C226" s="53">
        <v>7.5</v>
      </c>
      <c r="D226" s="53" t="s">
        <v>2078</v>
      </c>
      <c r="E226" s="53" t="s">
        <v>440</v>
      </c>
      <c r="F226" s="53" t="s">
        <v>2090</v>
      </c>
      <c r="G226" s="53" t="s">
        <v>2089</v>
      </c>
      <c r="H226" s="53" t="s">
        <v>2088</v>
      </c>
      <c r="I226" s="54" t="s">
        <v>1992</v>
      </c>
      <c r="J226" s="55" t="s">
        <v>2015</v>
      </c>
      <c r="K226" s="55" t="s">
        <v>1654</v>
      </c>
      <c r="L226" s="55" t="s">
        <v>2015</v>
      </c>
      <c r="M226" s="53" t="s">
        <v>2096</v>
      </c>
      <c r="N226" s="55" t="s">
        <v>2015</v>
      </c>
      <c r="O226" s="55" t="s">
        <v>447</v>
      </c>
      <c r="P226" s="55" t="s">
        <v>2010</v>
      </c>
    </row>
    <row r="227" spans="2:16" ht="24" x14ac:dyDescent="0.3">
      <c r="B227" s="164"/>
      <c r="C227" s="53">
        <v>7.5</v>
      </c>
      <c r="D227" s="53" t="s">
        <v>2078</v>
      </c>
      <c r="E227" s="53" t="s">
        <v>440</v>
      </c>
      <c r="F227" s="53" t="s">
        <v>2090</v>
      </c>
      <c r="G227" s="53" t="s">
        <v>2089</v>
      </c>
      <c r="H227" s="53" t="s">
        <v>2088</v>
      </c>
      <c r="I227" s="56" t="s">
        <v>2009</v>
      </c>
      <c r="J227" s="53" t="s">
        <v>1455</v>
      </c>
      <c r="K227" s="55" t="s">
        <v>1654</v>
      </c>
      <c r="L227" s="53" t="s">
        <v>1455</v>
      </c>
      <c r="M227" s="53" t="s">
        <v>2096</v>
      </c>
      <c r="N227" s="55" t="s">
        <v>2015</v>
      </c>
      <c r="O227" s="55" t="s">
        <v>447</v>
      </c>
      <c r="P227" s="53" t="s">
        <v>1455</v>
      </c>
    </row>
    <row r="228" spans="2:16" ht="24" x14ac:dyDescent="0.3">
      <c r="B228" s="164"/>
      <c r="C228" s="53">
        <v>7.5</v>
      </c>
      <c r="D228" s="53" t="s">
        <v>2078</v>
      </c>
      <c r="E228" s="53" t="s">
        <v>440</v>
      </c>
      <c r="F228" s="53" t="s">
        <v>2090</v>
      </c>
      <c r="G228" s="53" t="s">
        <v>2089</v>
      </c>
      <c r="H228" s="53" t="s">
        <v>2088</v>
      </c>
      <c r="I228" s="56" t="s">
        <v>2007</v>
      </c>
      <c r="J228" s="53" t="s">
        <v>1455</v>
      </c>
      <c r="K228" s="55" t="s">
        <v>1654</v>
      </c>
      <c r="L228" s="53" t="s">
        <v>1455</v>
      </c>
      <c r="M228" s="53" t="s">
        <v>2096</v>
      </c>
      <c r="N228" s="55" t="s">
        <v>2015</v>
      </c>
      <c r="O228" s="55" t="s">
        <v>447</v>
      </c>
      <c r="P228" s="53" t="s">
        <v>1455</v>
      </c>
    </row>
    <row r="229" spans="2:16" ht="312" x14ac:dyDescent="0.3">
      <c r="B229" s="164"/>
      <c r="C229" s="53">
        <v>7.5</v>
      </c>
      <c r="D229" s="53" t="s">
        <v>2078</v>
      </c>
      <c r="E229" s="53" t="s">
        <v>440</v>
      </c>
      <c r="F229" s="53" t="s">
        <v>2090</v>
      </c>
      <c r="G229" s="53" t="s">
        <v>2089</v>
      </c>
      <c r="H229" s="53" t="s">
        <v>2088</v>
      </c>
      <c r="I229" s="56" t="s">
        <v>2003</v>
      </c>
      <c r="J229" s="55" t="s">
        <v>2092</v>
      </c>
      <c r="K229" s="55" t="s">
        <v>1654</v>
      </c>
      <c r="L229" s="55" t="s">
        <v>2100</v>
      </c>
      <c r="M229" s="53" t="s">
        <v>2096</v>
      </c>
      <c r="N229" s="55" t="s">
        <v>2099</v>
      </c>
      <c r="O229" s="55" t="s">
        <v>447</v>
      </c>
      <c r="P229" s="55" t="s">
        <v>2098</v>
      </c>
    </row>
    <row r="230" spans="2:16" ht="168" x14ac:dyDescent="0.3">
      <c r="B230" s="164"/>
      <c r="C230" s="53">
        <v>7.5</v>
      </c>
      <c r="D230" s="53" t="s">
        <v>2078</v>
      </c>
      <c r="E230" s="53" t="s">
        <v>440</v>
      </c>
      <c r="F230" s="53" t="s">
        <v>2090</v>
      </c>
      <c r="G230" s="53" t="s">
        <v>2089</v>
      </c>
      <c r="H230" s="53" t="s">
        <v>2088</v>
      </c>
      <c r="I230" s="56" t="s">
        <v>1959</v>
      </c>
      <c r="J230" s="55" t="s">
        <v>2087</v>
      </c>
      <c r="K230" s="55" t="s">
        <v>1654</v>
      </c>
      <c r="L230" s="55" t="s">
        <v>2097</v>
      </c>
      <c r="M230" s="53" t="s">
        <v>2096</v>
      </c>
      <c r="N230" s="55" t="s">
        <v>2015</v>
      </c>
      <c r="O230" s="55" t="s">
        <v>447</v>
      </c>
      <c r="P230" s="55" t="s">
        <v>2095</v>
      </c>
    </row>
    <row r="231" spans="2:16" ht="120" x14ac:dyDescent="0.3">
      <c r="B231" s="164"/>
      <c r="C231" s="53">
        <v>7.5</v>
      </c>
      <c r="D231" s="53" t="s">
        <v>2078</v>
      </c>
      <c r="E231" s="53" t="s">
        <v>440</v>
      </c>
      <c r="F231" s="53" t="s">
        <v>2090</v>
      </c>
      <c r="G231" s="53" t="s">
        <v>2089</v>
      </c>
      <c r="H231" s="53" t="s">
        <v>2088</v>
      </c>
      <c r="I231" s="54" t="s">
        <v>2013</v>
      </c>
      <c r="J231" s="55" t="s">
        <v>2094</v>
      </c>
      <c r="K231" s="53" t="s">
        <v>954</v>
      </c>
      <c r="L231" s="55" t="s">
        <v>2093</v>
      </c>
      <c r="M231" s="53" t="s">
        <v>2085</v>
      </c>
      <c r="N231" s="53" t="s">
        <v>1455</v>
      </c>
      <c r="O231" s="57" t="s">
        <v>2014</v>
      </c>
      <c r="P231" s="57" t="s">
        <v>2014</v>
      </c>
    </row>
    <row r="232" spans="2:16" x14ac:dyDescent="0.3">
      <c r="B232" s="164"/>
      <c r="C232" s="53">
        <v>7.5</v>
      </c>
      <c r="D232" s="53" t="s">
        <v>2078</v>
      </c>
      <c r="E232" s="53" t="s">
        <v>440</v>
      </c>
      <c r="F232" s="53" t="s">
        <v>2090</v>
      </c>
      <c r="G232" s="53" t="s">
        <v>2089</v>
      </c>
      <c r="H232" s="53" t="s">
        <v>2088</v>
      </c>
      <c r="I232" s="54" t="s">
        <v>1992</v>
      </c>
      <c r="J232" s="55" t="s">
        <v>2015</v>
      </c>
      <c r="K232" s="53" t="s">
        <v>954</v>
      </c>
      <c r="L232" s="55" t="s">
        <v>2015</v>
      </c>
      <c r="M232" s="53" t="s">
        <v>2085</v>
      </c>
      <c r="N232" s="55" t="s">
        <v>2015</v>
      </c>
      <c r="O232" s="57" t="s">
        <v>2014</v>
      </c>
      <c r="P232" s="57" t="s">
        <v>2014</v>
      </c>
    </row>
    <row r="233" spans="2:16" ht="24" x14ac:dyDescent="0.3">
      <c r="B233" s="164"/>
      <c r="C233" s="53">
        <v>7.5</v>
      </c>
      <c r="D233" s="53" t="s">
        <v>2078</v>
      </c>
      <c r="E233" s="53" t="s">
        <v>440</v>
      </c>
      <c r="F233" s="53" t="s">
        <v>2090</v>
      </c>
      <c r="G233" s="53" t="s">
        <v>2089</v>
      </c>
      <c r="H233" s="53" t="s">
        <v>2088</v>
      </c>
      <c r="I233" s="56" t="s">
        <v>2009</v>
      </c>
      <c r="J233" s="53" t="s">
        <v>1455</v>
      </c>
      <c r="K233" s="53" t="s">
        <v>954</v>
      </c>
      <c r="L233" s="53" t="s">
        <v>1455</v>
      </c>
      <c r="M233" s="53" t="s">
        <v>2085</v>
      </c>
      <c r="N233" s="55" t="s">
        <v>2015</v>
      </c>
      <c r="O233" s="57" t="s">
        <v>2014</v>
      </c>
      <c r="P233" s="57" t="s">
        <v>2014</v>
      </c>
    </row>
    <row r="234" spans="2:16" ht="24" x14ac:dyDescent="0.3">
      <c r="B234" s="164"/>
      <c r="C234" s="53">
        <v>7.5</v>
      </c>
      <c r="D234" s="53" t="s">
        <v>2078</v>
      </c>
      <c r="E234" s="53" t="s">
        <v>440</v>
      </c>
      <c r="F234" s="53" t="s">
        <v>2090</v>
      </c>
      <c r="G234" s="53" t="s">
        <v>2089</v>
      </c>
      <c r="H234" s="53" t="s">
        <v>2088</v>
      </c>
      <c r="I234" s="56" t="s">
        <v>2007</v>
      </c>
      <c r="J234" s="53" t="s">
        <v>1455</v>
      </c>
      <c r="K234" s="53" t="s">
        <v>954</v>
      </c>
      <c r="L234" s="53" t="s">
        <v>1455</v>
      </c>
      <c r="M234" s="53" t="s">
        <v>2085</v>
      </c>
      <c r="N234" s="55" t="s">
        <v>2015</v>
      </c>
      <c r="O234" s="57" t="s">
        <v>2014</v>
      </c>
      <c r="P234" s="57" t="s">
        <v>2014</v>
      </c>
    </row>
    <row r="235" spans="2:16" ht="192" x14ac:dyDescent="0.3">
      <c r="B235" s="164"/>
      <c r="C235" s="53">
        <v>7.5</v>
      </c>
      <c r="D235" s="53" t="s">
        <v>2078</v>
      </c>
      <c r="E235" s="53" t="s">
        <v>440</v>
      </c>
      <c r="F235" s="53" t="s">
        <v>2090</v>
      </c>
      <c r="G235" s="53" t="s">
        <v>2089</v>
      </c>
      <c r="H235" s="53" t="s">
        <v>2088</v>
      </c>
      <c r="I235" s="56" t="s">
        <v>2003</v>
      </c>
      <c r="J235" s="55" t="s">
        <v>2092</v>
      </c>
      <c r="K235" s="53" t="s">
        <v>954</v>
      </c>
      <c r="L235" s="55" t="s">
        <v>2091</v>
      </c>
      <c r="M235" s="53" t="s">
        <v>2085</v>
      </c>
      <c r="N235" s="55" t="s">
        <v>2015</v>
      </c>
      <c r="O235" s="57" t="s">
        <v>2014</v>
      </c>
      <c r="P235" s="57" t="s">
        <v>2014</v>
      </c>
    </row>
    <row r="236" spans="2:16" ht="168" x14ac:dyDescent="0.3">
      <c r="B236" s="164"/>
      <c r="C236" s="53">
        <v>7.5</v>
      </c>
      <c r="D236" s="53" t="s">
        <v>2078</v>
      </c>
      <c r="E236" s="53" t="s">
        <v>440</v>
      </c>
      <c r="F236" s="53" t="s">
        <v>2090</v>
      </c>
      <c r="G236" s="53" t="s">
        <v>2089</v>
      </c>
      <c r="H236" s="53" t="s">
        <v>2088</v>
      </c>
      <c r="I236" s="56" t="s">
        <v>1959</v>
      </c>
      <c r="J236" s="55" t="s">
        <v>2087</v>
      </c>
      <c r="K236" s="53" t="s">
        <v>954</v>
      </c>
      <c r="L236" s="55" t="s">
        <v>2086</v>
      </c>
      <c r="M236" s="53" t="s">
        <v>2085</v>
      </c>
      <c r="N236" s="55" t="s">
        <v>2015</v>
      </c>
      <c r="O236" s="57" t="s">
        <v>2014</v>
      </c>
      <c r="P236" s="57" t="s">
        <v>2014</v>
      </c>
    </row>
    <row r="237" spans="2:16" ht="60" x14ac:dyDescent="0.3">
      <c r="B237" s="164">
        <v>38</v>
      </c>
      <c r="C237" s="53">
        <v>7.5</v>
      </c>
      <c r="D237" s="53" t="s">
        <v>2078</v>
      </c>
      <c r="E237" s="53" t="s">
        <v>440</v>
      </c>
      <c r="F237" s="53" t="s">
        <v>2077</v>
      </c>
      <c r="G237" s="53" t="s">
        <v>2076</v>
      </c>
      <c r="H237" s="53" t="s">
        <v>2075</v>
      </c>
      <c r="I237" s="54" t="s">
        <v>2013</v>
      </c>
      <c r="J237" s="55" t="s">
        <v>2084</v>
      </c>
      <c r="K237" s="55" t="s">
        <v>2073</v>
      </c>
      <c r="L237" s="53" t="s">
        <v>1455</v>
      </c>
      <c r="M237" s="57" t="s">
        <v>2014</v>
      </c>
      <c r="N237" s="57" t="s">
        <v>2014</v>
      </c>
      <c r="O237" s="55" t="s">
        <v>454</v>
      </c>
      <c r="P237" s="53" t="s">
        <v>1455</v>
      </c>
    </row>
    <row r="238" spans="2:16" ht="48" x14ac:dyDescent="0.3">
      <c r="B238" s="164"/>
      <c r="C238" s="53">
        <v>7.5</v>
      </c>
      <c r="D238" s="53" t="s">
        <v>2078</v>
      </c>
      <c r="E238" s="53" t="s">
        <v>440</v>
      </c>
      <c r="F238" s="53" t="s">
        <v>2077</v>
      </c>
      <c r="G238" s="53" t="s">
        <v>2076</v>
      </c>
      <c r="H238" s="53" t="s">
        <v>2075</v>
      </c>
      <c r="I238" s="54" t="s">
        <v>1992</v>
      </c>
      <c r="J238" s="55" t="s">
        <v>2015</v>
      </c>
      <c r="K238" s="55" t="s">
        <v>2073</v>
      </c>
      <c r="L238" s="55" t="s">
        <v>2015</v>
      </c>
      <c r="M238" s="57" t="s">
        <v>2014</v>
      </c>
      <c r="N238" s="57" t="s">
        <v>2014</v>
      </c>
      <c r="O238" s="55" t="s">
        <v>454</v>
      </c>
      <c r="P238" s="55" t="s">
        <v>2010</v>
      </c>
    </row>
    <row r="239" spans="2:16" ht="24" x14ac:dyDescent="0.3">
      <c r="B239" s="164"/>
      <c r="C239" s="53">
        <v>7.5</v>
      </c>
      <c r="D239" s="53" t="s">
        <v>2078</v>
      </c>
      <c r="E239" s="53" t="s">
        <v>440</v>
      </c>
      <c r="F239" s="53" t="s">
        <v>2077</v>
      </c>
      <c r="G239" s="53" t="s">
        <v>2076</v>
      </c>
      <c r="H239" s="53" t="s">
        <v>2075</v>
      </c>
      <c r="I239" s="56" t="s">
        <v>2009</v>
      </c>
      <c r="J239" s="55" t="s">
        <v>2015</v>
      </c>
      <c r="K239" s="55" t="s">
        <v>2073</v>
      </c>
      <c r="L239" s="55" t="s">
        <v>2015</v>
      </c>
      <c r="M239" s="57" t="s">
        <v>2014</v>
      </c>
      <c r="N239" s="57" t="s">
        <v>2014</v>
      </c>
      <c r="O239" s="55" t="s">
        <v>454</v>
      </c>
      <c r="P239" s="53" t="s">
        <v>1455</v>
      </c>
    </row>
    <row r="240" spans="2:16" ht="36" x14ac:dyDescent="0.3">
      <c r="B240" s="164"/>
      <c r="C240" s="53">
        <v>7.5</v>
      </c>
      <c r="D240" s="53" t="s">
        <v>2078</v>
      </c>
      <c r="E240" s="53" t="s">
        <v>440</v>
      </c>
      <c r="F240" s="53" t="s">
        <v>2077</v>
      </c>
      <c r="G240" s="53" t="s">
        <v>2076</v>
      </c>
      <c r="H240" s="53" t="s">
        <v>2075</v>
      </c>
      <c r="I240" s="56" t="s">
        <v>2007</v>
      </c>
      <c r="J240" s="55" t="s">
        <v>2083</v>
      </c>
      <c r="K240" s="55" t="s">
        <v>2073</v>
      </c>
      <c r="L240" s="53" t="s">
        <v>1455</v>
      </c>
      <c r="M240" s="57" t="s">
        <v>2014</v>
      </c>
      <c r="N240" s="57" t="s">
        <v>2014</v>
      </c>
      <c r="O240" s="55" t="s">
        <v>454</v>
      </c>
      <c r="P240" s="55" t="s">
        <v>2082</v>
      </c>
    </row>
    <row r="241" spans="2:16" ht="120" x14ac:dyDescent="0.3">
      <c r="B241" s="164"/>
      <c r="C241" s="53">
        <v>7.5</v>
      </c>
      <c r="D241" s="53" t="s">
        <v>2078</v>
      </c>
      <c r="E241" s="53" t="s">
        <v>440</v>
      </c>
      <c r="F241" s="53" t="s">
        <v>2077</v>
      </c>
      <c r="G241" s="53" t="s">
        <v>2076</v>
      </c>
      <c r="H241" s="53" t="s">
        <v>2075</v>
      </c>
      <c r="I241" s="56" t="s">
        <v>2003</v>
      </c>
      <c r="J241" s="55" t="s">
        <v>2081</v>
      </c>
      <c r="K241" s="55" t="s">
        <v>2073</v>
      </c>
      <c r="L241" s="55" t="s">
        <v>2080</v>
      </c>
      <c r="M241" s="57" t="s">
        <v>2014</v>
      </c>
      <c r="N241" s="57" t="s">
        <v>2014</v>
      </c>
      <c r="O241" s="55" t="s">
        <v>454</v>
      </c>
      <c r="P241" s="55" t="s">
        <v>2079</v>
      </c>
    </row>
    <row r="242" spans="2:16" ht="204" x14ac:dyDescent="0.3">
      <c r="B242" s="164"/>
      <c r="C242" s="53">
        <v>7.5</v>
      </c>
      <c r="D242" s="53" t="s">
        <v>2078</v>
      </c>
      <c r="E242" s="53" t="s">
        <v>440</v>
      </c>
      <c r="F242" s="53" t="s">
        <v>2077</v>
      </c>
      <c r="G242" s="53" t="s">
        <v>2076</v>
      </c>
      <c r="H242" s="53" t="s">
        <v>2075</v>
      </c>
      <c r="I242" s="56" t="s">
        <v>1959</v>
      </c>
      <c r="J242" s="55" t="s">
        <v>2074</v>
      </c>
      <c r="K242" s="55" t="s">
        <v>2073</v>
      </c>
      <c r="L242" s="55" t="s">
        <v>2072</v>
      </c>
      <c r="M242" s="57" t="s">
        <v>2014</v>
      </c>
      <c r="N242" s="57" t="s">
        <v>2014</v>
      </c>
      <c r="O242" s="55" t="s">
        <v>454</v>
      </c>
      <c r="P242" s="55" t="s">
        <v>2071</v>
      </c>
    </row>
    <row r="243" spans="2:16" ht="180" x14ac:dyDescent="0.3">
      <c r="B243" s="164">
        <v>39</v>
      </c>
      <c r="C243" s="53">
        <v>7.6</v>
      </c>
      <c r="D243" s="53" t="s">
        <v>2060</v>
      </c>
      <c r="E243" s="53" t="s">
        <v>1450</v>
      </c>
      <c r="F243" s="53" t="s">
        <v>513</v>
      </c>
      <c r="G243" s="53" t="s">
        <v>2067</v>
      </c>
      <c r="H243" s="53">
        <v>6311</v>
      </c>
      <c r="I243" s="54" t="s">
        <v>2013</v>
      </c>
      <c r="J243" s="53" t="s">
        <v>1455</v>
      </c>
      <c r="K243" s="55" t="s">
        <v>513</v>
      </c>
      <c r="L243" s="55" t="s">
        <v>2070</v>
      </c>
      <c r="M243" s="55" t="s">
        <v>2064</v>
      </c>
      <c r="N243" s="53" t="s">
        <v>1455</v>
      </c>
      <c r="O243" s="53" t="s">
        <v>2062</v>
      </c>
      <c r="P243" s="53" t="s">
        <v>1455</v>
      </c>
    </row>
    <row r="244" spans="2:16" ht="48" x14ac:dyDescent="0.3">
      <c r="B244" s="164"/>
      <c r="C244" s="53">
        <v>7.6</v>
      </c>
      <c r="D244" s="53" t="s">
        <v>2060</v>
      </c>
      <c r="E244" s="53" t="s">
        <v>1450</v>
      </c>
      <c r="F244" s="53" t="s">
        <v>513</v>
      </c>
      <c r="G244" s="53" t="s">
        <v>2067</v>
      </c>
      <c r="H244" s="53">
        <v>6311</v>
      </c>
      <c r="I244" s="54" t="s">
        <v>1992</v>
      </c>
      <c r="J244" s="55" t="s">
        <v>2015</v>
      </c>
      <c r="K244" s="55" t="s">
        <v>513</v>
      </c>
      <c r="L244" s="55" t="s">
        <v>2015</v>
      </c>
      <c r="M244" s="55" t="s">
        <v>2064</v>
      </c>
      <c r="N244" s="55" t="s">
        <v>2015</v>
      </c>
      <c r="O244" s="53" t="s">
        <v>2062</v>
      </c>
      <c r="P244" s="55" t="s">
        <v>2010</v>
      </c>
    </row>
    <row r="245" spans="2:16" ht="24" x14ac:dyDescent="0.3">
      <c r="B245" s="164"/>
      <c r="C245" s="53">
        <v>7.6</v>
      </c>
      <c r="D245" s="53" t="s">
        <v>2060</v>
      </c>
      <c r="E245" s="53" t="s">
        <v>1450</v>
      </c>
      <c r="F245" s="53" t="s">
        <v>513</v>
      </c>
      <c r="G245" s="53" t="s">
        <v>2067</v>
      </c>
      <c r="H245" s="53">
        <v>6311</v>
      </c>
      <c r="I245" s="56" t="s">
        <v>2009</v>
      </c>
      <c r="J245" s="55" t="s">
        <v>2015</v>
      </c>
      <c r="K245" s="55" t="s">
        <v>513</v>
      </c>
      <c r="L245" s="55" t="s">
        <v>2015</v>
      </c>
      <c r="M245" s="55" t="s">
        <v>2064</v>
      </c>
      <c r="N245" s="55" t="s">
        <v>2015</v>
      </c>
      <c r="O245" s="53" t="s">
        <v>2062</v>
      </c>
      <c r="P245" s="53" t="s">
        <v>1455</v>
      </c>
    </row>
    <row r="246" spans="2:16" ht="192" x14ac:dyDescent="0.3">
      <c r="B246" s="164"/>
      <c r="C246" s="53">
        <v>7.6</v>
      </c>
      <c r="D246" s="53" t="s">
        <v>2060</v>
      </c>
      <c r="E246" s="53" t="s">
        <v>1450</v>
      </c>
      <c r="F246" s="53" t="s">
        <v>513</v>
      </c>
      <c r="G246" s="53" t="s">
        <v>2067</v>
      </c>
      <c r="H246" s="53">
        <v>6311</v>
      </c>
      <c r="I246" s="56" t="s">
        <v>2007</v>
      </c>
      <c r="J246" s="55" t="s">
        <v>2015</v>
      </c>
      <c r="K246" s="55" t="s">
        <v>513</v>
      </c>
      <c r="L246" s="53" t="s">
        <v>1455</v>
      </c>
      <c r="M246" s="55" t="s">
        <v>2064</v>
      </c>
      <c r="N246" s="55" t="s">
        <v>2069</v>
      </c>
      <c r="O246" s="53" t="s">
        <v>2062</v>
      </c>
      <c r="P246" s="53" t="s">
        <v>1455</v>
      </c>
    </row>
    <row r="247" spans="2:16" ht="120" x14ac:dyDescent="0.3">
      <c r="B247" s="164"/>
      <c r="C247" s="53">
        <v>7.6</v>
      </c>
      <c r="D247" s="53" t="s">
        <v>2060</v>
      </c>
      <c r="E247" s="53" t="s">
        <v>1450</v>
      </c>
      <c r="F247" s="53" t="s">
        <v>513</v>
      </c>
      <c r="G247" s="53" t="s">
        <v>2067</v>
      </c>
      <c r="H247" s="53">
        <v>6311</v>
      </c>
      <c r="I247" s="56" t="s">
        <v>2003</v>
      </c>
      <c r="J247" s="53" t="s">
        <v>1455</v>
      </c>
      <c r="K247" s="55" t="s">
        <v>513</v>
      </c>
      <c r="L247" s="53" t="s">
        <v>1455</v>
      </c>
      <c r="M247" s="55" t="s">
        <v>2064</v>
      </c>
      <c r="N247" s="55" t="s">
        <v>2015</v>
      </c>
      <c r="O247" s="53" t="s">
        <v>2062</v>
      </c>
      <c r="P247" s="55" t="s">
        <v>2068</v>
      </c>
    </row>
    <row r="248" spans="2:16" ht="300" x14ac:dyDescent="0.3">
      <c r="B248" s="164"/>
      <c r="C248" s="53">
        <v>7.6</v>
      </c>
      <c r="D248" s="53" t="s">
        <v>2060</v>
      </c>
      <c r="E248" s="53" t="s">
        <v>1450</v>
      </c>
      <c r="F248" s="53" t="s">
        <v>513</v>
      </c>
      <c r="G248" s="53" t="s">
        <v>2067</v>
      </c>
      <c r="H248" s="53">
        <v>6311</v>
      </c>
      <c r="I248" s="56" t="s">
        <v>1959</v>
      </c>
      <c r="J248" s="55" t="s">
        <v>2066</v>
      </c>
      <c r="K248" s="55" t="s">
        <v>513</v>
      </c>
      <c r="L248" s="55" t="s">
        <v>2065</v>
      </c>
      <c r="M248" s="55" t="s">
        <v>2064</v>
      </c>
      <c r="N248" s="55" t="s">
        <v>2063</v>
      </c>
      <c r="O248" s="53" t="s">
        <v>2062</v>
      </c>
      <c r="P248" s="55" t="s">
        <v>2061</v>
      </c>
    </row>
    <row r="249" spans="2:16" ht="24" x14ac:dyDescent="0.3">
      <c r="B249" s="164">
        <v>40</v>
      </c>
      <c r="C249" s="53">
        <v>7.6</v>
      </c>
      <c r="D249" s="53" t="s">
        <v>2060</v>
      </c>
      <c r="E249" s="53" t="s">
        <v>1450</v>
      </c>
      <c r="F249" s="53" t="s">
        <v>1453</v>
      </c>
      <c r="G249" s="53" t="s">
        <v>2059</v>
      </c>
      <c r="H249" s="53">
        <v>63110</v>
      </c>
      <c r="I249" s="54" t="s">
        <v>2013</v>
      </c>
      <c r="J249" s="53" t="s">
        <v>1455</v>
      </c>
      <c r="K249" s="55" t="s">
        <v>1707</v>
      </c>
      <c r="L249" s="53" t="s">
        <v>1455</v>
      </c>
      <c r="M249" s="55" t="s">
        <v>2057</v>
      </c>
      <c r="N249" s="53" t="s">
        <v>1455</v>
      </c>
      <c r="O249" s="53" t="s">
        <v>2056</v>
      </c>
      <c r="P249" s="53" t="s">
        <v>1455</v>
      </c>
    </row>
    <row r="250" spans="2:16" ht="48" x14ac:dyDescent="0.3">
      <c r="B250" s="164"/>
      <c r="C250" s="53">
        <v>7.6</v>
      </c>
      <c r="D250" s="53" t="s">
        <v>2060</v>
      </c>
      <c r="E250" s="53" t="s">
        <v>1450</v>
      </c>
      <c r="F250" s="53" t="s">
        <v>1453</v>
      </c>
      <c r="G250" s="53" t="s">
        <v>2059</v>
      </c>
      <c r="H250" s="53">
        <v>63110</v>
      </c>
      <c r="I250" s="54" t="s">
        <v>1992</v>
      </c>
      <c r="J250" s="55" t="s">
        <v>2015</v>
      </c>
      <c r="K250" s="55" t="s">
        <v>1707</v>
      </c>
      <c r="L250" s="55" t="s">
        <v>2015</v>
      </c>
      <c r="M250" s="55" t="s">
        <v>2057</v>
      </c>
      <c r="N250" s="55" t="s">
        <v>2015</v>
      </c>
      <c r="O250" s="53" t="s">
        <v>2056</v>
      </c>
      <c r="P250" s="55" t="s">
        <v>2010</v>
      </c>
    </row>
    <row r="251" spans="2:16" ht="24" x14ac:dyDescent="0.3">
      <c r="B251" s="164"/>
      <c r="C251" s="53">
        <v>7.6</v>
      </c>
      <c r="D251" s="53" t="s">
        <v>2060</v>
      </c>
      <c r="E251" s="53" t="s">
        <v>1450</v>
      </c>
      <c r="F251" s="53" t="s">
        <v>1453</v>
      </c>
      <c r="G251" s="53" t="s">
        <v>2059</v>
      </c>
      <c r="H251" s="53">
        <v>63110</v>
      </c>
      <c r="I251" s="56" t="s">
        <v>2009</v>
      </c>
      <c r="J251" s="53" t="s">
        <v>1455</v>
      </c>
      <c r="K251" s="55" t="s">
        <v>1707</v>
      </c>
      <c r="L251" s="53" t="s">
        <v>1455</v>
      </c>
      <c r="M251" s="55" t="s">
        <v>2057</v>
      </c>
      <c r="N251" s="55" t="s">
        <v>2015</v>
      </c>
      <c r="O251" s="53" t="s">
        <v>2056</v>
      </c>
      <c r="P251" s="53" t="s">
        <v>1455</v>
      </c>
    </row>
    <row r="252" spans="2:16" ht="24" x14ac:dyDescent="0.3">
      <c r="B252" s="164"/>
      <c r="C252" s="53">
        <v>7.6</v>
      </c>
      <c r="D252" s="53" t="s">
        <v>2060</v>
      </c>
      <c r="E252" s="53" t="s">
        <v>1450</v>
      </c>
      <c r="F252" s="53" t="s">
        <v>1453</v>
      </c>
      <c r="G252" s="53" t="s">
        <v>2059</v>
      </c>
      <c r="H252" s="53">
        <v>63110</v>
      </c>
      <c r="I252" s="56" t="s">
        <v>2007</v>
      </c>
      <c r="J252" s="53" t="s">
        <v>1455</v>
      </c>
      <c r="K252" s="55" t="s">
        <v>1707</v>
      </c>
      <c r="L252" s="53" t="s">
        <v>1455</v>
      </c>
      <c r="M252" s="55" t="s">
        <v>2057</v>
      </c>
      <c r="N252" s="55" t="s">
        <v>2015</v>
      </c>
      <c r="O252" s="53" t="s">
        <v>2056</v>
      </c>
      <c r="P252" s="53" t="s">
        <v>1455</v>
      </c>
    </row>
    <row r="253" spans="2:16" ht="24" x14ac:dyDescent="0.3">
      <c r="B253" s="164"/>
      <c r="C253" s="53">
        <v>7.6</v>
      </c>
      <c r="D253" s="53" t="s">
        <v>2060</v>
      </c>
      <c r="E253" s="53" t="s">
        <v>1450</v>
      </c>
      <c r="F253" s="53" t="s">
        <v>1453</v>
      </c>
      <c r="G253" s="53" t="s">
        <v>2059</v>
      </c>
      <c r="H253" s="53">
        <v>63110</v>
      </c>
      <c r="I253" s="56" t="s">
        <v>2003</v>
      </c>
      <c r="J253" s="53" t="s">
        <v>1455</v>
      </c>
      <c r="K253" s="55" t="s">
        <v>1707</v>
      </c>
      <c r="L253" s="53" t="s">
        <v>1455</v>
      </c>
      <c r="M253" s="55" t="s">
        <v>2057</v>
      </c>
      <c r="N253" s="55" t="s">
        <v>2015</v>
      </c>
      <c r="O253" s="53" t="s">
        <v>2056</v>
      </c>
      <c r="P253" s="53" t="s">
        <v>1455</v>
      </c>
    </row>
    <row r="254" spans="2:16" ht="312" x14ac:dyDescent="0.3">
      <c r="B254" s="164"/>
      <c r="C254" s="53">
        <v>7.6</v>
      </c>
      <c r="D254" s="53" t="s">
        <v>2060</v>
      </c>
      <c r="E254" s="53" t="s">
        <v>1450</v>
      </c>
      <c r="F254" s="53" t="s">
        <v>1453</v>
      </c>
      <c r="G254" s="53" t="s">
        <v>2059</v>
      </c>
      <c r="H254" s="53">
        <v>63110</v>
      </c>
      <c r="I254" s="56" t="s">
        <v>1959</v>
      </c>
      <c r="J254" s="53" t="s">
        <v>1455</v>
      </c>
      <c r="K254" s="55" t="s">
        <v>1707</v>
      </c>
      <c r="L254" s="55" t="s">
        <v>2058</v>
      </c>
      <c r="M254" s="55" t="s">
        <v>2057</v>
      </c>
      <c r="N254" s="55" t="s">
        <v>2015</v>
      </c>
      <c r="O254" s="53" t="s">
        <v>2056</v>
      </c>
      <c r="P254" s="53" t="s">
        <v>1455</v>
      </c>
    </row>
    <row r="255" spans="2:16" ht="216" x14ac:dyDescent="0.3">
      <c r="B255" s="164">
        <v>41</v>
      </c>
      <c r="C255" s="53">
        <v>7.7</v>
      </c>
      <c r="D255" s="53" t="s">
        <v>364</v>
      </c>
      <c r="E255" s="53" t="s">
        <v>2000</v>
      </c>
      <c r="F255" s="53" t="s">
        <v>899</v>
      </c>
      <c r="G255" s="53" t="s">
        <v>2042</v>
      </c>
      <c r="H255" s="53">
        <v>41000</v>
      </c>
      <c r="I255" s="54" t="s">
        <v>2013</v>
      </c>
      <c r="J255" s="55" t="s">
        <v>2055</v>
      </c>
      <c r="K255" s="53" t="s">
        <v>899</v>
      </c>
      <c r="L255" s="55" t="s">
        <v>2054</v>
      </c>
      <c r="M255" s="53" t="s">
        <v>2039</v>
      </c>
      <c r="N255" s="53" t="s">
        <v>1455</v>
      </c>
      <c r="O255" s="53" t="s">
        <v>899</v>
      </c>
      <c r="P255" s="53" t="s">
        <v>1455</v>
      </c>
    </row>
    <row r="256" spans="2:16" ht="180" x14ac:dyDescent="0.3">
      <c r="B256" s="164"/>
      <c r="C256" s="53">
        <v>7.7</v>
      </c>
      <c r="D256" s="53" t="s">
        <v>364</v>
      </c>
      <c r="E256" s="53" t="s">
        <v>2000</v>
      </c>
      <c r="F256" s="53" t="s">
        <v>899</v>
      </c>
      <c r="G256" s="53" t="s">
        <v>2042</v>
      </c>
      <c r="H256" s="53">
        <v>41000</v>
      </c>
      <c r="I256" s="54" t="s">
        <v>1992</v>
      </c>
      <c r="J256" s="55" t="s">
        <v>2015</v>
      </c>
      <c r="L256" s="55" t="s">
        <v>2015</v>
      </c>
      <c r="M256" s="53" t="s">
        <v>2039</v>
      </c>
      <c r="N256" s="55" t="s">
        <v>2053</v>
      </c>
      <c r="O256" s="53" t="s">
        <v>899</v>
      </c>
      <c r="P256" s="55" t="s">
        <v>2010</v>
      </c>
    </row>
    <row r="257" spans="2:16" ht="409.6" x14ac:dyDescent="0.3">
      <c r="B257" s="164"/>
      <c r="C257" s="53">
        <v>7.7</v>
      </c>
      <c r="D257" s="53" t="s">
        <v>364</v>
      </c>
      <c r="E257" s="53" t="s">
        <v>2000</v>
      </c>
      <c r="F257" s="53" t="s">
        <v>899</v>
      </c>
      <c r="G257" s="53" t="s">
        <v>2042</v>
      </c>
      <c r="H257" s="53">
        <v>41000</v>
      </c>
      <c r="I257" s="56" t="s">
        <v>2009</v>
      </c>
      <c r="J257" s="55" t="s">
        <v>2052</v>
      </c>
      <c r="K257" s="53" t="s">
        <v>899</v>
      </c>
      <c r="L257" s="55" t="s">
        <v>2051</v>
      </c>
      <c r="M257" s="53" t="s">
        <v>2039</v>
      </c>
      <c r="N257" s="55" t="s">
        <v>2050</v>
      </c>
      <c r="O257" s="53" t="s">
        <v>899</v>
      </c>
      <c r="P257" s="53" t="s">
        <v>1455</v>
      </c>
    </row>
    <row r="258" spans="2:16" ht="409.6" x14ac:dyDescent="0.3">
      <c r="B258" s="164"/>
      <c r="C258" s="53">
        <v>7.7</v>
      </c>
      <c r="D258" s="53" t="s">
        <v>364</v>
      </c>
      <c r="E258" s="53" t="s">
        <v>2000</v>
      </c>
      <c r="F258" s="53" t="s">
        <v>899</v>
      </c>
      <c r="G258" s="53" t="s">
        <v>2042</v>
      </c>
      <c r="H258" s="53">
        <v>41000</v>
      </c>
      <c r="I258" s="56" t="s">
        <v>2007</v>
      </c>
      <c r="J258" s="55" t="s">
        <v>2049</v>
      </c>
      <c r="K258" s="53" t="s">
        <v>899</v>
      </c>
      <c r="L258" s="55" t="s">
        <v>2048</v>
      </c>
      <c r="M258" s="53" t="s">
        <v>2039</v>
      </c>
      <c r="N258" s="55" t="s">
        <v>2047</v>
      </c>
      <c r="O258" s="53" t="s">
        <v>899</v>
      </c>
      <c r="P258" s="55" t="s">
        <v>2004</v>
      </c>
    </row>
    <row r="259" spans="2:16" ht="409.6" x14ac:dyDescent="0.3">
      <c r="B259" s="164"/>
      <c r="C259" s="53">
        <v>7.7</v>
      </c>
      <c r="D259" s="53" t="s">
        <v>364</v>
      </c>
      <c r="E259" s="53" t="s">
        <v>2000</v>
      </c>
      <c r="F259" s="53" t="s">
        <v>899</v>
      </c>
      <c r="G259" s="53" t="s">
        <v>2042</v>
      </c>
      <c r="H259" s="53">
        <v>41000</v>
      </c>
      <c r="I259" s="56" t="s">
        <v>2003</v>
      </c>
      <c r="J259" s="55" t="s">
        <v>2046</v>
      </c>
      <c r="K259" s="53" t="s">
        <v>899</v>
      </c>
      <c r="L259" s="55" t="s">
        <v>2045</v>
      </c>
      <c r="M259" s="53" t="s">
        <v>2039</v>
      </c>
      <c r="N259" s="55" t="s">
        <v>2044</v>
      </c>
      <c r="O259" s="53" t="s">
        <v>899</v>
      </c>
      <c r="P259" s="55" t="s">
        <v>2043</v>
      </c>
    </row>
    <row r="260" spans="2:16" ht="409.6" x14ac:dyDescent="0.3">
      <c r="B260" s="164"/>
      <c r="C260" s="53">
        <v>7.7</v>
      </c>
      <c r="D260" s="53" t="s">
        <v>364</v>
      </c>
      <c r="E260" s="53" t="s">
        <v>2000</v>
      </c>
      <c r="F260" s="53" t="s">
        <v>899</v>
      </c>
      <c r="G260" s="53" t="s">
        <v>2042</v>
      </c>
      <c r="H260" s="53">
        <v>41000</v>
      </c>
      <c r="I260" s="56" t="s">
        <v>1959</v>
      </c>
      <c r="J260" s="55" t="s">
        <v>2041</v>
      </c>
      <c r="K260" s="53" t="s">
        <v>899</v>
      </c>
      <c r="L260" s="55" t="s">
        <v>2040</v>
      </c>
      <c r="M260" s="53" t="s">
        <v>2039</v>
      </c>
      <c r="N260" s="55" t="s">
        <v>2038</v>
      </c>
      <c r="O260" s="53" t="s">
        <v>899</v>
      </c>
      <c r="P260" s="55" t="s">
        <v>2037</v>
      </c>
    </row>
    <row r="261" spans="2:16" ht="288" x14ac:dyDescent="0.3">
      <c r="B261" s="164">
        <v>42</v>
      </c>
      <c r="C261" s="53">
        <v>7.7</v>
      </c>
      <c r="D261" s="53" t="s">
        <v>364</v>
      </c>
      <c r="E261" s="53" t="s">
        <v>2000</v>
      </c>
      <c r="F261" s="53" t="s">
        <v>2029</v>
      </c>
      <c r="G261" s="53" t="s">
        <v>2028</v>
      </c>
      <c r="H261" s="53">
        <v>41000</v>
      </c>
      <c r="I261" s="54" t="s">
        <v>2013</v>
      </c>
      <c r="J261" s="55" t="s">
        <v>2036</v>
      </c>
      <c r="K261" s="55" t="s">
        <v>904</v>
      </c>
      <c r="L261" s="55" t="s">
        <v>2023</v>
      </c>
      <c r="M261" s="53" t="s">
        <v>2025</v>
      </c>
      <c r="N261" s="53" t="s">
        <v>1455</v>
      </c>
      <c r="O261" s="53" t="s">
        <v>904</v>
      </c>
      <c r="P261" s="53" t="s">
        <v>1455</v>
      </c>
    </row>
    <row r="262" spans="2:16" ht="48" x14ac:dyDescent="0.3">
      <c r="B262" s="164"/>
      <c r="C262" s="53">
        <v>7.7</v>
      </c>
      <c r="D262" s="53" t="s">
        <v>364</v>
      </c>
      <c r="E262" s="53" t="s">
        <v>2000</v>
      </c>
      <c r="F262" s="53" t="s">
        <v>2029</v>
      </c>
      <c r="G262" s="53" t="s">
        <v>2028</v>
      </c>
      <c r="H262" s="53">
        <v>41000</v>
      </c>
      <c r="I262" s="54" t="s">
        <v>1992</v>
      </c>
      <c r="J262" s="55" t="s">
        <v>2015</v>
      </c>
      <c r="K262" s="55" t="s">
        <v>904</v>
      </c>
      <c r="L262" s="55" t="s">
        <v>2015</v>
      </c>
      <c r="M262" s="53" t="s">
        <v>2025</v>
      </c>
      <c r="N262" s="53" t="s">
        <v>2005</v>
      </c>
      <c r="O262" s="53" t="s">
        <v>904</v>
      </c>
      <c r="P262" s="55" t="s">
        <v>2010</v>
      </c>
    </row>
    <row r="263" spans="2:16" ht="408" x14ac:dyDescent="0.3">
      <c r="B263" s="164"/>
      <c r="C263" s="53">
        <v>7.7</v>
      </c>
      <c r="D263" s="53" t="s">
        <v>364</v>
      </c>
      <c r="E263" s="53" t="s">
        <v>2000</v>
      </c>
      <c r="F263" s="53" t="s">
        <v>2029</v>
      </c>
      <c r="G263" s="53" t="s">
        <v>2028</v>
      </c>
      <c r="H263" s="53">
        <v>41000</v>
      </c>
      <c r="I263" s="56" t="s">
        <v>2009</v>
      </c>
      <c r="J263" s="55" t="s">
        <v>2035</v>
      </c>
      <c r="K263" s="55" t="s">
        <v>904</v>
      </c>
      <c r="L263" s="55" t="s">
        <v>2034</v>
      </c>
      <c r="M263" s="53" t="s">
        <v>2025</v>
      </c>
      <c r="N263" s="55" t="s">
        <v>2008</v>
      </c>
      <c r="O263" s="53" t="s">
        <v>904</v>
      </c>
      <c r="P263" s="53" t="s">
        <v>1455</v>
      </c>
    </row>
    <row r="264" spans="2:16" ht="192" x14ac:dyDescent="0.3">
      <c r="B264" s="164"/>
      <c r="C264" s="53">
        <v>7.7</v>
      </c>
      <c r="D264" s="53" t="s">
        <v>364</v>
      </c>
      <c r="E264" s="53" t="s">
        <v>2000</v>
      </c>
      <c r="F264" s="53" t="s">
        <v>2029</v>
      </c>
      <c r="G264" s="53" t="s">
        <v>2028</v>
      </c>
      <c r="H264" s="53">
        <v>41000</v>
      </c>
      <c r="I264" s="56" t="s">
        <v>2007</v>
      </c>
      <c r="J264" s="53" t="s">
        <v>1455</v>
      </c>
      <c r="K264" s="55" t="s">
        <v>904</v>
      </c>
      <c r="L264" s="53" t="s">
        <v>1455</v>
      </c>
      <c r="M264" s="53" t="s">
        <v>2025</v>
      </c>
      <c r="N264" s="53" t="s">
        <v>2005</v>
      </c>
      <c r="O264" s="53" t="s">
        <v>904</v>
      </c>
      <c r="P264" s="55" t="s">
        <v>2033</v>
      </c>
    </row>
    <row r="265" spans="2:16" ht="276" x14ac:dyDescent="0.3">
      <c r="B265" s="164"/>
      <c r="C265" s="53">
        <v>7.7</v>
      </c>
      <c r="D265" s="53" t="s">
        <v>364</v>
      </c>
      <c r="E265" s="53" t="s">
        <v>2000</v>
      </c>
      <c r="F265" s="53" t="s">
        <v>2029</v>
      </c>
      <c r="G265" s="53" t="s">
        <v>2028</v>
      </c>
      <c r="H265" s="53">
        <v>41000</v>
      </c>
      <c r="I265" s="56" t="s">
        <v>2003</v>
      </c>
      <c r="J265" s="55" t="s">
        <v>2032</v>
      </c>
      <c r="K265" s="55" t="s">
        <v>904</v>
      </c>
      <c r="L265" s="55" t="s">
        <v>2031</v>
      </c>
      <c r="M265" s="53" t="s">
        <v>2025</v>
      </c>
      <c r="N265" s="55" t="s">
        <v>2002</v>
      </c>
      <c r="O265" s="53" t="s">
        <v>904</v>
      </c>
      <c r="P265" s="55" t="s">
        <v>2030</v>
      </c>
    </row>
    <row r="266" spans="2:16" ht="396" x14ac:dyDescent="0.3">
      <c r="B266" s="164"/>
      <c r="C266" s="53">
        <v>7.7</v>
      </c>
      <c r="D266" s="53" t="s">
        <v>364</v>
      </c>
      <c r="E266" s="53" t="s">
        <v>2000</v>
      </c>
      <c r="F266" s="53" t="s">
        <v>2029</v>
      </c>
      <c r="G266" s="53" t="s">
        <v>2028</v>
      </c>
      <c r="H266" s="53">
        <v>41000</v>
      </c>
      <c r="I266" s="56" t="s">
        <v>1959</v>
      </c>
      <c r="J266" s="55" t="s">
        <v>2027</v>
      </c>
      <c r="K266" s="55" t="s">
        <v>904</v>
      </c>
      <c r="L266" s="55" t="s">
        <v>2026</v>
      </c>
      <c r="M266" s="53" t="s">
        <v>2025</v>
      </c>
      <c r="N266" s="55" t="s">
        <v>1997</v>
      </c>
      <c r="O266" s="53" t="s">
        <v>904</v>
      </c>
      <c r="P266" s="55" t="s">
        <v>2024</v>
      </c>
    </row>
    <row r="267" spans="2:16" ht="120" x14ac:dyDescent="0.3">
      <c r="B267" s="164">
        <v>43</v>
      </c>
      <c r="C267" s="53">
        <v>7.7</v>
      </c>
      <c r="D267" s="53" t="s">
        <v>364</v>
      </c>
      <c r="E267" s="53" t="s">
        <v>2000</v>
      </c>
      <c r="F267" s="53" t="s">
        <v>995</v>
      </c>
      <c r="G267" s="53" t="s">
        <v>2018</v>
      </c>
      <c r="H267" s="53">
        <v>43</v>
      </c>
      <c r="I267" s="54" t="s">
        <v>2013</v>
      </c>
      <c r="J267" s="53" t="s">
        <v>1455</v>
      </c>
      <c r="K267" s="55" t="s">
        <v>2017</v>
      </c>
      <c r="L267" s="55" t="s">
        <v>2023</v>
      </c>
      <c r="M267" s="53" t="s">
        <v>2016</v>
      </c>
      <c r="N267" s="55" t="s">
        <v>1455</v>
      </c>
      <c r="O267" s="57" t="s">
        <v>2014</v>
      </c>
      <c r="P267" s="57" t="s">
        <v>2014</v>
      </c>
    </row>
    <row r="268" spans="2:16" ht="120" x14ac:dyDescent="0.3">
      <c r="B268" s="164"/>
      <c r="C268" s="53">
        <v>7.7</v>
      </c>
      <c r="D268" s="53" t="s">
        <v>364</v>
      </c>
      <c r="E268" s="53" t="s">
        <v>2000</v>
      </c>
      <c r="F268" s="53" t="s">
        <v>995</v>
      </c>
      <c r="G268" s="53" t="s">
        <v>2018</v>
      </c>
      <c r="H268" s="53">
        <v>43</v>
      </c>
      <c r="I268" s="54" t="s">
        <v>1992</v>
      </c>
      <c r="J268" s="55" t="s">
        <v>2015</v>
      </c>
      <c r="K268" s="55" t="s">
        <v>2017</v>
      </c>
      <c r="L268" s="55" t="s">
        <v>2015</v>
      </c>
      <c r="M268" s="53" t="s">
        <v>2016</v>
      </c>
      <c r="N268" s="55" t="s">
        <v>2015</v>
      </c>
      <c r="O268" s="57" t="s">
        <v>2014</v>
      </c>
      <c r="P268" s="57" t="s">
        <v>2014</v>
      </c>
    </row>
    <row r="269" spans="2:16" ht="120" x14ac:dyDescent="0.3">
      <c r="B269" s="164"/>
      <c r="C269" s="53">
        <v>7.7</v>
      </c>
      <c r="D269" s="53" t="s">
        <v>364</v>
      </c>
      <c r="E269" s="53" t="s">
        <v>2000</v>
      </c>
      <c r="F269" s="53" t="s">
        <v>995</v>
      </c>
      <c r="G269" s="53" t="s">
        <v>2018</v>
      </c>
      <c r="H269" s="53">
        <v>43</v>
      </c>
      <c r="I269" s="56" t="s">
        <v>2009</v>
      </c>
      <c r="J269" s="55" t="s">
        <v>2022</v>
      </c>
      <c r="K269" s="55" t="s">
        <v>2017</v>
      </c>
      <c r="L269" s="53" t="s">
        <v>1455</v>
      </c>
      <c r="M269" s="53" t="s">
        <v>2016</v>
      </c>
      <c r="N269" s="55" t="s">
        <v>2015</v>
      </c>
      <c r="O269" s="57" t="s">
        <v>2014</v>
      </c>
      <c r="P269" s="57" t="s">
        <v>2014</v>
      </c>
    </row>
    <row r="270" spans="2:16" ht="120" x14ac:dyDescent="0.3">
      <c r="B270" s="164"/>
      <c r="C270" s="53">
        <v>7.7</v>
      </c>
      <c r="D270" s="53" t="s">
        <v>364</v>
      </c>
      <c r="E270" s="53" t="s">
        <v>2000</v>
      </c>
      <c r="F270" s="53" t="s">
        <v>995</v>
      </c>
      <c r="G270" s="53" t="s">
        <v>2018</v>
      </c>
      <c r="H270" s="53">
        <v>43</v>
      </c>
      <c r="I270" s="56" t="s">
        <v>2007</v>
      </c>
      <c r="J270" s="53" t="s">
        <v>1455</v>
      </c>
      <c r="K270" s="55" t="s">
        <v>2017</v>
      </c>
      <c r="L270" s="53" t="s">
        <v>1455</v>
      </c>
      <c r="M270" s="53" t="s">
        <v>2016</v>
      </c>
      <c r="N270" s="55" t="s">
        <v>2015</v>
      </c>
      <c r="O270" s="57" t="s">
        <v>2014</v>
      </c>
      <c r="P270" s="57" t="s">
        <v>2014</v>
      </c>
    </row>
    <row r="271" spans="2:16" ht="276" x14ac:dyDescent="0.3">
      <c r="B271" s="164"/>
      <c r="C271" s="53">
        <v>7.7</v>
      </c>
      <c r="D271" s="53" t="s">
        <v>364</v>
      </c>
      <c r="E271" s="53" t="s">
        <v>2000</v>
      </c>
      <c r="F271" s="53" t="s">
        <v>995</v>
      </c>
      <c r="G271" s="53" t="s">
        <v>2018</v>
      </c>
      <c r="H271" s="53">
        <v>43</v>
      </c>
      <c r="I271" s="56" t="s">
        <v>2003</v>
      </c>
      <c r="J271" s="55" t="s">
        <v>2021</v>
      </c>
      <c r="K271" s="55" t="s">
        <v>2017</v>
      </c>
      <c r="L271" s="55" t="s">
        <v>2020</v>
      </c>
      <c r="M271" s="53" t="s">
        <v>2016</v>
      </c>
      <c r="N271" s="55" t="s">
        <v>2019</v>
      </c>
      <c r="O271" s="57" t="s">
        <v>2014</v>
      </c>
      <c r="P271" s="57" t="s">
        <v>2014</v>
      </c>
    </row>
    <row r="272" spans="2:16" ht="120" x14ac:dyDescent="0.3">
      <c r="B272" s="164"/>
      <c r="C272" s="53">
        <v>7.7</v>
      </c>
      <c r="D272" s="53" t="s">
        <v>364</v>
      </c>
      <c r="E272" s="53" t="s">
        <v>2000</v>
      </c>
      <c r="F272" s="53" t="s">
        <v>995</v>
      </c>
      <c r="G272" s="53" t="s">
        <v>2018</v>
      </c>
      <c r="H272" s="53">
        <v>43</v>
      </c>
      <c r="I272" s="56" t="s">
        <v>1959</v>
      </c>
      <c r="J272" s="53" t="s">
        <v>1455</v>
      </c>
      <c r="K272" s="55" t="s">
        <v>2017</v>
      </c>
      <c r="L272" s="53" t="s">
        <v>1455</v>
      </c>
      <c r="M272" s="53" t="s">
        <v>2016</v>
      </c>
      <c r="N272" s="55" t="s">
        <v>2015</v>
      </c>
      <c r="O272" s="57" t="s">
        <v>2014</v>
      </c>
      <c r="P272" s="57" t="s">
        <v>2014</v>
      </c>
    </row>
    <row r="273" spans="2:16" x14ac:dyDescent="0.3">
      <c r="B273" s="164">
        <v>44</v>
      </c>
      <c r="C273" s="53">
        <v>7.7</v>
      </c>
      <c r="D273" s="53" t="s">
        <v>364</v>
      </c>
      <c r="E273" s="53" t="s">
        <v>2000</v>
      </c>
      <c r="F273" s="53" t="s">
        <v>999</v>
      </c>
      <c r="G273" s="53" t="s">
        <v>1999</v>
      </c>
      <c r="H273" s="53">
        <v>68</v>
      </c>
      <c r="I273" s="54" t="s">
        <v>2013</v>
      </c>
      <c r="J273" s="53" t="s">
        <v>2012</v>
      </c>
      <c r="K273" s="53" t="s">
        <v>911</v>
      </c>
      <c r="L273" s="53" t="s">
        <v>1455</v>
      </c>
      <c r="M273" s="53" t="s">
        <v>1998</v>
      </c>
      <c r="N273" s="53" t="s">
        <v>1455</v>
      </c>
      <c r="O273" s="53" t="s">
        <v>1299</v>
      </c>
      <c r="P273" s="53" t="s">
        <v>1455</v>
      </c>
    </row>
    <row r="274" spans="2:16" ht="48" x14ac:dyDescent="0.3">
      <c r="B274" s="164"/>
      <c r="C274" s="53">
        <v>7.7</v>
      </c>
      <c r="D274" s="53" t="s">
        <v>364</v>
      </c>
      <c r="E274" s="53" t="s">
        <v>2000</v>
      </c>
      <c r="F274" s="53" t="s">
        <v>999</v>
      </c>
      <c r="G274" s="53" t="s">
        <v>1999</v>
      </c>
      <c r="H274" s="53">
        <v>68</v>
      </c>
      <c r="I274" s="54" t="s">
        <v>1992</v>
      </c>
      <c r="J274" s="53" t="s">
        <v>2011</v>
      </c>
      <c r="K274" s="53" t="s">
        <v>911</v>
      </c>
      <c r="L274" s="53" t="s">
        <v>2011</v>
      </c>
      <c r="M274" s="53" t="s">
        <v>1998</v>
      </c>
      <c r="N274" s="53" t="s">
        <v>2005</v>
      </c>
      <c r="O274" s="53" t="s">
        <v>1299</v>
      </c>
      <c r="P274" s="55" t="s">
        <v>2010</v>
      </c>
    </row>
    <row r="275" spans="2:16" ht="408" x14ac:dyDescent="0.3">
      <c r="B275" s="164"/>
      <c r="C275" s="53">
        <v>7.7</v>
      </c>
      <c r="D275" s="53" t="s">
        <v>364</v>
      </c>
      <c r="E275" s="53" t="s">
        <v>2000</v>
      </c>
      <c r="F275" s="53" t="s">
        <v>999</v>
      </c>
      <c r="G275" s="53" t="s">
        <v>1999</v>
      </c>
      <c r="H275" s="53">
        <v>68</v>
      </c>
      <c r="I275" s="56" t="s">
        <v>2009</v>
      </c>
      <c r="J275" s="53" t="s">
        <v>1455</v>
      </c>
      <c r="K275" s="53" t="s">
        <v>911</v>
      </c>
      <c r="L275" s="53" t="s">
        <v>1455</v>
      </c>
      <c r="M275" s="53" t="s">
        <v>1998</v>
      </c>
      <c r="N275" s="55" t="s">
        <v>2008</v>
      </c>
      <c r="O275" s="53" t="s">
        <v>1299</v>
      </c>
      <c r="P275" s="53" t="s">
        <v>1455</v>
      </c>
    </row>
    <row r="276" spans="2:16" ht="372" x14ac:dyDescent="0.3">
      <c r="B276" s="164"/>
      <c r="C276" s="53">
        <v>7.7</v>
      </c>
      <c r="D276" s="53" t="s">
        <v>364</v>
      </c>
      <c r="E276" s="53" t="s">
        <v>2000</v>
      </c>
      <c r="F276" s="53" t="s">
        <v>999</v>
      </c>
      <c r="G276" s="53" t="s">
        <v>1999</v>
      </c>
      <c r="H276" s="53">
        <v>68</v>
      </c>
      <c r="I276" s="56" t="s">
        <v>2007</v>
      </c>
      <c r="J276" s="55" t="s">
        <v>2006</v>
      </c>
      <c r="K276" s="53" t="s">
        <v>911</v>
      </c>
      <c r="L276" s="53" t="s">
        <v>1455</v>
      </c>
      <c r="M276" s="53" t="s">
        <v>1998</v>
      </c>
      <c r="N276" s="53" t="s">
        <v>2005</v>
      </c>
      <c r="O276" s="53" t="s">
        <v>1299</v>
      </c>
      <c r="P276" s="55" t="s">
        <v>2004</v>
      </c>
    </row>
    <row r="277" spans="2:16" ht="240" x14ac:dyDescent="0.3">
      <c r="B277" s="164"/>
      <c r="C277" s="53">
        <v>7.7</v>
      </c>
      <c r="D277" s="53" t="s">
        <v>364</v>
      </c>
      <c r="E277" s="53" t="s">
        <v>2000</v>
      </c>
      <c r="F277" s="53" t="s">
        <v>999</v>
      </c>
      <c r="G277" s="53" t="s">
        <v>1999</v>
      </c>
      <c r="H277" s="53">
        <v>68</v>
      </c>
      <c r="I277" s="56" t="s">
        <v>2003</v>
      </c>
      <c r="J277" s="53" t="s">
        <v>1455</v>
      </c>
      <c r="K277" s="53" t="s">
        <v>911</v>
      </c>
      <c r="L277" s="53" t="s">
        <v>1455</v>
      </c>
      <c r="M277" s="53" t="s">
        <v>1998</v>
      </c>
      <c r="N277" s="55" t="s">
        <v>2002</v>
      </c>
      <c r="O277" s="53" t="s">
        <v>1299</v>
      </c>
      <c r="P277" s="55" t="s">
        <v>2001</v>
      </c>
    </row>
    <row r="278" spans="2:16" ht="192" x14ac:dyDescent="0.3">
      <c r="B278" s="164"/>
      <c r="C278" s="53">
        <v>7.7</v>
      </c>
      <c r="D278" s="53" t="s">
        <v>364</v>
      </c>
      <c r="E278" s="53" t="s">
        <v>2000</v>
      </c>
      <c r="F278" s="53" t="s">
        <v>999</v>
      </c>
      <c r="G278" s="53" t="s">
        <v>1999</v>
      </c>
      <c r="H278" s="53">
        <v>68</v>
      </c>
      <c r="I278" s="56" t="s">
        <v>1959</v>
      </c>
      <c r="J278" s="53" t="s">
        <v>1455</v>
      </c>
      <c r="K278" s="53" t="s">
        <v>911</v>
      </c>
      <c r="L278" s="53" t="s">
        <v>1455</v>
      </c>
      <c r="M278" s="53" t="s">
        <v>1998</v>
      </c>
      <c r="N278" s="55" t="s">
        <v>1997</v>
      </c>
      <c r="O278" s="53" t="s">
        <v>1299</v>
      </c>
      <c r="P278" s="53" t="s">
        <v>1455</v>
      </c>
    </row>
  </sheetData>
  <autoFilter ref="B2:P2" xr:uid="{AE62CEAD-A641-4E67-B9FD-F16794003E4B}"/>
  <mergeCells count="44">
    <mergeCell ref="B267:B272"/>
    <mergeCell ref="B273:B278"/>
    <mergeCell ref="B225:B236"/>
    <mergeCell ref="B237:B242"/>
    <mergeCell ref="B243:B248"/>
    <mergeCell ref="B249:B254"/>
    <mergeCell ref="B255:B260"/>
    <mergeCell ref="B261:B266"/>
    <mergeCell ref="B219:B224"/>
    <mergeCell ref="B147:B152"/>
    <mergeCell ref="B153:B158"/>
    <mergeCell ref="B159:B164"/>
    <mergeCell ref="B165:B170"/>
    <mergeCell ref="B171:B176"/>
    <mergeCell ref="B207:B218"/>
    <mergeCell ref="B177:B182"/>
    <mergeCell ref="B183:B188"/>
    <mergeCell ref="B189:B194"/>
    <mergeCell ref="B195:B200"/>
    <mergeCell ref="B201:B206"/>
    <mergeCell ref="B57:B62"/>
    <mergeCell ref="B63:B68"/>
    <mergeCell ref="B141:B146"/>
    <mergeCell ref="B75:B80"/>
    <mergeCell ref="B81:B86"/>
    <mergeCell ref="B87:B92"/>
    <mergeCell ref="B93:B98"/>
    <mergeCell ref="B99:B104"/>
    <mergeCell ref="B105:B110"/>
    <mergeCell ref="B111:B116"/>
    <mergeCell ref="B69:B74"/>
    <mergeCell ref="B117:B122"/>
    <mergeCell ref="B123:B128"/>
    <mergeCell ref="B129:B134"/>
    <mergeCell ref="B135:B140"/>
    <mergeCell ref="B33:B38"/>
    <mergeCell ref="B39:B44"/>
    <mergeCell ref="B45:B50"/>
    <mergeCell ref="B51:B56"/>
    <mergeCell ref="B3:B8"/>
    <mergeCell ref="B9:B14"/>
    <mergeCell ref="B15:B20"/>
    <mergeCell ref="B21:B26"/>
    <mergeCell ref="B27:B32"/>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0C311A-F8CA-4D0E-99F3-046F5F38D4F5}">
  <sheetPr>
    <tabColor theme="7" tint="0.59999389629810485"/>
  </sheetPr>
  <dimension ref="B2:K48"/>
  <sheetViews>
    <sheetView showGridLines="0" zoomScaleNormal="100" workbookViewId="0">
      <pane xSplit="2" ySplit="2" topLeftCell="C4" activePane="bottomRight" state="frozen"/>
      <selection activeCell="E5" sqref="E5"/>
      <selection pane="topRight" activeCell="E5" sqref="E5"/>
      <selection pane="bottomLeft" activeCell="E5" sqref="E5"/>
      <selection pane="bottomRight" activeCell="F12" sqref="F12"/>
    </sheetView>
  </sheetViews>
  <sheetFormatPr defaultColWidth="8.88671875" defaultRowHeight="12" x14ac:dyDescent="0.3"/>
  <cols>
    <col min="1" max="1" width="8.88671875" style="53"/>
    <col min="2" max="3" width="14.33203125" style="58" customWidth="1"/>
    <col min="4" max="4" width="14.33203125" style="53" customWidth="1"/>
    <col min="5" max="5" width="31.88671875" style="53" customWidth="1"/>
    <col min="6" max="6" width="37.33203125" style="53" customWidth="1"/>
    <col min="7" max="7" width="20" style="53" bestFit="1" customWidth="1"/>
    <col min="8" max="8" width="18.5546875" style="53" bestFit="1" customWidth="1"/>
    <col min="9" max="9" width="65.5546875" style="53" bestFit="1" customWidth="1"/>
    <col min="10" max="10" width="54.109375" style="53" customWidth="1"/>
    <col min="11" max="11" width="65.5546875" style="53" bestFit="1" customWidth="1"/>
    <col min="12" max="16384" width="8.88671875" style="53"/>
  </cols>
  <sheetData>
    <row r="2" spans="2:11" x14ac:dyDescent="0.3">
      <c r="B2" s="77" t="s">
        <v>2461</v>
      </c>
      <c r="C2" s="76" t="s">
        <v>2460</v>
      </c>
      <c r="D2" s="75" t="s">
        <v>2459</v>
      </c>
      <c r="E2" s="75" t="s">
        <v>2458</v>
      </c>
      <c r="F2" s="75" t="s">
        <v>2457</v>
      </c>
      <c r="G2" s="75" t="s">
        <v>2476</v>
      </c>
      <c r="H2" s="75" t="s">
        <v>2455</v>
      </c>
      <c r="I2" s="74" t="s">
        <v>2452</v>
      </c>
      <c r="J2" s="73" t="s">
        <v>2450</v>
      </c>
      <c r="K2" s="72" t="s">
        <v>2448</v>
      </c>
    </row>
    <row r="3" spans="2:11" ht="63" customHeight="1" x14ac:dyDescent="0.3">
      <c r="B3" s="69">
        <v>1</v>
      </c>
      <c r="C3" s="58">
        <v>7.1</v>
      </c>
      <c r="D3" s="55" t="s">
        <v>1041</v>
      </c>
      <c r="E3" s="55" t="s">
        <v>2438</v>
      </c>
      <c r="F3" s="55" t="s">
        <v>2437</v>
      </c>
      <c r="G3" s="53" t="s">
        <v>2436</v>
      </c>
      <c r="H3" s="53">
        <v>203940</v>
      </c>
      <c r="I3" s="55" t="s">
        <v>2435</v>
      </c>
      <c r="J3" s="57" t="s">
        <v>2014</v>
      </c>
      <c r="K3" s="70" t="s">
        <v>2475</v>
      </c>
    </row>
    <row r="4" spans="2:11" ht="84" x14ac:dyDescent="0.3">
      <c r="B4" s="69">
        <v>2</v>
      </c>
      <c r="C4" s="58">
        <v>7.2</v>
      </c>
      <c r="D4" s="53" t="s">
        <v>1966</v>
      </c>
      <c r="E4" s="55" t="s">
        <v>163</v>
      </c>
      <c r="F4" s="55" t="s">
        <v>1103</v>
      </c>
      <c r="G4" s="53" t="s">
        <v>2423</v>
      </c>
      <c r="H4" s="55" t="s">
        <v>2256</v>
      </c>
      <c r="I4" s="55" t="s">
        <v>2474</v>
      </c>
      <c r="J4" s="55" t="s">
        <v>2473</v>
      </c>
      <c r="K4" s="70" t="s">
        <v>2417</v>
      </c>
    </row>
    <row r="5" spans="2:11" ht="12" customHeight="1" x14ac:dyDescent="0.3">
      <c r="B5" s="69">
        <v>3</v>
      </c>
      <c r="C5" s="58">
        <v>7.2</v>
      </c>
      <c r="D5" s="53" t="s">
        <v>1966</v>
      </c>
      <c r="E5" s="55" t="s">
        <v>163</v>
      </c>
      <c r="F5" s="53" t="s">
        <v>1111</v>
      </c>
      <c r="G5" s="53" t="s">
        <v>2409</v>
      </c>
      <c r="H5" s="55">
        <v>23940</v>
      </c>
      <c r="I5" s="53" t="s">
        <v>1111</v>
      </c>
      <c r="J5" s="53" t="s">
        <v>1111</v>
      </c>
      <c r="K5" s="70" t="s">
        <v>1304</v>
      </c>
    </row>
    <row r="6" spans="2:11" x14ac:dyDescent="0.3">
      <c r="B6" s="69">
        <v>4</v>
      </c>
      <c r="C6" s="58">
        <v>7.2</v>
      </c>
      <c r="D6" s="53" t="s">
        <v>1966</v>
      </c>
      <c r="E6" s="55" t="s">
        <v>163</v>
      </c>
      <c r="F6" s="53" t="s">
        <v>1116</v>
      </c>
      <c r="G6" s="53" t="s">
        <v>2400</v>
      </c>
      <c r="H6" s="53">
        <v>2420</v>
      </c>
      <c r="I6" s="53" t="s">
        <v>1116</v>
      </c>
      <c r="J6" s="53" t="s">
        <v>2399</v>
      </c>
      <c r="K6" s="70" t="s">
        <v>1309</v>
      </c>
    </row>
    <row r="7" spans="2:11" x14ac:dyDescent="0.3">
      <c r="B7" s="69">
        <v>5</v>
      </c>
      <c r="C7" s="58">
        <v>7.2</v>
      </c>
      <c r="D7" s="53" t="s">
        <v>1966</v>
      </c>
      <c r="E7" s="55" t="s">
        <v>163</v>
      </c>
      <c r="F7" s="53" t="s">
        <v>2389</v>
      </c>
      <c r="G7" s="53" t="s">
        <v>2391</v>
      </c>
      <c r="H7" s="53" t="s">
        <v>2390</v>
      </c>
      <c r="I7" s="55" t="s">
        <v>2389</v>
      </c>
      <c r="J7" s="53" t="s">
        <v>2388</v>
      </c>
      <c r="K7" s="68" t="s">
        <v>1548</v>
      </c>
    </row>
    <row r="8" spans="2:11" x14ac:dyDescent="0.3">
      <c r="B8" s="69">
        <v>6</v>
      </c>
      <c r="C8" s="58">
        <v>7.2</v>
      </c>
      <c r="D8" s="53" t="s">
        <v>1966</v>
      </c>
      <c r="E8" s="55" t="s">
        <v>163</v>
      </c>
      <c r="F8" s="53" t="s">
        <v>1124</v>
      </c>
      <c r="G8" s="53" t="s">
        <v>2380</v>
      </c>
      <c r="H8" s="53">
        <v>2011</v>
      </c>
      <c r="I8" s="53" t="s">
        <v>1124</v>
      </c>
      <c r="J8" s="53" t="s">
        <v>2379</v>
      </c>
      <c r="K8" s="68" t="s">
        <v>2472</v>
      </c>
    </row>
    <row r="9" spans="2:11" ht="36" x14ac:dyDescent="0.3">
      <c r="B9" s="69">
        <v>7</v>
      </c>
      <c r="C9" s="58">
        <v>7.2</v>
      </c>
      <c r="D9" s="53" t="s">
        <v>1966</v>
      </c>
      <c r="E9" s="55" t="s">
        <v>163</v>
      </c>
      <c r="F9" s="53" t="s">
        <v>2373</v>
      </c>
      <c r="G9" s="53" t="s">
        <v>2372</v>
      </c>
      <c r="H9" s="53">
        <v>202</v>
      </c>
      <c r="I9" s="55" t="s">
        <v>2371</v>
      </c>
      <c r="J9" s="53" t="s">
        <v>2363</v>
      </c>
      <c r="K9" s="70" t="s">
        <v>228</v>
      </c>
    </row>
    <row r="10" spans="2:11" ht="15.6" customHeight="1" x14ac:dyDescent="0.3">
      <c r="B10" s="69">
        <v>8</v>
      </c>
      <c r="C10" s="58">
        <v>7.2</v>
      </c>
      <c r="D10" s="53" t="s">
        <v>1966</v>
      </c>
      <c r="E10" s="55" t="s">
        <v>163</v>
      </c>
      <c r="F10" s="53" t="s">
        <v>2365</v>
      </c>
      <c r="G10" s="53" t="s">
        <v>2364</v>
      </c>
      <c r="H10" s="53">
        <v>202</v>
      </c>
      <c r="I10" s="55" t="s">
        <v>1603</v>
      </c>
      <c r="J10" s="53" t="s">
        <v>2363</v>
      </c>
      <c r="K10" s="70" t="s">
        <v>228</v>
      </c>
    </row>
    <row r="11" spans="2:11" x14ac:dyDescent="0.3">
      <c r="B11" s="69">
        <v>9</v>
      </c>
      <c r="C11" s="58">
        <v>7.2</v>
      </c>
      <c r="D11" s="53" t="s">
        <v>1966</v>
      </c>
      <c r="E11" s="55" t="s">
        <v>163</v>
      </c>
      <c r="F11" s="53" t="s">
        <v>229</v>
      </c>
      <c r="G11" s="53" t="s">
        <v>2357</v>
      </c>
      <c r="H11" s="53">
        <v>20120</v>
      </c>
      <c r="I11" s="53" t="s">
        <v>1606</v>
      </c>
      <c r="J11" s="57" t="s">
        <v>2014</v>
      </c>
      <c r="K11" s="71" t="s">
        <v>2014</v>
      </c>
    </row>
    <row r="12" spans="2:11" x14ac:dyDescent="0.3">
      <c r="B12" s="69">
        <v>10</v>
      </c>
      <c r="C12" s="58">
        <v>7.2</v>
      </c>
      <c r="D12" s="53" t="s">
        <v>1966</v>
      </c>
      <c r="E12" s="55" t="s">
        <v>163</v>
      </c>
      <c r="F12" s="53" t="s">
        <v>1171</v>
      </c>
      <c r="G12" s="53" t="s">
        <v>2348</v>
      </c>
      <c r="H12" s="53">
        <v>20130</v>
      </c>
      <c r="I12" s="53" t="s">
        <v>1171</v>
      </c>
      <c r="J12" s="55" t="s">
        <v>2347</v>
      </c>
      <c r="K12" s="68" t="s">
        <v>1171</v>
      </c>
    </row>
    <row r="13" spans="2:11" ht="84" x14ac:dyDescent="0.3">
      <c r="B13" s="69">
        <v>11</v>
      </c>
      <c r="C13" s="58">
        <v>7.3</v>
      </c>
      <c r="D13" s="55" t="s">
        <v>2221</v>
      </c>
      <c r="E13" s="55" t="s">
        <v>346</v>
      </c>
      <c r="F13" s="55" t="s">
        <v>2338</v>
      </c>
      <c r="G13" s="53" t="s">
        <v>2337</v>
      </c>
      <c r="H13" s="53">
        <v>3510</v>
      </c>
      <c r="I13" s="55" t="s">
        <v>2471</v>
      </c>
      <c r="J13" s="55" t="s">
        <v>2470</v>
      </c>
      <c r="K13" s="70" t="s">
        <v>2469</v>
      </c>
    </row>
    <row r="14" spans="2:11" ht="24" x14ac:dyDescent="0.3">
      <c r="B14" s="69">
        <v>12</v>
      </c>
      <c r="C14" s="58">
        <v>7.3</v>
      </c>
      <c r="D14" s="55" t="s">
        <v>2221</v>
      </c>
      <c r="E14" s="55" t="s">
        <v>346</v>
      </c>
      <c r="F14" s="55" t="s">
        <v>2321</v>
      </c>
      <c r="G14" s="53" t="s">
        <v>2320</v>
      </c>
      <c r="H14" s="53">
        <v>3510</v>
      </c>
      <c r="I14" s="53" t="s">
        <v>27</v>
      </c>
      <c r="J14" s="53" t="s">
        <v>2319</v>
      </c>
      <c r="K14" s="68" t="s">
        <v>1232</v>
      </c>
    </row>
    <row r="15" spans="2:11" ht="36" x14ac:dyDescent="0.3">
      <c r="B15" s="69">
        <v>13</v>
      </c>
      <c r="C15" s="58">
        <v>7.3</v>
      </c>
      <c r="D15" s="55" t="s">
        <v>2221</v>
      </c>
      <c r="E15" s="53" t="s">
        <v>346</v>
      </c>
      <c r="F15" s="55" t="s">
        <v>2307</v>
      </c>
      <c r="G15" s="53" t="s">
        <v>2306</v>
      </c>
      <c r="H15" s="53">
        <v>3510</v>
      </c>
      <c r="I15" s="55" t="s">
        <v>2468</v>
      </c>
      <c r="J15" s="53" t="s">
        <v>2304</v>
      </c>
      <c r="K15" s="70" t="s">
        <v>2303</v>
      </c>
    </row>
    <row r="16" spans="2:11" ht="24" x14ac:dyDescent="0.3">
      <c r="B16" s="69">
        <v>14</v>
      </c>
      <c r="C16" s="58">
        <v>7.3</v>
      </c>
      <c r="D16" s="55" t="s">
        <v>2221</v>
      </c>
      <c r="E16" s="53" t="s">
        <v>346</v>
      </c>
      <c r="F16" s="55" t="s">
        <v>2467</v>
      </c>
      <c r="G16" s="53" t="s">
        <v>2293</v>
      </c>
      <c r="H16" s="53">
        <v>3510</v>
      </c>
      <c r="I16" s="55" t="s">
        <v>2466</v>
      </c>
      <c r="J16" s="53" t="s">
        <v>2291</v>
      </c>
      <c r="K16" s="70" t="s">
        <v>2289</v>
      </c>
    </row>
    <row r="17" spans="2:11" x14ac:dyDescent="0.3">
      <c r="B17" s="69">
        <v>15</v>
      </c>
      <c r="C17" s="58">
        <v>7.3</v>
      </c>
      <c r="D17" s="55" t="s">
        <v>2221</v>
      </c>
      <c r="E17" s="53" t="s">
        <v>346</v>
      </c>
      <c r="F17" s="53" t="s">
        <v>779</v>
      </c>
      <c r="G17" s="53" t="s">
        <v>2277</v>
      </c>
      <c r="H17" s="53">
        <v>3510</v>
      </c>
      <c r="I17" s="53" t="s">
        <v>1243</v>
      </c>
      <c r="J17" s="53" t="s">
        <v>2275</v>
      </c>
      <c r="K17" s="70" t="s">
        <v>1243</v>
      </c>
    </row>
    <row r="18" spans="2:11" x14ac:dyDescent="0.3">
      <c r="B18" s="69">
        <v>16</v>
      </c>
      <c r="C18" s="58">
        <v>7.3</v>
      </c>
      <c r="D18" s="55" t="s">
        <v>2221</v>
      </c>
      <c r="E18" s="53" t="s">
        <v>346</v>
      </c>
      <c r="F18" s="53" t="s">
        <v>41</v>
      </c>
      <c r="G18" s="53" t="s">
        <v>2270</v>
      </c>
      <c r="H18" s="53" t="s">
        <v>2256</v>
      </c>
      <c r="I18" s="53" t="s">
        <v>41</v>
      </c>
      <c r="J18" s="55" t="s">
        <v>2253</v>
      </c>
      <c r="K18" s="71" t="s">
        <v>2014</v>
      </c>
    </row>
    <row r="19" spans="2:11" x14ac:dyDescent="0.3">
      <c r="B19" s="69">
        <v>17</v>
      </c>
      <c r="C19" s="58">
        <v>7.3</v>
      </c>
      <c r="D19" s="55" t="s">
        <v>2221</v>
      </c>
      <c r="E19" s="53" t="s">
        <v>346</v>
      </c>
      <c r="F19" s="53" t="s">
        <v>43</v>
      </c>
      <c r="G19" s="53" t="s">
        <v>2266</v>
      </c>
      <c r="H19" s="53" t="s">
        <v>2256</v>
      </c>
      <c r="I19" s="53" t="s">
        <v>43</v>
      </c>
      <c r="J19" s="55" t="s">
        <v>2253</v>
      </c>
      <c r="K19" s="71" t="s">
        <v>2014</v>
      </c>
    </row>
    <row r="20" spans="2:11" x14ac:dyDescent="0.3">
      <c r="B20" s="69">
        <v>18</v>
      </c>
      <c r="C20" s="58">
        <v>7.3</v>
      </c>
      <c r="D20" s="55" t="s">
        <v>2221</v>
      </c>
      <c r="E20" s="53" t="s">
        <v>346</v>
      </c>
      <c r="F20" s="53" t="s">
        <v>45</v>
      </c>
      <c r="G20" s="53" t="s">
        <v>2257</v>
      </c>
      <c r="H20" s="53" t="s">
        <v>2256</v>
      </c>
      <c r="I20" s="53" t="s">
        <v>45</v>
      </c>
      <c r="J20" s="55" t="s">
        <v>2253</v>
      </c>
      <c r="K20" s="70" t="s">
        <v>2251</v>
      </c>
    </row>
    <row r="21" spans="2:11" ht="24" x14ac:dyDescent="0.3">
      <c r="B21" s="69">
        <v>19</v>
      </c>
      <c r="C21" s="58">
        <v>7.3</v>
      </c>
      <c r="D21" s="55" t="s">
        <v>2221</v>
      </c>
      <c r="E21" s="53" t="s">
        <v>346</v>
      </c>
      <c r="F21" s="53" t="s">
        <v>789</v>
      </c>
      <c r="G21" s="53" t="s">
        <v>2244</v>
      </c>
      <c r="H21" s="53" t="s">
        <v>2243</v>
      </c>
      <c r="I21" s="55" t="s">
        <v>2242</v>
      </c>
      <c r="J21" s="55" t="s">
        <v>2241</v>
      </c>
      <c r="K21" s="70" t="s">
        <v>2240</v>
      </c>
    </row>
    <row r="22" spans="2:11" x14ac:dyDescent="0.3">
      <c r="B22" s="69">
        <v>20</v>
      </c>
      <c r="C22" s="58">
        <v>7.3</v>
      </c>
      <c r="D22" s="55" t="s">
        <v>2221</v>
      </c>
      <c r="E22" s="53" t="s">
        <v>346</v>
      </c>
      <c r="F22" s="53" t="s">
        <v>47</v>
      </c>
      <c r="G22" s="53" t="s">
        <v>2234</v>
      </c>
      <c r="H22" s="53">
        <v>35300</v>
      </c>
      <c r="I22" s="55" t="s">
        <v>38</v>
      </c>
      <c r="J22" s="53" t="s">
        <v>2233</v>
      </c>
      <c r="K22" s="70" t="s">
        <v>1262</v>
      </c>
    </row>
    <row r="23" spans="2:11" x14ac:dyDescent="0.3">
      <c r="B23" s="69">
        <v>21</v>
      </c>
      <c r="C23" s="58">
        <v>7.3</v>
      </c>
      <c r="D23" s="55" t="s">
        <v>2221</v>
      </c>
      <c r="E23" s="53" t="s">
        <v>346</v>
      </c>
      <c r="F23" s="53" t="s">
        <v>48</v>
      </c>
      <c r="G23" s="53" t="s">
        <v>2228</v>
      </c>
      <c r="H23" s="53">
        <v>35300</v>
      </c>
      <c r="I23" s="55" t="s">
        <v>1519</v>
      </c>
      <c r="J23" s="71" t="s">
        <v>2014</v>
      </c>
      <c r="K23" s="71" t="s">
        <v>2014</v>
      </c>
    </row>
    <row r="24" spans="2:11" x14ac:dyDescent="0.3">
      <c r="B24" s="69">
        <v>22</v>
      </c>
      <c r="C24" s="58">
        <v>7.3</v>
      </c>
      <c r="D24" s="55" t="s">
        <v>2221</v>
      </c>
      <c r="E24" s="53" t="s">
        <v>346</v>
      </c>
      <c r="F24" s="53" t="s">
        <v>49</v>
      </c>
      <c r="G24" s="53" t="s">
        <v>2220</v>
      </c>
      <c r="H24" s="53">
        <v>35300</v>
      </c>
      <c r="I24" s="55" t="s">
        <v>1509</v>
      </c>
      <c r="J24" s="53" t="s">
        <v>2217</v>
      </c>
      <c r="K24" s="70" t="s">
        <v>2215</v>
      </c>
    </row>
    <row r="25" spans="2:11" ht="24.6" customHeight="1" x14ac:dyDescent="0.3">
      <c r="B25" s="69">
        <v>23</v>
      </c>
      <c r="C25" s="58">
        <v>7.4</v>
      </c>
      <c r="D25" s="53" t="s">
        <v>2144</v>
      </c>
      <c r="E25" s="53" t="s">
        <v>2143</v>
      </c>
      <c r="F25" s="55" t="s">
        <v>1366</v>
      </c>
      <c r="G25" s="53" t="s">
        <v>2209</v>
      </c>
      <c r="H25" s="53">
        <v>36000</v>
      </c>
      <c r="I25" s="55" t="s">
        <v>1674</v>
      </c>
      <c r="J25" s="55" t="s">
        <v>2208</v>
      </c>
      <c r="K25" s="70" t="s">
        <v>2206</v>
      </c>
    </row>
    <row r="26" spans="2:11" x14ac:dyDescent="0.3">
      <c r="B26" s="69">
        <v>24</v>
      </c>
      <c r="C26" s="58">
        <v>7.4</v>
      </c>
      <c r="D26" s="53" t="s">
        <v>2144</v>
      </c>
      <c r="E26" s="53" t="s">
        <v>2143</v>
      </c>
      <c r="F26" s="53" t="s">
        <v>1370</v>
      </c>
      <c r="G26" s="53" t="s">
        <v>2197</v>
      </c>
      <c r="H26" s="53">
        <v>37000</v>
      </c>
      <c r="I26" s="55" t="s">
        <v>1443</v>
      </c>
      <c r="J26" s="55" t="s">
        <v>2196</v>
      </c>
      <c r="K26" s="70" t="s">
        <v>1443</v>
      </c>
    </row>
    <row r="27" spans="2:11" x14ac:dyDescent="0.3">
      <c r="B27" s="69">
        <v>25</v>
      </c>
      <c r="C27" s="58">
        <v>7.4</v>
      </c>
      <c r="D27" s="53" t="s">
        <v>2144</v>
      </c>
      <c r="E27" s="53" t="s">
        <v>2143</v>
      </c>
      <c r="F27" s="53" t="s">
        <v>1374</v>
      </c>
      <c r="G27" s="53" t="s">
        <v>2191</v>
      </c>
      <c r="H27" s="53">
        <v>37000</v>
      </c>
      <c r="I27" s="53" t="s">
        <v>1374</v>
      </c>
      <c r="J27" s="57" t="s">
        <v>2014</v>
      </c>
      <c r="K27" s="71" t="s">
        <v>2014</v>
      </c>
    </row>
    <row r="28" spans="2:11" ht="24" x14ac:dyDescent="0.3">
      <c r="B28" s="69">
        <v>26</v>
      </c>
      <c r="C28" s="58">
        <v>7.4</v>
      </c>
      <c r="D28" s="53" t="s">
        <v>2144</v>
      </c>
      <c r="E28" s="53" t="s">
        <v>2143</v>
      </c>
      <c r="F28" s="55" t="s">
        <v>1377</v>
      </c>
      <c r="G28" s="53" t="s">
        <v>2187</v>
      </c>
      <c r="H28" s="53">
        <v>38110</v>
      </c>
      <c r="I28" s="55" t="s">
        <v>2186</v>
      </c>
      <c r="J28" s="57" t="s">
        <v>2014</v>
      </c>
      <c r="K28" s="70" t="s">
        <v>1407</v>
      </c>
    </row>
    <row r="29" spans="2:11" x14ac:dyDescent="0.3">
      <c r="B29" s="69">
        <v>27</v>
      </c>
      <c r="C29" s="58">
        <v>7.4</v>
      </c>
      <c r="D29" s="53" t="s">
        <v>2144</v>
      </c>
      <c r="E29" s="53" t="s">
        <v>2143</v>
      </c>
      <c r="F29" s="53" t="s">
        <v>1381</v>
      </c>
      <c r="G29" s="53" t="s">
        <v>2177</v>
      </c>
      <c r="H29" s="53">
        <v>38210</v>
      </c>
      <c r="I29" s="53" t="s">
        <v>1381</v>
      </c>
      <c r="J29" s="57" t="s">
        <v>2014</v>
      </c>
      <c r="K29" s="70" t="s">
        <v>2176</v>
      </c>
    </row>
    <row r="30" spans="2:11" x14ac:dyDescent="0.3">
      <c r="B30" s="69">
        <v>28</v>
      </c>
      <c r="C30" s="58">
        <v>7.4</v>
      </c>
      <c r="D30" s="53" t="s">
        <v>2144</v>
      </c>
      <c r="E30" s="53" t="s">
        <v>2143</v>
      </c>
      <c r="F30" s="53" t="s">
        <v>1385</v>
      </c>
      <c r="G30" s="53" t="s">
        <v>2171</v>
      </c>
      <c r="H30" s="53">
        <v>38210</v>
      </c>
      <c r="I30" s="53" t="s">
        <v>1385</v>
      </c>
      <c r="J30" s="57" t="s">
        <v>2014</v>
      </c>
      <c r="K30" s="70" t="s">
        <v>1409</v>
      </c>
    </row>
    <row r="31" spans="2:11" x14ac:dyDescent="0.3">
      <c r="B31" s="69">
        <v>29</v>
      </c>
      <c r="C31" s="58">
        <v>7.4</v>
      </c>
      <c r="D31" s="53" t="s">
        <v>2144</v>
      </c>
      <c r="E31" s="53" t="s">
        <v>2143</v>
      </c>
      <c r="F31" s="53" t="s">
        <v>1388</v>
      </c>
      <c r="G31" s="53" t="s">
        <v>2169</v>
      </c>
      <c r="H31" s="53">
        <v>38210</v>
      </c>
      <c r="I31" s="53" t="s">
        <v>1388</v>
      </c>
      <c r="J31" s="57" t="s">
        <v>2014</v>
      </c>
      <c r="K31" s="71" t="s">
        <v>2014</v>
      </c>
    </row>
    <row r="32" spans="2:11" x14ac:dyDescent="0.3">
      <c r="B32" s="69">
        <v>30</v>
      </c>
      <c r="C32" s="58">
        <v>7.4</v>
      </c>
      <c r="D32" s="53" t="s">
        <v>2144</v>
      </c>
      <c r="E32" s="53" t="s">
        <v>2143</v>
      </c>
      <c r="F32" s="53" t="s">
        <v>1393</v>
      </c>
      <c r="G32" s="53" t="s">
        <v>2163</v>
      </c>
      <c r="H32" s="53">
        <v>39000</v>
      </c>
      <c r="I32" s="53" t="s">
        <v>1417</v>
      </c>
      <c r="J32" s="57" t="s">
        <v>2014</v>
      </c>
      <c r="K32" s="68" t="s">
        <v>1417</v>
      </c>
    </row>
    <row r="33" spans="2:11" x14ac:dyDescent="0.3">
      <c r="B33" s="69">
        <v>31</v>
      </c>
      <c r="C33" s="58">
        <v>7.4</v>
      </c>
      <c r="D33" s="53" t="s">
        <v>2144</v>
      </c>
      <c r="E33" s="53" t="s">
        <v>2143</v>
      </c>
      <c r="F33" s="53" t="s">
        <v>1396</v>
      </c>
      <c r="G33" s="53" t="s">
        <v>2158</v>
      </c>
      <c r="H33" s="53">
        <v>39</v>
      </c>
      <c r="I33" s="57" t="s">
        <v>2014</v>
      </c>
      <c r="J33" s="57" t="s">
        <v>2014</v>
      </c>
      <c r="K33" s="68" t="s">
        <v>2157</v>
      </c>
    </row>
    <row r="34" spans="2:11" x14ac:dyDescent="0.3">
      <c r="B34" s="69">
        <v>32</v>
      </c>
      <c r="C34" s="58">
        <v>7.4</v>
      </c>
      <c r="D34" s="53" t="s">
        <v>2144</v>
      </c>
      <c r="E34" s="53" t="s">
        <v>2143</v>
      </c>
      <c r="F34" s="53" t="s">
        <v>1399</v>
      </c>
      <c r="G34" s="53" t="s">
        <v>2155</v>
      </c>
      <c r="H34" s="53">
        <v>39</v>
      </c>
      <c r="I34" s="57" t="s">
        <v>2014</v>
      </c>
      <c r="J34" s="57" t="s">
        <v>2014</v>
      </c>
      <c r="K34" s="71" t="s">
        <v>2014</v>
      </c>
    </row>
    <row r="35" spans="2:11" x14ac:dyDescent="0.3">
      <c r="B35" s="69">
        <v>33</v>
      </c>
      <c r="C35" s="58">
        <v>7.4</v>
      </c>
      <c r="D35" s="53" t="s">
        <v>2144</v>
      </c>
      <c r="E35" s="53" t="s">
        <v>2143</v>
      </c>
      <c r="F35" s="55" t="s">
        <v>980</v>
      </c>
      <c r="G35" s="53" t="s">
        <v>2152</v>
      </c>
      <c r="H35" s="53">
        <v>39</v>
      </c>
      <c r="I35" s="55" t="s">
        <v>980</v>
      </c>
      <c r="J35" s="57" t="s">
        <v>2014</v>
      </c>
      <c r="K35" s="68" t="s">
        <v>2151</v>
      </c>
    </row>
    <row r="36" spans="2:11" x14ac:dyDescent="0.3">
      <c r="B36" s="69">
        <v>34</v>
      </c>
      <c r="C36" s="58">
        <v>7.4</v>
      </c>
      <c r="D36" s="53" t="s">
        <v>2144</v>
      </c>
      <c r="E36" s="53" t="s">
        <v>2143</v>
      </c>
      <c r="F36" s="53" t="s">
        <v>1404</v>
      </c>
      <c r="G36" s="53" t="s">
        <v>2142</v>
      </c>
      <c r="H36" s="53">
        <v>39</v>
      </c>
      <c r="I36" s="53" t="s">
        <v>986</v>
      </c>
      <c r="J36" s="57" t="s">
        <v>2014</v>
      </c>
      <c r="K36" s="68" t="s">
        <v>1340</v>
      </c>
    </row>
    <row r="37" spans="2:11" ht="24" x14ac:dyDescent="0.3">
      <c r="B37" s="167">
        <v>35</v>
      </c>
      <c r="C37" s="58">
        <v>7.5</v>
      </c>
      <c r="D37" s="53" t="s">
        <v>2078</v>
      </c>
      <c r="E37" s="53" t="s">
        <v>440</v>
      </c>
      <c r="F37" s="53" t="s">
        <v>2125</v>
      </c>
      <c r="G37" s="53" t="s">
        <v>2124</v>
      </c>
      <c r="H37" s="53" t="s">
        <v>2123</v>
      </c>
      <c r="I37" s="55" t="s">
        <v>2465</v>
      </c>
      <c r="J37" s="53" t="s">
        <v>2133</v>
      </c>
      <c r="K37" s="68" t="s">
        <v>442</v>
      </c>
    </row>
    <row r="38" spans="2:11" x14ac:dyDescent="0.3">
      <c r="B38" s="167"/>
      <c r="C38" s="58">
        <v>7.5</v>
      </c>
      <c r="D38" s="53" t="s">
        <v>2078</v>
      </c>
      <c r="E38" s="53" t="s">
        <v>440</v>
      </c>
      <c r="F38" s="53" t="s">
        <v>2125</v>
      </c>
      <c r="G38" s="53" t="s">
        <v>2124</v>
      </c>
      <c r="H38" s="53" t="s">
        <v>2123</v>
      </c>
      <c r="I38" s="55" t="s">
        <v>925</v>
      </c>
      <c r="J38" s="57" t="s">
        <v>2014</v>
      </c>
      <c r="K38" s="70" t="s">
        <v>446</v>
      </c>
    </row>
    <row r="39" spans="2:11" ht="60" x14ac:dyDescent="0.3">
      <c r="B39" s="69">
        <v>36</v>
      </c>
      <c r="C39" s="58">
        <v>7.5</v>
      </c>
      <c r="D39" s="53" t="s">
        <v>2078</v>
      </c>
      <c r="E39" s="53" t="s">
        <v>440</v>
      </c>
      <c r="F39" s="53" t="s">
        <v>2110</v>
      </c>
      <c r="G39" s="53" t="s">
        <v>2109</v>
      </c>
      <c r="H39" s="53" t="s">
        <v>2108</v>
      </c>
      <c r="I39" s="55" t="s">
        <v>2464</v>
      </c>
      <c r="J39" s="53" t="s">
        <v>2104</v>
      </c>
      <c r="K39" s="68" t="s">
        <v>1272</v>
      </c>
    </row>
    <row r="40" spans="2:11" x14ac:dyDescent="0.3">
      <c r="B40" s="167">
        <v>37</v>
      </c>
      <c r="C40" s="58">
        <v>7.5</v>
      </c>
      <c r="D40" s="53" t="s">
        <v>2078</v>
      </c>
      <c r="E40" s="53" t="s">
        <v>440</v>
      </c>
      <c r="F40" s="53" t="s">
        <v>2463</v>
      </c>
      <c r="G40" s="53" t="s">
        <v>2089</v>
      </c>
      <c r="H40" s="53" t="s">
        <v>2088</v>
      </c>
      <c r="I40" s="55" t="s">
        <v>1654</v>
      </c>
      <c r="J40" s="53" t="s">
        <v>2096</v>
      </c>
      <c r="K40" s="70" t="s">
        <v>447</v>
      </c>
    </row>
    <row r="41" spans="2:11" x14ac:dyDescent="0.3">
      <c r="B41" s="167"/>
      <c r="C41" s="58">
        <v>7.5</v>
      </c>
      <c r="D41" s="53" t="s">
        <v>2078</v>
      </c>
      <c r="E41" s="53" t="s">
        <v>440</v>
      </c>
      <c r="F41" s="53" t="s">
        <v>2463</v>
      </c>
      <c r="G41" s="53" t="s">
        <v>2089</v>
      </c>
      <c r="H41" s="53" t="s">
        <v>2088</v>
      </c>
      <c r="I41" s="53" t="s">
        <v>954</v>
      </c>
      <c r="J41" s="53" t="s">
        <v>2085</v>
      </c>
      <c r="K41" s="71" t="s">
        <v>2014</v>
      </c>
    </row>
    <row r="42" spans="2:11" ht="24" x14ac:dyDescent="0.3">
      <c r="B42" s="69">
        <v>38</v>
      </c>
      <c r="C42" s="58">
        <v>7.5</v>
      </c>
      <c r="D42" s="53" t="s">
        <v>2078</v>
      </c>
      <c r="E42" s="53" t="s">
        <v>440</v>
      </c>
      <c r="F42" s="53" t="s">
        <v>2077</v>
      </c>
      <c r="G42" s="53" t="s">
        <v>2076</v>
      </c>
      <c r="H42" s="53" t="s">
        <v>2075</v>
      </c>
      <c r="I42" s="55" t="s">
        <v>2073</v>
      </c>
      <c r="J42" s="57" t="s">
        <v>2014</v>
      </c>
      <c r="K42" s="70" t="s">
        <v>454</v>
      </c>
    </row>
    <row r="43" spans="2:11" x14ac:dyDescent="0.3">
      <c r="B43" s="69">
        <v>39</v>
      </c>
      <c r="C43" s="58">
        <v>7.6</v>
      </c>
      <c r="D43" s="53" t="s">
        <v>2060</v>
      </c>
      <c r="E43" s="53" t="s">
        <v>1450</v>
      </c>
      <c r="F43" s="53" t="s">
        <v>513</v>
      </c>
      <c r="G43" s="53" t="s">
        <v>2067</v>
      </c>
      <c r="H43" s="53">
        <v>6311</v>
      </c>
      <c r="I43" s="53" t="s">
        <v>513</v>
      </c>
      <c r="J43" s="55" t="s">
        <v>2064</v>
      </c>
      <c r="K43" s="68" t="s">
        <v>2062</v>
      </c>
    </row>
    <row r="44" spans="2:11" x14ac:dyDescent="0.3">
      <c r="B44" s="69">
        <v>40</v>
      </c>
      <c r="C44" s="58">
        <v>7.6</v>
      </c>
      <c r="D44" s="53" t="s">
        <v>2060</v>
      </c>
      <c r="E44" s="53" t="s">
        <v>1450</v>
      </c>
      <c r="F44" s="53" t="s">
        <v>1453</v>
      </c>
      <c r="G44" s="53" t="s">
        <v>2059</v>
      </c>
      <c r="H44" s="53">
        <v>63110</v>
      </c>
      <c r="I44" s="53" t="s">
        <v>1453</v>
      </c>
      <c r="J44" s="55" t="s">
        <v>2057</v>
      </c>
      <c r="K44" s="68" t="s">
        <v>2056</v>
      </c>
    </row>
    <row r="45" spans="2:11" x14ac:dyDescent="0.3">
      <c r="B45" s="69">
        <v>41</v>
      </c>
      <c r="C45" s="58">
        <v>7.7</v>
      </c>
      <c r="D45" s="53" t="s">
        <v>364</v>
      </c>
      <c r="E45" s="53" t="s">
        <v>2000</v>
      </c>
      <c r="F45" s="53" t="s">
        <v>899</v>
      </c>
      <c r="G45" s="53" t="s">
        <v>2042</v>
      </c>
      <c r="H45" s="53">
        <v>41000</v>
      </c>
      <c r="I45" s="53" t="s">
        <v>899</v>
      </c>
      <c r="J45" s="53" t="s">
        <v>2039</v>
      </c>
      <c r="K45" s="68" t="s">
        <v>899</v>
      </c>
    </row>
    <row r="46" spans="2:11" x14ac:dyDescent="0.3">
      <c r="B46" s="69">
        <v>42</v>
      </c>
      <c r="C46" s="58">
        <v>7.7</v>
      </c>
      <c r="D46" s="53" t="s">
        <v>364</v>
      </c>
      <c r="E46" s="53" t="s">
        <v>2000</v>
      </c>
      <c r="F46" s="53" t="s">
        <v>992</v>
      </c>
      <c r="G46" s="53" t="s">
        <v>2028</v>
      </c>
      <c r="H46" s="53">
        <v>41000</v>
      </c>
      <c r="I46" s="55" t="s">
        <v>904</v>
      </c>
      <c r="J46" s="53" t="s">
        <v>2025</v>
      </c>
      <c r="K46" s="68" t="s">
        <v>904</v>
      </c>
    </row>
    <row r="47" spans="2:11" ht="48" x14ac:dyDescent="0.3">
      <c r="B47" s="69">
        <v>43</v>
      </c>
      <c r="C47" s="58">
        <v>7.7</v>
      </c>
      <c r="D47" s="53" t="s">
        <v>364</v>
      </c>
      <c r="E47" s="53" t="s">
        <v>2000</v>
      </c>
      <c r="F47" s="53" t="s">
        <v>995</v>
      </c>
      <c r="G47" s="53" t="s">
        <v>2018</v>
      </c>
      <c r="H47" s="53">
        <v>43</v>
      </c>
      <c r="I47" s="55" t="s">
        <v>2462</v>
      </c>
      <c r="J47" s="53" t="s">
        <v>2016</v>
      </c>
      <c r="K47" s="68"/>
    </row>
    <row r="48" spans="2:11" x14ac:dyDescent="0.3">
      <c r="B48" s="67">
        <v>44</v>
      </c>
      <c r="C48" s="66">
        <v>7.7</v>
      </c>
      <c r="D48" s="65" t="s">
        <v>364</v>
      </c>
      <c r="E48" s="65" t="s">
        <v>2000</v>
      </c>
      <c r="F48" s="65" t="s">
        <v>999</v>
      </c>
      <c r="G48" s="65" t="s">
        <v>1999</v>
      </c>
      <c r="H48" s="65">
        <v>68</v>
      </c>
      <c r="I48" s="65" t="s">
        <v>911</v>
      </c>
      <c r="J48" s="65" t="s">
        <v>1998</v>
      </c>
      <c r="K48" s="64" t="s">
        <v>1299</v>
      </c>
    </row>
  </sheetData>
  <mergeCells count="2">
    <mergeCell ref="B37:B38"/>
    <mergeCell ref="B40:B41"/>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4ADAA4-6EF0-4E8C-8783-F3A58C2A2D21}">
  <sheetPr>
    <tabColor rgb="FFFF0000"/>
  </sheetPr>
  <dimension ref="A1:K1057"/>
  <sheetViews>
    <sheetView topLeftCell="B817" workbookViewId="0">
      <selection activeCell="E844" sqref="E844"/>
    </sheetView>
  </sheetViews>
  <sheetFormatPr defaultRowHeight="14.4" x14ac:dyDescent="0.3"/>
  <cols>
    <col min="1" max="1" width="38.109375" hidden="1" customWidth="1"/>
    <col min="2" max="2" width="11.5546875" bestFit="1" customWidth="1"/>
    <col min="3" max="3" width="14.6640625" customWidth="1"/>
    <col min="4" max="4" width="12.6640625" bestFit="1" customWidth="1"/>
    <col min="5" max="5" width="28.6640625" bestFit="1" customWidth="1"/>
    <col min="6" max="6" width="40.5546875" bestFit="1" customWidth="1"/>
    <col min="7" max="7" width="23.6640625" customWidth="1"/>
    <col min="8" max="8" width="18" bestFit="1" customWidth="1"/>
    <col min="9" max="9" width="42.6640625" customWidth="1"/>
    <col min="10" max="10" width="38.88671875" bestFit="1" customWidth="1"/>
    <col min="11" max="11" width="80.88671875" bestFit="1" customWidth="1"/>
  </cols>
  <sheetData>
    <row r="1" spans="1:11" x14ac:dyDescent="0.3">
      <c r="A1" s="19" t="s">
        <v>2493</v>
      </c>
      <c r="B1" s="19" t="s">
        <v>3</v>
      </c>
      <c r="C1" t="s">
        <v>2461</v>
      </c>
      <c r="D1" t="s">
        <v>2492</v>
      </c>
      <c r="E1" t="s">
        <v>2459</v>
      </c>
      <c r="F1" t="s">
        <v>2458</v>
      </c>
      <c r="G1" t="s">
        <v>2491</v>
      </c>
      <c r="H1" t="s">
        <v>2455</v>
      </c>
      <c r="I1" t="s">
        <v>1964</v>
      </c>
      <c r="J1" t="s">
        <v>1996</v>
      </c>
      <c r="K1" t="s">
        <v>1968</v>
      </c>
    </row>
    <row r="2" spans="1:11" x14ac:dyDescent="0.3">
      <c r="A2" t="str">
        <f>DataInput[[#This Row],[Taxonomy]]&amp;DataInput[[#This Row],[South Africa Activity No]]&amp;DataInput[[#This Row],[Environmental Objectives]]</f>
        <v>South Africa7.1.1Climate change mitigation</v>
      </c>
      <c r="B2" t="s">
        <v>2</v>
      </c>
      <c r="C2" s="79">
        <v>1</v>
      </c>
      <c r="D2" s="53">
        <v>7.1</v>
      </c>
      <c r="E2" s="53" t="s">
        <v>1041</v>
      </c>
      <c r="F2" s="53" t="s">
        <v>2438</v>
      </c>
      <c r="G2" s="53" t="s">
        <v>2436</v>
      </c>
      <c r="H2" s="53">
        <v>203940</v>
      </c>
      <c r="I2" s="53" t="s">
        <v>2437</v>
      </c>
      <c r="J2" s="53" t="s">
        <v>2477</v>
      </c>
      <c r="K2" s="53" t="s">
        <v>2446</v>
      </c>
    </row>
    <row r="3" spans="1:11" x14ac:dyDescent="0.3">
      <c r="A3" t="str">
        <f>DataInput[[#This Row],[Taxonomy]]&amp;DataInput[[#This Row],[South Africa Activity No]]&amp;DataInput[[#This Row],[Environmental Objectives]]</f>
        <v>South Africa7.1.1Climate change adaptation</v>
      </c>
      <c r="B3" t="s">
        <v>2</v>
      </c>
      <c r="C3" s="79">
        <f>C2</f>
        <v>1</v>
      </c>
      <c r="D3" s="53">
        <v>7.1</v>
      </c>
      <c r="E3" s="53" t="s">
        <v>1041</v>
      </c>
      <c r="F3" s="53" t="s">
        <v>2438</v>
      </c>
      <c r="G3" s="53" t="s">
        <v>2436</v>
      </c>
      <c r="H3" s="53">
        <v>203940</v>
      </c>
      <c r="I3" s="53" t="s">
        <v>2437</v>
      </c>
      <c r="J3" s="53" t="s">
        <v>1992</v>
      </c>
      <c r="K3" s="53" t="s">
        <v>2432</v>
      </c>
    </row>
    <row r="4" spans="1:11" x14ac:dyDescent="0.3">
      <c r="A4" t="str">
        <f>DataInput[[#This Row],[Taxonomy]]&amp;DataInput[[#This Row],[South Africa Activity No]]&amp;DataInput[[#This Row],[Environmental Objectives]]</f>
        <v>South Africa7.1.1Sustainable use of water and marine resources</v>
      </c>
      <c r="B4" t="s">
        <v>2</v>
      </c>
      <c r="C4" s="79">
        <f>C3</f>
        <v>1</v>
      </c>
      <c r="D4" s="53">
        <v>7.1</v>
      </c>
      <c r="E4" s="53" t="s">
        <v>1041</v>
      </c>
      <c r="F4" s="53" t="s">
        <v>2438</v>
      </c>
      <c r="G4" s="53" t="s">
        <v>2436</v>
      </c>
      <c r="H4" s="53">
        <v>203940</v>
      </c>
      <c r="I4" s="53" t="s">
        <v>2437</v>
      </c>
      <c r="J4" s="53" t="s">
        <v>2009</v>
      </c>
      <c r="K4" s="53" t="s">
        <v>2431</v>
      </c>
    </row>
    <row r="5" spans="1:11" x14ac:dyDescent="0.3">
      <c r="A5" t="str">
        <f>DataInput[[#This Row],[Taxonomy]]&amp;DataInput[[#This Row],[South Africa Activity No]]&amp;DataInput[[#This Row],[Environmental Objectives]]</f>
        <v>South Africa7.1.1Ecosystem protection and 
restoration</v>
      </c>
      <c r="B5" t="s">
        <v>2</v>
      </c>
      <c r="C5" s="79">
        <f>C4</f>
        <v>1</v>
      </c>
      <c r="D5" s="53">
        <v>7.1</v>
      </c>
      <c r="E5" s="53" t="s">
        <v>1041</v>
      </c>
      <c r="F5" s="53" t="s">
        <v>2438</v>
      </c>
      <c r="G5" s="53" t="s">
        <v>2436</v>
      </c>
      <c r="H5" s="53">
        <v>203940</v>
      </c>
      <c r="I5" s="53" t="s">
        <v>2437</v>
      </c>
      <c r="J5" s="53" t="s">
        <v>2007</v>
      </c>
      <c r="K5" s="53" t="s">
        <v>2444</v>
      </c>
    </row>
    <row r="6" spans="1:11" x14ac:dyDescent="0.3">
      <c r="A6" t="str">
        <f>DataInput[[#This Row],[Taxonomy]]&amp;DataInput[[#This Row],[South Africa Activity No]]&amp;DataInput[[#This Row],[Environmental Objectives]]</f>
        <v>South Africa7.1.1Pollution prevention</v>
      </c>
      <c r="B6" t="s">
        <v>2</v>
      </c>
      <c r="C6" s="79">
        <f>C5</f>
        <v>1</v>
      </c>
      <c r="D6" s="53">
        <v>7.1</v>
      </c>
      <c r="E6" s="53" t="s">
        <v>1041</v>
      </c>
      <c r="F6" s="53" t="s">
        <v>2438</v>
      </c>
      <c r="G6" s="53" t="s">
        <v>2436</v>
      </c>
      <c r="H6" s="53">
        <v>203940</v>
      </c>
      <c r="I6" s="53" t="s">
        <v>2437</v>
      </c>
      <c r="J6" s="53" t="s">
        <v>2003</v>
      </c>
      <c r="K6" s="53" t="s">
        <v>2441</v>
      </c>
    </row>
    <row r="7" spans="1:11" x14ac:dyDescent="0.3">
      <c r="A7" t="str">
        <f>DataInput[[#This Row],[Taxonomy]]&amp;DataInput[[#This Row],[South Africa Activity No]]&amp;DataInput[[#This Row],[Environmental Objectives]]</f>
        <v>South Africa7.1.1Sustainable resource use and circularity</v>
      </c>
      <c r="B7" t="s">
        <v>2</v>
      </c>
      <c r="C7" s="79">
        <f>C6</f>
        <v>1</v>
      </c>
      <c r="D7" s="53">
        <v>7.1</v>
      </c>
      <c r="E7" s="53" t="s">
        <v>1041</v>
      </c>
      <c r="F7" s="53" t="s">
        <v>2438</v>
      </c>
      <c r="G7" s="53" t="s">
        <v>2436</v>
      </c>
      <c r="H7" s="53">
        <v>203940</v>
      </c>
      <c r="I7" s="53" t="s">
        <v>2437</v>
      </c>
      <c r="J7" s="53" t="s">
        <v>1959</v>
      </c>
      <c r="K7" s="53" t="s">
        <v>1455</v>
      </c>
    </row>
    <row r="8" spans="1:11" x14ac:dyDescent="0.3">
      <c r="A8" t="str">
        <f>DataInput[[#This Row],[Taxonomy]]&amp;DataInput[[#This Row],[South Africa Activity No]]&amp;DataInput[[#This Row],[Environmental Objectives]]</f>
        <v>South Africa7.2.1Climate change mitigation</v>
      </c>
      <c r="B8" t="s">
        <v>2</v>
      </c>
      <c r="C8" s="79">
        <v>2</v>
      </c>
      <c r="D8" s="53">
        <v>7.2</v>
      </c>
      <c r="E8" s="53" t="s">
        <v>1966</v>
      </c>
      <c r="F8" s="53" t="s">
        <v>163</v>
      </c>
      <c r="G8" s="53" t="s">
        <v>2423</v>
      </c>
      <c r="H8" s="53" t="s">
        <v>2256</v>
      </c>
      <c r="I8" s="53" t="s">
        <v>1103</v>
      </c>
      <c r="J8" s="53" t="s">
        <v>2477</v>
      </c>
      <c r="K8" s="53" t="s">
        <v>2433</v>
      </c>
    </row>
    <row r="9" spans="1:11" x14ac:dyDescent="0.3">
      <c r="A9" t="str">
        <f>DataInput[[#This Row],[Taxonomy]]&amp;DataInput[[#This Row],[South Africa Activity No]]&amp;DataInput[[#This Row],[Environmental Objectives]]</f>
        <v>South Africa7.2.1Climate change adaptation</v>
      </c>
      <c r="B9" t="s">
        <v>2</v>
      </c>
      <c r="C9" s="79">
        <f>C8</f>
        <v>2</v>
      </c>
      <c r="D9" s="53">
        <v>7.2</v>
      </c>
      <c r="E9" s="53" t="s">
        <v>1966</v>
      </c>
      <c r="F9" s="53" t="s">
        <v>163</v>
      </c>
      <c r="G9" s="53" t="s">
        <v>2423</v>
      </c>
      <c r="H9" s="53" t="s">
        <v>2256</v>
      </c>
      <c r="I9" s="53" t="s">
        <v>1103</v>
      </c>
      <c r="J9" s="53" t="s">
        <v>1992</v>
      </c>
      <c r="K9" s="53" t="s">
        <v>2432</v>
      </c>
    </row>
    <row r="10" spans="1:11" x14ac:dyDescent="0.3">
      <c r="A10" t="str">
        <f>DataInput[[#This Row],[Taxonomy]]&amp;DataInput[[#This Row],[South Africa Activity No]]&amp;DataInput[[#This Row],[Environmental Objectives]]</f>
        <v>South Africa7.2.1Sustainable use of water and marine resources</v>
      </c>
      <c r="B10" t="s">
        <v>2</v>
      </c>
      <c r="C10" s="79">
        <f>C9</f>
        <v>2</v>
      </c>
      <c r="D10" s="53">
        <v>7.2</v>
      </c>
      <c r="E10" s="53" t="s">
        <v>1966</v>
      </c>
      <c r="F10" s="53" t="s">
        <v>163</v>
      </c>
      <c r="G10" s="53" t="s">
        <v>2423</v>
      </c>
      <c r="H10" s="53" t="s">
        <v>2256</v>
      </c>
      <c r="I10" s="53" t="s">
        <v>1103</v>
      </c>
      <c r="J10" s="53" t="s">
        <v>2009</v>
      </c>
      <c r="K10" s="53" t="s">
        <v>2431</v>
      </c>
    </row>
    <row r="11" spans="1:11" x14ac:dyDescent="0.3">
      <c r="A11" t="str">
        <f>DataInput[[#This Row],[Taxonomy]]&amp;DataInput[[#This Row],[South Africa Activity No]]&amp;DataInput[[#This Row],[Environmental Objectives]]</f>
        <v>South Africa7.2.1Ecosystem protection and 
restoration</v>
      </c>
      <c r="B11" t="s">
        <v>2</v>
      </c>
      <c r="C11" s="79">
        <f>C10</f>
        <v>2</v>
      </c>
      <c r="D11" s="53">
        <v>7.2</v>
      </c>
      <c r="E11" s="53" t="s">
        <v>1966</v>
      </c>
      <c r="F11" s="53" t="s">
        <v>163</v>
      </c>
      <c r="G11" s="53" t="s">
        <v>2423</v>
      </c>
      <c r="H11" s="53" t="s">
        <v>2256</v>
      </c>
      <c r="I11" s="53" t="s">
        <v>1103</v>
      </c>
      <c r="J11" s="53" t="s">
        <v>2007</v>
      </c>
      <c r="K11" s="53" t="s">
        <v>2430</v>
      </c>
    </row>
    <row r="12" spans="1:11" x14ac:dyDescent="0.3">
      <c r="A12" t="str">
        <f>DataInput[[#This Row],[Taxonomy]]&amp;DataInput[[#This Row],[South Africa Activity No]]&amp;DataInput[[#This Row],[Environmental Objectives]]</f>
        <v>South Africa7.2.1Pollution prevention</v>
      </c>
      <c r="B12" t="s">
        <v>2</v>
      </c>
      <c r="C12" s="79">
        <f>C11</f>
        <v>2</v>
      </c>
      <c r="D12" s="53">
        <v>7.2</v>
      </c>
      <c r="E12" s="53" t="s">
        <v>1966</v>
      </c>
      <c r="F12" s="53" t="s">
        <v>163</v>
      </c>
      <c r="G12" s="53" t="s">
        <v>2423</v>
      </c>
      <c r="H12" s="53" t="s">
        <v>2256</v>
      </c>
      <c r="I12" s="53" t="s">
        <v>1103</v>
      </c>
      <c r="J12" s="53" t="s">
        <v>2003</v>
      </c>
      <c r="K12" s="53" t="s">
        <v>2427</v>
      </c>
    </row>
    <row r="13" spans="1:11" x14ac:dyDescent="0.3">
      <c r="A13" t="str">
        <f>DataInput[[#This Row],[Taxonomy]]&amp;DataInput[[#This Row],[South Africa Activity No]]&amp;DataInput[[#This Row],[Environmental Objectives]]</f>
        <v>South Africa7.2.1Sustainable resource use and circularity</v>
      </c>
      <c r="B13" t="s">
        <v>2</v>
      </c>
      <c r="C13" s="79">
        <f>C12</f>
        <v>2</v>
      </c>
      <c r="D13" s="53">
        <v>7.2</v>
      </c>
      <c r="E13" s="53" t="s">
        <v>1966</v>
      </c>
      <c r="F13" s="53" t="s">
        <v>163</v>
      </c>
      <c r="G13" s="53" t="s">
        <v>2423</v>
      </c>
      <c r="H13" s="53" t="s">
        <v>2256</v>
      </c>
      <c r="I13" s="53" t="s">
        <v>1103</v>
      </c>
      <c r="J13" s="53" t="s">
        <v>1959</v>
      </c>
      <c r="K13" s="53" t="s">
        <v>2422</v>
      </c>
    </row>
    <row r="14" spans="1:11" x14ac:dyDescent="0.3">
      <c r="A14" t="str">
        <f>DataInput[[#This Row],[Taxonomy]]&amp;DataInput[[#This Row],[South Africa Activity No]]&amp;DataInput[[#This Row],[Environmental Objectives]]</f>
        <v>South Africa7.2.2Climate change mitigation</v>
      </c>
      <c r="B14" t="s">
        <v>2</v>
      </c>
      <c r="C14" s="79">
        <v>3</v>
      </c>
      <c r="D14" s="53">
        <v>7.2</v>
      </c>
      <c r="E14" s="53" t="s">
        <v>1966</v>
      </c>
      <c r="F14" s="53" t="s">
        <v>163</v>
      </c>
      <c r="G14" s="53" t="s">
        <v>2409</v>
      </c>
      <c r="H14" s="53">
        <v>23940</v>
      </c>
      <c r="I14" s="53" t="s">
        <v>1111</v>
      </c>
      <c r="J14" s="53" t="s">
        <v>2477</v>
      </c>
      <c r="K14" s="53" t="s">
        <v>2415</v>
      </c>
    </row>
    <row r="15" spans="1:11" x14ac:dyDescent="0.3">
      <c r="A15" t="str">
        <f>DataInput[[#This Row],[Taxonomy]]&amp;DataInput[[#This Row],[South Africa Activity No]]&amp;DataInput[[#This Row],[Environmental Objectives]]</f>
        <v>South Africa7.2.2Climate change adaptation</v>
      </c>
      <c r="B15" t="s">
        <v>2</v>
      </c>
      <c r="C15" s="79">
        <f>C14</f>
        <v>3</v>
      </c>
      <c r="D15" s="53">
        <v>7.2</v>
      </c>
      <c r="E15" s="53" t="s">
        <v>1966</v>
      </c>
      <c r="F15" s="53" t="s">
        <v>163</v>
      </c>
      <c r="G15" s="53" t="s">
        <v>2409</v>
      </c>
      <c r="H15" s="53">
        <v>23940</v>
      </c>
      <c r="I15" s="53" t="s">
        <v>1111</v>
      </c>
      <c r="J15" s="53" t="s">
        <v>1992</v>
      </c>
      <c r="K15" s="53" t="s">
        <v>2015</v>
      </c>
    </row>
    <row r="16" spans="1:11" x14ac:dyDescent="0.3">
      <c r="A16" t="str">
        <f>DataInput[[#This Row],[Taxonomy]]&amp;DataInput[[#This Row],[South Africa Activity No]]&amp;DataInput[[#This Row],[Environmental Objectives]]</f>
        <v>South Africa7.2.2Sustainable use of water and marine resources</v>
      </c>
      <c r="B16" t="s">
        <v>2</v>
      </c>
      <c r="C16" s="79">
        <f>C15</f>
        <v>3</v>
      </c>
      <c r="D16" s="53">
        <v>7.2</v>
      </c>
      <c r="E16" s="53" t="s">
        <v>1966</v>
      </c>
      <c r="F16" s="53" t="s">
        <v>163</v>
      </c>
      <c r="G16" s="53" t="s">
        <v>2409</v>
      </c>
      <c r="H16" s="53">
        <v>23940</v>
      </c>
      <c r="I16" s="53" t="s">
        <v>1111</v>
      </c>
      <c r="J16" s="53" t="s">
        <v>2009</v>
      </c>
      <c r="K16" s="53" t="s">
        <v>2015</v>
      </c>
    </row>
    <row r="17" spans="1:11" x14ac:dyDescent="0.3">
      <c r="A17" t="str">
        <f>DataInput[[#This Row],[Taxonomy]]&amp;DataInput[[#This Row],[South Africa Activity No]]&amp;DataInput[[#This Row],[Environmental Objectives]]</f>
        <v>South Africa7.2.2Ecosystem protection and 
restoration</v>
      </c>
      <c r="B17" t="s">
        <v>2</v>
      </c>
      <c r="C17" s="79">
        <f>C16</f>
        <v>3</v>
      </c>
      <c r="D17" s="53">
        <v>7.2</v>
      </c>
      <c r="E17" s="53" t="s">
        <v>1966</v>
      </c>
      <c r="F17" s="53" t="s">
        <v>163</v>
      </c>
      <c r="G17" s="53" t="s">
        <v>2409</v>
      </c>
      <c r="H17" s="53">
        <v>23940</v>
      </c>
      <c r="I17" s="53" t="s">
        <v>1111</v>
      </c>
      <c r="J17" s="53" t="s">
        <v>2007</v>
      </c>
      <c r="K17" s="53" t="s">
        <v>2015</v>
      </c>
    </row>
    <row r="18" spans="1:11" x14ac:dyDescent="0.3">
      <c r="A18" t="str">
        <f>DataInput[[#This Row],[Taxonomy]]&amp;DataInput[[#This Row],[South Africa Activity No]]&amp;DataInput[[#This Row],[Environmental Objectives]]</f>
        <v>South Africa7.2.2Pollution prevention</v>
      </c>
      <c r="B18" t="s">
        <v>2</v>
      </c>
      <c r="C18" s="79">
        <f>C17</f>
        <v>3</v>
      </c>
      <c r="D18" s="53">
        <v>7.2</v>
      </c>
      <c r="E18" s="53" t="s">
        <v>1966</v>
      </c>
      <c r="F18" s="53" t="s">
        <v>163</v>
      </c>
      <c r="G18" s="53" t="s">
        <v>2409</v>
      </c>
      <c r="H18" s="53">
        <v>23940</v>
      </c>
      <c r="I18" s="53" t="s">
        <v>1111</v>
      </c>
      <c r="J18" s="53" t="s">
        <v>2003</v>
      </c>
      <c r="K18" s="53" t="s">
        <v>2413</v>
      </c>
    </row>
    <row r="19" spans="1:11" x14ac:dyDescent="0.3">
      <c r="A19" t="str">
        <f>DataInput[[#This Row],[Taxonomy]]&amp;DataInput[[#This Row],[South Africa Activity No]]&amp;DataInput[[#This Row],[Environmental Objectives]]</f>
        <v>South Africa7.2.2Sustainable resource use and circularity</v>
      </c>
      <c r="B19" t="s">
        <v>2</v>
      </c>
      <c r="C19" s="79">
        <f>C18</f>
        <v>3</v>
      </c>
      <c r="D19" s="53">
        <v>7.2</v>
      </c>
      <c r="E19" s="53" t="s">
        <v>1966</v>
      </c>
      <c r="F19" s="53" t="s">
        <v>163</v>
      </c>
      <c r="G19" s="53" t="s">
        <v>2409</v>
      </c>
      <c r="H19" s="53">
        <v>23940</v>
      </c>
      <c r="I19" s="53" t="s">
        <v>1111</v>
      </c>
      <c r="J19" s="53" t="s">
        <v>1959</v>
      </c>
      <c r="K19" s="53" t="s">
        <v>1455</v>
      </c>
    </row>
    <row r="20" spans="1:11" x14ac:dyDescent="0.3">
      <c r="A20" t="str">
        <f>DataInput[[#This Row],[Taxonomy]]&amp;DataInput[[#This Row],[South Africa Activity No]]&amp;DataInput[[#This Row],[Environmental Objectives]]</f>
        <v>South Africa7.2.3Climate change mitigation</v>
      </c>
      <c r="B20" t="s">
        <v>2</v>
      </c>
      <c r="C20" s="79">
        <v>4</v>
      </c>
      <c r="D20" s="53">
        <v>7.2</v>
      </c>
      <c r="E20" s="53" t="s">
        <v>1966</v>
      </c>
      <c r="F20" s="53" t="s">
        <v>163</v>
      </c>
      <c r="G20" s="53" t="s">
        <v>2400</v>
      </c>
      <c r="H20" s="53">
        <v>2420</v>
      </c>
      <c r="I20" s="53" t="s">
        <v>1116</v>
      </c>
      <c r="J20" s="53" t="s">
        <v>2477</v>
      </c>
      <c r="K20" s="53" t="s">
        <v>2406</v>
      </c>
    </row>
    <row r="21" spans="1:11" x14ac:dyDescent="0.3">
      <c r="A21" t="str">
        <f>DataInput[[#This Row],[Taxonomy]]&amp;DataInput[[#This Row],[South Africa Activity No]]&amp;DataInput[[#This Row],[Environmental Objectives]]</f>
        <v>South Africa7.2.3Climate change adaptation</v>
      </c>
      <c r="B21" t="s">
        <v>2</v>
      </c>
      <c r="C21" s="79">
        <f>C20</f>
        <v>4</v>
      </c>
      <c r="D21" s="53">
        <v>7.2</v>
      </c>
      <c r="E21" s="53" t="s">
        <v>1966</v>
      </c>
      <c r="F21" s="53" t="s">
        <v>163</v>
      </c>
      <c r="G21" s="53" t="s">
        <v>2400</v>
      </c>
      <c r="H21" s="53">
        <v>2420</v>
      </c>
      <c r="I21" s="53" t="s">
        <v>1116</v>
      </c>
      <c r="J21" s="53" t="s">
        <v>1992</v>
      </c>
      <c r="K21" s="53" t="s">
        <v>2015</v>
      </c>
    </row>
    <row r="22" spans="1:11" x14ac:dyDescent="0.3">
      <c r="A22" t="str">
        <f>DataInput[[#This Row],[Taxonomy]]&amp;DataInput[[#This Row],[South Africa Activity No]]&amp;DataInput[[#This Row],[Environmental Objectives]]</f>
        <v>South Africa7.2.3Sustainable use of water and marine resources</v>
      </c>
      <c r="B22" t="s">
        <v>2</v>
      </c>
      <c r="C22" s="79">
        <f>C21</f>
        <v>4</v>
      </c>
      <c r="D22" s="53">
        <v>7.2</v>
      </c>
      <c r="E22" s="53" t="s">
        <v>1966</v>
      </c>
      <c r="F22" s="53" t="s">
        <v>163</v>
      </c>
      <c r="G22" s="53" t="s">
        <v>2400</v>
      </c>
      <c r="H22" s="53">
        <v>2420</v>
      </c>
      <c r="I22" s="53" t="s">
        <v>1116</v>
      </c>
      <c r="J22" s="53" t="s">
        <v>2009</v>
      </c>
      <c r="K22" s="53" t="s">
        <v>2015</v>
      </c>
    </row>
    <row r="23" spans="1:11" x14ac:dyDescent="0.3">
      <c r="A23" t="str">
        <f>DataInput[[#This Row],[Taxonomy]]&amp;DataInput[[#This Row],[South Africa Activity No]]&amp;DataInput[[#This Row],[Environmental Objectives]]</f>
        <v>South Africa7.2.3Ecosystem protection and 
restoration</v>
      </c>
      <c r="B23" t="s">
        <v>2</v>
      </c>
      <c r="C23" s="79">
        <f>C22</f>
        <v>4</v>
      </c>
      <c r="D23" s="53">
        <v>7.2</v>
      </c>
      <c r="E23" s="53" t="s">
        <v>1966</v>
      </c>
      <c r="F23" s="53" t="s">
        <v>163</v>
      </c>
      <c r="G23" s="53" t="s">
        <v>2400</v>
      </c>
      <c r="H23" s="53">
        <v>2420</v>
      </c>
      <c r="I23" s="53" t="s">
        <v>1116</v>
      </c>
      <c r="J23" s="53" t="s">
        <v>2007</v>
      </c>
      <c r="K23" s="53" t="s">
        <v>2015</v>
      </c>
    </row>
    <row r="24" spans="1:11" x14ac:dyDescent="0.3">
      <c r="A24" t="str">
        <f>DataInput[[#This Row],[Taxonomy]]&amp;DataInput[[#This Row],[South Africa Activity No]]&amp;DataInput[[#This Row],[Environmental Objectives]]</f>
        <v>South Africa7.2.3Pollution prevention</v>
      </c>
      <c r="B24" t="s">
        <v>2</v>
      </c>
      <c r="C24" s="79">
        <f>C23</f>
        <v>4</v>
      </c>
      <c r="D24" s="53">
        <v>7.2</v>
      </c>
      <c r="E24" s="53" t="s">
        <v>1966</v>
      </c>
      <c r="F24" s="53" t="s">
        <v>163</v>
      </c>
      <c r="G24" s="53" t="s">
        <v>2400</v>
      </c>
      <c r="H24" s="53">
        <v>2420</v>
      </c>
      <c r="I24" s="53" t="s">
        <v>1116</v>
      </c>
      <c r="J24" s="53" t="s">
        <v>2003</v>
      </c>
      <c r="K24" s="53" t="s">
        <v>2404</v>
      </c>
    </row>
    <row r="25" spans="1:11" x14ac:dyDescent="0.3">
      <c r="A25" t="str">
        <f>DataInput[[#This Row],[Taxonomy]]&amp;DataInput[[#This Row],[South Africa Activity No]]&amp;DataInput[[#This Row],[Environmental Objectives]]</f>
        <v>South Africa7.2.3Sustainable resource use and circularity</v>
      </c>
      <c r="B25" t="s">
        <v>2</v>
      </c>
      <c r="C25" s="79">
        <f>C24</f>
        <v>4</v>
      </c>
      <c r="D25" s="53">
        <v>7.2</v>
      </c>
      <c r="E25" s="53" t="s">
        <v>1966</v>
      </c>
      <c r="F25" s="53" t="s">
        <v>163</v>
      </c>
      <c r="G25" s="53" t="s">
        <v>2400</v>
      </c>
      <c r="H25" s="53">
        <v>2420</v>
      </c>
      <c r="I25" s="53" t="s">
        <v>1116</v>
      </c>
      <c r="J25" s="53" t="s">
        <v>1959</v>
      </c>
      <c r="K25" s="53" t="s">
        <v>1455</v>
      </c>
    </row>
    <row r="26" spans="1:11" x14ac:dyDescent="0.3">
      <c r="A26" t="str">
        <f>DataInput[[#This Row],[Taxonomy]]&amp;DataInput[[#This Row],[South Africa Activity No]]&amp;DataInput[[#This Row],[Environmental Objectives]]</f>
        <v>South Africa7.2.4Climate change mitigation</v>
      </c>
      <c r="B26" t="s">
        <v>2</v>
      </c>
      <c r="C26" s="79">
        <v>5</v>
      </c>
      <c r="D26" s="53">
        <v>7.2</v>
      </c>
      <c r="E26" s="53" t="s">
        <v>1966</v>
      </c>
      <c r="F26" s="53" t="s">
        <v>163</v>
      </c>
      <c r="G26" s="53" t="s">
        <v>2391</v>
      </c>
      <c r="H26" s="53" t="s">
        <v>2390</v>
      </c>
      <c r="I26" s="53" t="s">
        <v>2389</v>
      </c>
      <c r="J26" s="53" t="s">
        <v>2477</v>
      </c>
      <c r="K26" s="53" t="s">
        <v>2396</v>
      </c>
    </row>
    <row r="27" spans="1:11" x14ac:dyDescent="0.3">
      <c r="A27" t="str">
        <f>DataInput[[#This Row],[Taxonomy]]&amp;DataInput[[#This Row],[South Africa Activity No]]&amp;DataInput[[#This Row],[Environmental Objectives]]</f>
        <v>South Africa7.2.4Climate change adaptation</v>
      </c>
      <c r="B27" t="s">
        <v>2</v>
      </c>
      <c r="C27" s="79">
        <f>C26</f>
        <v>5</v>
      </c>
      <c r="D27" s="53">
        <v>7.2</v>
      </c>
      <c r="E27" s="53" t="s">
        <v>1966</v>
      </c>
      <c r="F27" s="53" t="s">
        <v>163</v>
      </c>
      <c r="G27" s="53" t="s">
        <v>2391</v>
      </c>
      <c r="H27" s="53" t="s">
        <v>2390</v>
      </c>
      <c r="I27" s="53" t="s">
        <v>2389</v>
      </c>
      <c r="J27" s="53" t="s">
        <v>1992</v>
      </c>
      <c r="K27" s="53" t="s">
        <v>2015</v>
      </c>
    </row>
    <row r="28" spans="1:11" x14ac:dyDescent="0.3">
      <c r="A28" t="str">
        <f>DataInput[[#This Row],[Taxonomy]]&amp;DataInput[[#This Row],[South Africa Activity No]]&amp;DataInput[[#This Row],[Environmental Objectives]]</f>
        <v>South Africa7.2.4Sustainable use of water and marine resources</v>
      </c>
      <c r="B28" t="s">
        <v>2</v>
      </c>
      <c r="C28" s="79">
        <f>C27</f>
        <v>5</v>
      </c>
      <c r="D28" s="53">
        <v>7.2</v>
      </c>
      <c r="E28" s="53" t="s">
        <v>1966</v>
      </c>
      <c r="F28" s="53" t="s">
        <v>163</v>
      </c>
      <c r="G28" s="53" t="s">
        <v>2391</v>
      </c>
      <c r="H28" s="53" t="s">
        <v>2390</v>
      </c>
      <c r="I28" s="53" t="s">
        <v>2389</v>
      </c>
      <c r="J28" s="53" t="s">
        <v>2009</v>
      </c>
      <c r="K28" s="53" t="s">
        <v>2015</v>
      </c>
    </row>
    <row r="29" spans="1:11" x14ac:dyDescent="0.3">
      <c r="A29" t="str">
        <f>DataInput[[#This Row],[Taxonomy]]&amp;DataInput[[#This Row],[South Africa Activity No]]&amp;DataInput[[#This Row],[Environmental Objectives]]</f>
        <v>South Africa7.2.4Ecosystem protection and 
restoration</v>
      </c>
      <c r="B29" t="s">
        <v>2</v>
      </c>
      <c r="C29" s="79">
        <f>C28</f>
        <v>5</v>
      </c>
      <c r="D29" s="53">
        <v>7.2</v>
      </c>
      <c r="E29" s="53" t="s">
        <v>1966</v>
      </c>
      <c r="F29" s="53" t="s">
        <v>163</v>
      </c>
      <c r="G29" s="53" t="s">
        <v>2391</v>
      </c>
      <c r="H29" s="53" t="s">
        <v>2390</v>
      </c>
      <c r="I29" s="53" t="s">
        <v>2389</v>
      </c>
      <c r="J29" s="53" t="s">
        <v>2007</v>
      </c>
      <c r="K29" s="53" t="s">
        <v>2015</v>
      </c>
    </row>
    <row r="30" spans="1:11" x14ac:dyDescent="0.3">
      <c r="A30" t="str">
        <f>DataInput[[#This Row],[Taxonomy]]&amp;DataInput[[#This Row],[South Africa Activity No]]&amp;DataInput[[#This Row],[Environmental Objectives]]</f>
        <v>South Africa7.2.4Pollution prevention</v>
      </c>
      <c r="B30" t="s">
        <v>2</v>
      </c>
      <c r="C30" s="79">
        <f>C29</f>
        <v>5</v>
      </c>
      <c r="D30" s="53">
        <v>7.2</v>
      </c>
      <c r="E30" s="53" t="s">
        <v>1966</v>
      </c>
      <c r="F30" s="53" t="s">
        <v>163</v>
      </c>
      <c r="G30" s="53" t="s">
        <v>2391</v>
      </c>
      <c r="H30" s="53" t="s">
        <v>2390</v>
      </c>
      <c r="I30" s="53" t="s">
        <v>2389</v>
      </c>
      <c r="J30" s="53" t="s">
        <v>2003</v>
      </c>
      <c r="K30" s="53" t="s">
        <v>2015</v>
      </c>
    </row>
    <row r="31" spans="1:11" x14ac:dyDescent="0.3">
      <c r="A31" t="str">
        <f>DataInput[[#This Row],[Taxonomy]]&amp;DataInput[[#This Row],[South Africa Activity No]]&amp;DataInput[[#This Row],[Environmental Objectives]]</f>
        <v>South Africa7.2.4Sustainable resource use and circularity</v>
      </c>
      <c r="B31" t="s">
        <v>2</v>
      </c>
      <c r="C31" s="79">
        <f>C30</f>
        <v>5</v>
      </c>
      <c r="D31" s="53">
        <v>7.2</v>
      </c>
      <c r="E31" s="53" t="s">
        <v>1966</v>
      </c>
      <c r="F31" s="53" t="s">
        <v>163</v>
      </c>
      <c r="G31" s="53" t="s">
        <v>2391</v>
      </c>
      <c r="H31" s="53" t="s">
        <v>2390</v>
      </c>
      <c r="I31" s="53" t="s">
        <v>2389</v>
      </c>
      <c r="J31" s="53" t="s">
        <v>1959</v>
      </c>
      <c r="K31" s="53" t="s">
        <v>1455</v>
      </c>
    </row>
    <row r="32" spans="1:11" x14ac:dyDescent="0.3">
      <c r="A32" t="str">
        <f>DataInput[[#This Row],[Taxonomy]]&amp;DataInput[[#This Row],[South Africa Activity No]]&amp;DataInput[[#This Row],[Environmental Objectives]]</f>
        <v>South Africa7.2.5Climate change mitigation</v>
      </c>
      <c r="B32" t="s">
        <v>2</v>
      </c>
      <c r="C32" s="79">
        <v>6</v>
      </c>
      <c r="D32" s="53">
        <v>7.2</v>
      </c>
      <c r="E32" s="53" t="s">
        <v>1966</v>
      </c>
      <c r="F32" s="53" t="s">
        <v>163</v>
      </c>
      <c r="G32" s="53" t="s">
        <v>2380</v>
      </c>
      <c r="H32" s="53">
        <v>2011</v>
      </c>
      <c r="I32" s="53" t="s">
        <v>1124</v>
      </c>
      <c r="J32" s="53" t="s">
        <v>2477</v>
      </c>
      <c r="K32" s="53" t="s">
        <v>2376</v>
      </c>
    </row>
    <row r="33" spans="1:11" x14ac:dyDescent="0.3">
      <c r="A33" t="str">
        <f>DataInput[[#This Row],[Taxonomy]]&amp;DataInput[[#This Row],[South Africa Activity No]]&amp;DataInput[[#This Row],[Environmental Objectives]]</f>
        <v>South Africa7.2.5Climate change adaptation</v>
      </c>
      <c r="B33" t="s">
        <v>2</v>
      </c>
      <c r="C33" s="79">
        <f>C32</f>
        <v>6</v>
      </c>
      <c r="D33" s="53">
        <v>7.2</v>
      </c>
      <c r="E33" s="53" t="s">
        <v>1966</v>
      </c>
      <c r="F33" s="53" t="s">
        <v>163</v>
      </c>
      <c r="G33" s="53" t="s">
        <v>2380</v>
      </c>
      <c r="H33" s="53">
        <v>2011</v>
      </c>
      <c r="I33" s="53" t="s">
        <v>1124</v>
      </c>
      <c r="J33" s="53" t="s">
        <v>1992</v>
      </c>
      <c r="K33" s="53" t="s">
        <v>2015</v>
      </c>
    </row>
    <row r="34" spans="1:11" x14ac:dyDescent="0.3">
      <c r="A34" t="str">
        <f>DataInput[[#This Row],[Taxonomy]]&amp;DataInput[[#This Row],[South Africa Activity No]]&amp;DataInput[[#This Row],[Environmental Objectives]]</f>
        <v>South Africa7.2.5Sustainable use of water and marine resources</v>
      </c>
      <c r="B34" t="s">
        <v>2</v>
      </c>
      <c r="C34" s="79">
        <f>C33</f>
        <v>6</v>
      </c>
      <c r="D34" s="53">
        <v>7.2</v>
      </c>
      <c r="E34" s="53" t="s">
        <v>1966</v>
      </c>
      <c r="F34" s="53" t="s">
        <v>163</v>
      </c>
      <c r="G34" s="53" t="s">
        <v>2380</v>
      </c>
      <c r="H34" s="53">
        <v>2011</v>
      </c>
      <c r="I34" s="53" t="s">
        <v>1124</v>
      </c>
      <c r="J34" s="53" t="s">
        <v>2009</v>
      </c>
      <c r="K34" s="53" t="s">
        <v>2015</v>
      </c>
    </row>
    <row r="35" spans="1:11" x14ac:dyDescent="0.3">
      <c r="A35" t="str">
        <f>DataInput[[#This Row],[Taxonomy]]&amp;DataInput[[#This Row],[South Africa Activity No]]&amp;DataInput[[#This Row],[Environmental Objectives]]</f>
        <v>South Africa7.2.5Ecosystem protection and 
restoration</v>
      </c>
      <c r="B35" t="s">
        <v>2</v>
      </c>
      <c r="C35" s="79">
        <f>C34</f>
        <v>6</v>
      </c>
      <c r="D35" s="53">
        <v>7.2</v>
      </c>
      <c r="E35" s="53" t="s">
        <v>1966</v>
      </c>
      <c r="F35" s="53" t="s">
        <v>163</v>
      </c>
      <c r="G35" s="53" t="s">
        <v>2380</v>
      </c>
      <c r="H35" s="53">
        <v>2011</v>
      </c>
      <c r="I35" s="53" t="s">
        <v>1124</v>
      </c>
      <c r="J35" s="53" t="s">
        <v>2007</v>
      </c>
      <c r="K35" s="53" t="s">
        <v>2015</v>
      </c>
    </row>
    <row r="36" spans="1:11" x14ac:dyDescent="0.3">
      <c r="A36" t="str">
        <f>DataInput[[#This Row],[Taxonomy]]&amp;DataInput[[#This Row],[South Africa Activity No]]&amp;DataInput[[#This Row],[Environmental Objectives]]</f>
        <v>South Africa7.2.5Pollution prevention</v>
      </c>
      <c r="B36" t="s">
        <v>2</v>
      </c>
      <c r="C36" s="79">
        <f>C35</f>
        <v>6</v>
      </c>
      <c r="D36" s="53">
        <v>7.2</v>
      </c>
      <c r="E36" s="53" t="s">
        <v>1966</v>
      </c>
      <c r="F36" s="53" t="s">
        <v>163</v>
      </c>
      <c r="G36" s="53" t="s">
        <v>2380</v>
      </c>
      <c r="H36" s="53">
        <v>2011</v>
      </c>
      <c r="I36" s="53" t="s">
        <v>1124</v>
      </c>
      <c r="J36" s="53" t="s">
        <v>2003</v>
      </c>
      <c r="K36" s="53" t="s">
        <v>2015</v>
      </c>
    </row>
    <row r="37" spans="1:11" x14ac:dyDescent="0.3">
      <c r="A37" t="str">
        <f>DataInput[[#This Row],[Taxonomy]]&amp;DataInput[[#This Row],[South Africa Activity No]]&amp;DataInput[[#This Row],[Environmental Objectives]]</f>
        <v>South Africa7.2.5Sustainable resource use and circularity</v>
      </c>
      <c r="B37" t="s">
        <v>2</v>
      </c>
      <c r="C37" s="79">
        <f>C36</f>
        <v>6</v>
      </c>
      <c r="D37" s="53">
        <v>7.2</v>
      </c>
      <c r="E37" s="53" t="s">
        <v>1966</v>
      </c>
      <c r="F37" s="53" t="s">
        <v>163</v>
      </c>
      <c r="G37" s="53" t="s">
        <v>2380</v>
      </c>
      <c r="H37" s="53">
        <v>2011</v>
      </c>
      <c r="I37" s="53" t="s">
        <v>1124</v>
      </c>
      <c r="J37" s="53" t="s">
        <v>1959</v>
      </c>
      <c r="K37" s="53" t="s">
        <v>1455</v>
      </c>
    </row>
    <row r="38" spans="1:11" x14ac:dyDescent="0.3">
      <c r="A38" t="str">
        <f>DataInput[[#This Row],[Taxonomy]]&amp;DataInput[[#This Row],[South Africa Activity No]]&amp;DataInput[[#This Row],[Environmental Objectives]]</f>
        <v>South Africa7.2.6Climate change mitigation</v>
      </c>
      <c r="B38" t="s">
        <v>2</v>
      </c>
      <c r="C38" s="79">
        <v>7</v>
      </c>
      <c r="D38" s="53">
        <v>7.2</v>
      </c>
      <c r="E38" s="53" t="s">
        <v>1966</v>
      </c>
      <c r="F38" s="53" t="s">
        <v>163</v>
      </c>
      <c r="G38" s="53" t="s">
        <v>2372</v>
      </c>
      <c r="H38" s="53">
        <v>202</v>
      </c>
      <c r="I38" s="53" t="s">
        <v>2373</v>
      </c>
      <c r="J38" s="53" t="s">
        <v>2477</v>
      </c>
      <c r="K38" s="53" t="s">
        <v>2376</v>
      </c>
    </row>
    <row r="39" spans="1:11" x14ac:dyDescent="0.3">
      <c r="A39" t="str">
        <f>DataInput[[#This Row],[Taxonomy]]&amp;DataInput[[#This Row],[South Africa Activity No]]&amp;DataInput[[#This Row],[Environmental Objectives]]</f>
        <v>South Africa7.2.6Climate change adaptation</v>
      </c>
      <c r="B39" t="s">
        <v>2</v>
      </c>
      <c r="C39" s="79">
        <f>C38</f>
        <v>7</v>
      </c>
      <c r="D39" s="53">
        <v>7.2</v>
      </c>
      <c r="E39" s="53" t="s">
        <v>1966</v>
      </c>
      <c r="F39" s="53" t="s">
        <v>163</v>
      </c>
      <c r="G39" s="53" t="s">
        <v>2372</v>
      </c>
      <c r="H39" s="53">
        <v>202</v>
      </c>
      <c r="I39" s="53" t="s">
        <v>2373</v>
      </c>
      <c r="J39" s="53" t="s">
        <v>1992</v>
      </c>
      <c r="K39" s="53" t="s">
        <v>2015</v>
      </c>
    </row>
    <row r="40" spans="1:11" x14ac:dyDescent="0.3">
      <c r="A40" t="str">
        <f>DataInput[[#This Row],[Taxonomy]]&amp;DataInput[[#This Row],[South Africa Activity No]]&amp;DataInput[[#This Row],[Environmental Objectives]]</f>
        <v>South Africa7.2.6Sustainable use of water and marine resources</v>
      </c>
      <c r="B40" t="s">
        <v>2</v>
      </c>
      <c r="C40" s="79">
        <f>C39</f>
        <v>7</v>
      </c>
      <c r="D40" s="53">
        <v>7.2</v>
      </c>
      <c r="E40" s="53" t="s">
        <v>1966</v>
      </c>
      <c r="F40" s="53" t="s">
        <v>163</v>
      </c>
      <c r="G40" s="53" t="s">
        <v>2372</v>
      </c>
      <c r="H40" s="53">
        <v>202</v>
      </c>
      <c r="I40" s="53" t="s">
        <v>2373</v>
      </c>
      <c r="J40" s="53" t="s">
        <v>2009</v>
      </c>
      <c r="K40" s="53" t="s">
        <v>2015</v>
      </c>
    </row>
    <row r="41" spans="1:11" x14ac:dyDescent="0.3">
      <c r="A41" t="str">
        <f>DataInput[[#This Row],[Taxonomy]]&amp;DataInput[[#This Row],[South Africa Activity No]]&amp;DataInput[[#This Row],[Environmental Objectives]]</f>
        <v>South Africa7.2.6Ecosystem protection and 
restoration</v>
      </c>
      <c r="B41" t="s">
        <v>2</v>
      </c>
      <c r="C41" s="79">
        <f>C40</f>
        <v>7</v>
      </c>
      <c r="D41" s="53">
        <v>7.2</v>
      </c>
      <c r="E41" s="53" t="s">
        <v>1966</v>
      </c>
      <c r="F41" s="53" t="s">
        <v>163</v>
      </c>
      <c r="G41" s="53" t="s">
        <v>2372</v>
      </c>
      <c r="H41" s="53">
        <v>202</v>
      </c>
      <c r="I41" s="53" t="s">
        <v>2373</v>
      </c>
      <c r="J41" s="53" t="s">
        <v>2007</v>
      </c>
      <c r="K41" s="53" t="s">
        <v>2015</v>
      </c>
    </row>
    <row r="42" spans="1:11" x14ac:dyDescent="0.3">
      <c r="A42" t="str">
        <f>DataInput[[#This Row],[Taxonomy]]&amp;DataInput[[#This Row],[South Africa Activity No]]&amp;DataInput[[#This Row],[Environmental Objectives]]</f>
        <v>South Africa7.2.6Pollution prevention</v>
      </c>
      <c r="B42" t="s">
        <v>2</v>
      </c>
      <c r="C42" s="79">
        <f>C41</f>
        <v>7</v>
      </c>
      <c r="D42" s="53">
        <v>7.2</v>
      </c>
      <c r="E42" s="53" t="s">
        <v>1966</v>
      </c>
      <c r="F42" s="53" t="s">
        <v>163</v>
      </c>
      <c r="G42" s="53" t="s">
        <v>2372</v>
      </c>
      <c r="H42" s="53">
        <v>202</v>
      </c>
      <c r="I42" s="53" t="s">
        <v>2373</v>
      </c>
      <c r="J42" s="53" t="s">
        <v>2003</v>
      </c>
      <c r="K42" s="53" t="s">
        <v>2015</v>
      </c>
    </row>
    <row r="43" spans="1:11" x14ac:dyDescent="0.3">
      <c r="A43" t="str">
        <f>DataInput[[#This Row],[Taxonomy]]&amp;DataInput[[#This Row],[South Africa Activity No]]&amp;DataInput[[#This Row],[Environmental Objectives]]</f>
        <v>South Africa7.2.6Sustainable resource use and circularity</v>
      </c>
      <c r="B43" t="s">
        <v>2</v>
      </c>
      <c r="C43" s="79">
        <f>C42</f>
        <v>7</v>
      </c>
      <c r="D43" s="53">
        <v>7.2</v>
      </c>
      <c r="E43" s="53" t="s">
        <v>1966</v>
      </c>
      <c r="F43" s="53" t="s">
        <v>163</v>
      </c>
      <c r="G43" s="53" t="s">
        <v>2372</v>
      </c>
      <c r="H43" s="53">
        <v>202</v>
      </c>
      <c r="I43" s="53" t="s">
        <v>2373</v>
      </c>
      <c r="J43" s="53" t="s">
        <v>1959</v>
      </c>
      <c r="K43" s="53" t="s">
        <v>1455</v>
      </c>
    </row>
    <row r="44" spans="1:11" x14ac:dyDescent="0.3">
      <c r="A44" t="str">
        <f>DataInput[[#This Row],[Taxonomy]]&amp;DataInput[[#This Row],[South Africa Activity No]]&amp;DataInput[[#This Row],[Environmental Objectives]]</f>
        <v>South Africa7.2.7Climate change mitigation</v>
      </c>
      <c r="B44" t="s">
        <v>2</v>
      </c>
      <c r="C44" s="79">
        <v>8</v>
      </c>
      <c r="D44" s="53">
        <v>7.2</v>
      </c>
      <c r="E44" s="53" t="s">
        <v>1966</v>
      </c>
      <c r="F44" s="53" t="s">
        <v>163</v>
      </c>
      <c r="G44" s="53" t="s">
        <v>2364</v>
      </c>
      <c r="H44" s="53">
        <v>202</v>
      </c>
      <c r="I44" s="53" t="s">
        <v>2365</v>
      </c>
      <c r="J44" s="53" t="s">
        <v>2477</v>
      </c>
      <c r="K44" s="53" t="s">
        <v>2370</v>
      </c>
    </row>
    <row r="45" spans="1:11" x14ac:dyDescent="0.3">
      <c r="A45" t="str">
        <f>DataInput[[#This Row],[Taxonomy]]&amp;DataInput[[#This Row],[South Africa Activity No]]&amp;DataInput[[#This Row],[Environmental Objectives]]</f>
        <v>South Africa7.2.7Climate change adaptation</v>
      </c>
      <c r="B45" t="s">
        <v>2</v>
      </c>
      <c r="C45" s="79">
        <f>C44</f>
        <v>8</v>
      </c>
      <c r="D45" s="53">
        <v>7.2</v>
      </c>
      <c r="E45" s="53" t="s">
        <v>1966</v>
      </c>
      <c r="F45" s="53" t="s">
        <v>163</v>
      </c>
      <c r="G45" s="53" t="s">
        <v>2364</v>
      </c>
      <c r="H45" s="53">
        <v>202</v>
      </c>
      <c r="I45" s="53" t="s">
        <v>2365</v>
      </c>
      <c r="J45" s="53" t="s">
        <v>1992</v>
      </c>
      <c r="K45" s="53" t="s">
        <v>2015</v>
      </c>
    </row>
    <row r="46" spans="1:11" x14ac:dyDescent="0.3">
      <c r="A46" t="str">
        <f>DataInput[[#This Row],[Taxonomy]]&amp;DataInput[[#This Row],[South Africa Activity No]]&amp;DataInput[[#This Row],[Environmental Objectives]]</f>
        <v>South Africa7.2.7Sustainable use of water and marine resources</v>
      </c>
      <c r="B46" t="s">
        <v>2</v>
      </c>
      <c r="C46" s="79">
        <f>C45</f>
        <v>8</v>
      </c>
      <c r="D46" s="53">
        <v>7.2</v>
      </c>
      <c r="E46" s="53" t="s">
        <v>1966</v>
      </c>
      <c r="F46" s="53" t="s">
        <v>163</v>
      </c>
      <c r="G46" s="53" t="s">
        <v>2364</v>
      </c>
      <c r="H46" s="53">
        <v>202</v>
      </c>
      <c r="I46" s="53" t="s">
        <v>2365</v>
      </c>
      <c r="J46" s="53" t="s">
        <v>2009</v>
      </c>
      <c r="K46" s="53" t="s">
        <v>2015</v>
      </c>
    </row>
    <row r="47" spans="1:11" x14ac:dyDescent="0.3">
      <c r="A47" t="str">
        <f>DataInput[[#This Row],[Taxonomy]]&amp;DataInput[[#This Row],[South Africa Activity No]]&amp;DataInput[[#This Row],[Environmental Objectives]]</f>
        <v>South Africa7.2.7Ecosystem protection and 
restoration</v>
      </c>
      <c r="B47" t="s">
        <v>2</v>
      </c>
      <c r="C47" s="79">
        <f>C46</f>
        <v>8</v>
      </c>
      <c r="D47" s="53">
        <v>7.2</v>
      </c>
      <c r="E47" s="53" t="s">
        <v>1966</v>
      </c>
      <c r="F47" s="53" t="s">
        <v>163</v>
      </c>
      <c r="G47" s="53" t="s">
        <v>2364</v>
      </c>
      <c r="H47" s="53">
        <v>202</v>
      </c>
      <c r="I47" s="53" t="s">
        <v>2365</v>
      </c>
      <c r="J47" s="53" t="s">
        <v>2007</v>
      </c>
      <c r="K47" s="53" t="s">
        <v>2015</v>
      </c>
    </row>
    <row r="48" spans="1:11" x14ac:dyDescent="0.3">
      <c r="A48" t="str">
        <f>DataInput[[#This Row],[Taxonomy]]&amp;DataInput[[#This Row],[South Africa Activity No]]&amp;DataInput[[#This Row],[Environmental Objectives]]</f>
        <v>South Africa7.2.7Pollution prevention</v>
      </c>
      <c r="B48" t="s">
        <v>2</v>
      </c>
      <c r="C48" s="79">
        <f>C47</f>
        <v>8</v>
      </c>
      <c r="D48" s="53">
        <v>7.2</v>
      </c>
      <c r="E48" s="53" t="s">
        <v>1966</v>
      </c>
      <c r="F48" s="53" t="s">
        <v>163</v>
      </c>
      <c r="G48" s="53" t="s">
        <v>2364</v>
      </c>
      <c r="H48" s="53">
        <v>202</v>
      </c>
      <c r="I48" s="53" t="s">
        <v>2365</v>
      </c>
      <c r="J48" s="53" t="s">
        <v>2003</v>
      </c>
      <c r="K48" s="53" t="s">
        <v>2015</v>
      </c>
    </row>
    <row r="49" spans="1:11" x14ac:dyDescent="0.3">
      <c r="A49" t="str">
        <f>DataInput[[#This Row],[Taxonomy]]&amp;DataInput[[#This Row],[South Africa Activity No]]&amp;DataInput[[#This Row],[Environmental Objectives]]</f>
        <v>South Africa7.2.7Sustainable resource use and circularity</v>
      </c>
      <c r="B49" t="s">
        <v>2</v>
      </c>
      <c r="C49" s="79">
        <f>C48</f>
        <v>8</v>
      </c>
      <c r="D49" s="53">
        <v>7.2</v>
      </c>
      <c r="E49" s="53" t="s">
        <v>1966</v>
      </c>
      <c r="F49" s="53" t="s">
        <v>163</v>
      </c>
      <c r="G49" s="53" t="s">
        <v>2364</v>
      </c>
      <c r="H49" s="53">
        <v>202</v>
      </c>
      <c r="I49" s="53" t="s">
        <v>2365</v>
      </c>
      <c r="J49" s="53" t="s">
        <v>1959</v>
      </c>
      <c r="K49" s="53" t="s">
        <v>1455</v>
      </c>
    </row>
    <row r="50" spans="1:11" x14ac:dyDescent="0.3">
      <c r="A50" t="str">
        <f>DataInput[[#This Row],[Taxonomy]]&amp;DataInput[[#This Row],[South Africa Activity No]]&amp;DataInput[[#This Row],[Environmental Objectives]]</f>
        <v>South Africa7.2.8Climate change mitigation</v>
      </c>
      <c r="B50" t="s">
        <v>2</v>
      </c>
      <c r="C50" s="79">
        <v>9</v>
      </c>
      <c r="D50" s="53">
        <v>7.2</v>
      </c>
      <c r="E50" s="53" t="s">
        <v>1966</v>
      </c>
      <c r="F50" s="53" t="s">
        <v>163</v>
      </c>
      <c r="G50" s="53" t="s">
        <v>2357</v>
      </c>
      <c r="H50" s="53">
        <v>20120</v>
      </c>
      <c r="I50" s="53" t="s">
        <v>229</v>
      </c>
      <c r="J50" s="53" t="s">
        <v>2477</v>
      </c>
      <c r="K50" s="53" t="s">
        <v>2360</v>
      </c>
    </row>
    <row r="51" spans="1:11" x14ac:dyDescent="0.3">
      <c r="A51" t="str">
        <f>DataInput[[#This Row],[Taxonomy]]&amp;DataInput[[#This Row],[South Africa Activity No]]&amp;DataInput[[#This Row],[Environmental Objectives]]</f>
        <v>South Africa7.2.8Climate change adaptation</v>
      </c>
      <c r="B51" t="s">
        <v>2</v>
      </c>
      <c r="C51" s="79">
        <f>C50</f>
        <v>9</v>
      </c>
      <c r="D51" s="53">
        <v>7.2</v>
      </c>
      <c r="E51" s="53" t="s">
        <v>1966</v>
      </c>
      <c r="F51" s="53" t="s">
        <v>163</v>
      </c>
      <c r="G51" s="53" t="s">
        <v>2357</v>
      </c>
      <c r="H51" s="53">
        <v>20120</v>
      </c>
      <c r="I51" s="53" t="s">
        <v>229</v>
      </c>
      <c r="J51" s="53" t="s">
        <v>1992</v>
      </c>
      <c r="K51" s="53" t="s">
        <v>2015</v>
      </c>
    </row>
    <row r="52" spans="1:11" x14ac:dyDescent="0.3">
      <c r="A52" t="str">
        <f>DataInput[[#This Row],[Taxonomy]]&amp;DataInput[[#This Row],[South Africa Activity No]]&amp;DataInput[[#This Row],[Environmental Objectives]]</f>
        <v>South Africa7.2.8Sustainable use of water and marine resources</v>
      </c>
      <c r="B52" t="s">
        <v>2</v>
      </c>
      <c r="C52" s="79">
        <f>C51</f>
        <v>9</v>
      </c>
      <c r="D52" s="53">
        <v>7.2</v>
      </c>
      <c r="E52" s="53" t="s">
        <v>1966</v>
      </c>
      <c r="F52" s="53" t="s">
        <v>163</v>
      </c>
      <c r="G52" s="53" t="s">
        <v>2357</v>
      </c>
      <c r="H52" s="53">
        <v>20120</v>
      </c>
      <c r="I52" s="53" t="s">
        <v>229</v>
      </c>
      <c r="J52" s="53" t="s">
        <v>2009</v>
      </c>
      <c r="K52" s="53" t="s">
        <v>2015</v>
      </c>
    </row>
    <row r="53" spans="1:11" x14ac:dyDescent="0.3">
      <c r="A53" t="str">
        <f>DataInput[[#This Row],[Taxonomy]]&amp;DataInput[[#This Row],[South Africa Activity No]]&amp;DataInput[[#This Row],[Environmental Objectives]]</f>
        <v>South Africa7.2.8Ecosystem protection and 
restoration</v>
      </c>
      <c r="B53" t="s">
        <v>2</v>
      </c>
      <c r="C53" s="79">
        <f>C52</f>
        <v>9</v>
      </c>
      <c r="D53" s="53">
        <v>7.2</v>
      </c>
      <c r="E53" s="53" t="s">
        <v>1966</v>
      </c>
      <c r="F53" s="53" t="s">
        <v>163</v>
      </c>
      <c r="G53" s="53" t="s">
        <v>2357</v>
      </c>
      <c r="H53" s="53">
        <v>20120</v>
      </c>
      <c r="I53" s="53" t="s">
        <v>229</v>
      </c>
      <c r="J53" s="53" t="s">
        <v>2007</v>
      </c>
      <c r="K53" s="53" t="s">
        <v>2015</v>
      </c>
    </row>
    <row r="54" spans="1:11" x14ac:dyDescent="0.3">
      <c r="A54" t="str">
        <f>DataInput[[#This Row],[Taxonomy]]&amp;DataInput[[#This Row],[South Africa Activity No]]&amp;DataInput[[#This Row],[Environmental Objectives]]</f>
        <v>South Africa7.2.8Pollution prevention</v>
      </c>
      <c r="B54" t="s">
        <v>2</v>
      </c>
      <c r="C54" s="79">
        <f>C53</f>
        <v>9</v>
      </c>
      <c r="D54" s="53">
        <v>7.2</v>
      </c>
      <c r="E54" s="53" t="s">
        <v>1966</v>
      </c>
      <c r="F54" s="53" t="s">
        <v>163</v>
      </c>
      <c r="G54" s="53" t="s">
        <v>2357</v>
      </c>
      <c r="H54" s="53">
        <v>20120</v>
      </c>
      <c r="I54" s="53" t="s">
        <v>229</v>
      </c>
      <c r="J54" s="53" t="s">
        <v>2003</v>
      </c>
      <c r="K54" s="53" t="s">
        <v>2015</v>
      </c>
    </row>
    <row r="55" spans="1:11" x14ac:dyDescent="0.3">
      <c r="A55" t="str">
        <f>DataInput[[#This Row],[Taxonomy]]&amp;DataInput[[#This Row],[South Africa Activity No]]&amp;DataInput[[#This Row],[Environmental Objectives]]</f>
        <v>South Africa7.2.8Sustainable resource use and circularity</v>
      </c>
      <c r="B55" t="s">
        <v>2</v>
      </c>
      <c r="C55" s="79">
        <f>C54</f>
        <v>9</v>
      </c>
      <c r="D55" s="53">
        <v>7.2</v>
      </c>
      <c r="E55" s="53" t="s">
        <v>1966</v>
      </c>
      <c r="F55" s="53" t="s">
        <v>163</v>
      </c>
      <c r="G55" s="53" t="s">
        <v>2357</v>
      </c>
      <c r="H55" s="53">
        <v>20120</v>
      </c>
      <c r="I55" s="53" t="s">
        <v>229</v>
      </c>
      <c r="J55" s="53" t="s">
        <v>1959</v>
      </c>
      <c r="K55" s="53" t="s">
        <v>1455</v>
      </c>
    </row>
    <row r="56" spans="1:11" x14ac:dyDescent="0.3">
      <c r="A56" t="str">
        <f>DataInput[[#This Row],[Taxonomy]]&amp;DataInput[[#This Row],[South Africa Activity No]]&amp;DataInput[[#This Row],[Environmental Objectives]]</f>
        <v>South Africa7.2.9Climate change mitigation</v>
      </c>
      <c r="B56" t="s">
        <v>2</v>
      </c>
      <c r="C56" s="79">
        <v>10</v>
      </c>
      <c r="D56" s="53">
        <v>7.2</v>
      </c>
      <c r="E56" s="53" t="s">
        <v>1966</v>
      </c>
      <c r="F56" s="53" t="s">
        <v>163</v>
      </c>
      <c r="G56" s="53" t="s">
        <v>2348</v>
      </c>
      <c r="H56" s="53">
        <v>20130</v>
      </c>
      <c r="I56" s="53" t="s">
        <v>1171</v>
      </c>
      <c r="J56" s="53" t="s">
        <v>2477</v>
      </c>
      <c r="K56" s="53" t="s">
        <v>2356</v>
      </c>
    </row>
    <row r="57" spans="1:11" x14ac:dyDescent="0.3">
      <c r="A57" t="str">
        <f>DataInput[[#This Row],[Taxonomy]]&amp;DataInput[[#This Row],[South Africa Activity No]]&amp;DataInput[[#This Row],[Environmental Objectives]]</f>
        <v>South Africa7.2.9Climate change adaptation</v>
      </c>
      <c r="B57" t="s">
        <v>2</v>
      </c>
      <c r="C57" s="79">
        <f>C56</f>
        <v>10</v>
      </c>
      <c r="D57" s="53">
        <v>7.2</v>
      </c>
      <c r="E57" s="53" t="s">
        <v>1966</v>
      </c>
      <c r="F57" s="53" t="s">
        <v>163</v>
      </c>
      <c r="G57" s="53" t="s">
        <v>2348</v>
      </c>
      <c r="H57" s="53">
        <v>20130</v>
      </c>
      <c r="I57" s="53" t="s">
        <v>1171</v>
      </c>
      <c r="J57" s="53" t="s">
        <v>1992</v>
      </c>
      <c r="K57" s="53" t="s">
        <v>2015</v>
      </c>
    </row>
    <row r="58" spans="1:11" x14ac:dyDescent="0.3">
      <c r="A58" t="str">
        <f>DataInput[[#This Row],[Taxonomy]]&amp;DataInput[[#This Row],[South Africa Activity No]]&amp;DataInput[[#This Row],[Environmental Objectives]]</f>
        <v>South Africa7.2.9Sustainable use of water and marine resources</v>
      </c>
      <c r="B58" t="s">
        <v>2</v>
      </c>
      <c r="C58" s="79">
        <f>C57</f>
        <v>10</v>
      </c>
      <c r="D58" s="53">
        <v>7.2</v>
      </c>
      <c r="E58" s="53" t="s">
        <v>1966</v>
      </c>
      <c r="F58" s="53" t="s">
        <v>163</v>
      </c>
      <c r="G58" s="53" t="s">
        <v>2348</v>
      </c>
      <c r="H58" s="53">
        <v>20130</v>
      </c>
      <c r="I58" s="53" t="s">
        <v>1171</v>
      </c>
      <c r="J58" s="53" t="s">
        <v>2009</v>
      </c>
      <c r="K58" s="53" t="s">
        <v>2015</v>
      </c>
    </row>
    <row r="59" spans="1:11" x14ac:dyDescent="0.3">
      <c r="A59" t="str">
        <f>DataInput[[#This Row],[Taxonomy]]&amp;DataInput[[#This Row],[South Africa Activity No]]&amp;DataInput[[#This Row],[Environmental Objectives]]</f>
        <v>South Africa7.2.9Ecosystem protection and 
restoration</v>
      </c>
      <c r="B59" t="s">
        <v>2</v>
      </c>
      <c r="C59" s="79">
        <f>C58</f>
        <v>10</v>
      </c>
      <c r="D59" s="53">
        <v>7.2</v>
      </c>
      <c r="E59" s="53" t="s">
        <v>1966</v>
      </c>
      <c r="F59" s="53" t="s">
        <v>163</v>
      </c>
      <c r="G59" s="53" t="s">
        <v>2348</v>
      </c>
      <c r="H59" s="53">
        <v>20130</v>
      </c>
      <c r="I59" s="53" t="s">
        <v>1171</v>
      </c>
      <c r="J59" s="53" t="s">
        <v>2007</v>
      </c>
      <c r="K59" s="53" t="s">
        <v>2015</v>
      </c>
    </row>
    <row r="60" spans="1:11" x14ac:dyDescent="0.3">
      <c r="A60" t="str">
        <f>DataInput[[#This Row],[Taxonomy]]&amp;DataInput[[#This Row],[South Africa Activity No]]&amp;DataInput[[#This Row],[Environmental Objectives]]</f>
        <v>South Africa7.2.9Pollution prevention</v>
      </c>
      <c r="B60" t="s">
        <v>2</v>
      </c>
      <c r="C60" s="79">
        <f>C59</f>
        <v>10</v>
      </c>
      <c r="D60" s="53">
        <v>7.2</v>
      </c>
      <c r="E60" s="53" t="s">
        <v>1966</v>
      </c>
      <c r="F60" s="53" t="s">
        <v>163</v>
      </c>
      <c r="G60" s="53" t="s">
        <v>2348</v>
      </c>
      <c r="H60" s="53">
        <v>20130</v>
      </c>
      <c r="I60" s="53" t="s">
        <v>1171</v>
      </c>
      <c r="J60" s="53" t="s">
        <v>2003</v>
      </c>
      <c r="K60" s="53" t="s">
        <v>2015</v>
      </c>
    </row>
    <row r="61" spans="1:11" x14ac:dyDescent="0.3">
      <c r="A61" t="str">
        <f>DataInput[[#This Row],[Taxonomy]]&amp;DataInput[[#This Row],[South Africa Activity No]]&amp;DataInput[[#This Row],[Environmental Objectives]]</f>
        <v>South Africa7.2.9Sustainable resource use and circularity</v>
      </c>
      <c r="B61" t="s">
        <v>2</v>
      </c>
      <c r="C61" s="79">
        <f>C60</f>
        <v>10</v>
      </c>
      <c r="D61" s="53">
        <v>7.2</v>
      </c>
      <c r="E61" s="53" t="s">
        <v>1966</v>
      </c>
      <c r="F61" s="53" t="s">
        <v>163</v>
      </c>
      <c r="G61" s="53" t="s">
        <v>2348</v>
      </c>
      <c r="H61" s="53">
        <v>20130</v>
      </c>
      <c r="I61" s="53" t="s">
        <v>1171</v>
      </c>
      <c r="J61" s="53" t="s">
        <v>1959</v>
      </c>
      <c r="K61" s="53" t="s">
        <v>1455</v>
      </c>
    </row>
    <row r="62" spans="1:11" x14ac:dyDescent="0.3">
      <c r="A62" t="str">
        <f>DataInput[[#This Row],[Taxonomy]]&amp;DataInput[[#This Row],[South Africa Activity No]]&amp;DataInput[[#This Row],[Environmental Objectives]]</f>
        <v>South Africa7.3.1Climate change mitigation</v>
      </c>
      <c r="B62" t="s">
        <v>2</v>
      </c>
      <c r="C62" s="78">
        <v>11</v>
      </c>
      <c r="D62" s="53">
        <v>7.3</v>
      </c>
      <c r="E62" s="53" t="s">
        <v>2221</v>
      </c>
      <c r="F62" s="53" t="s">
        <v>346</v>
      </c>
      <c r="G62" s="53" t="s">
        <v>2337</v>
      </c>
      <c r="H62" s="53">
        <v>3510</v>
      </c>
      <c r="I62" s="53" t="s">
        <v>2338</v>
      </c>
      <c r="J62" s="53" t="s">
        <v>2477</v>
      </c>
      <c r="K62" s="53" t="s">
        <v>1455</v>
      </c>
    </row>
    <row r="63" spans="1:11" x14ac:dyDescent="0.3">
      <c r="A63" t="str">
        <f>DataInput[[#This Row],[Taxonomy]]&amp;DataInput[[#This Row],[South Africa Activity No]]&amp;DataInput[[#This Row],[Environmental Objectives]]</f>
        <v>South Africa7.3.1Climate change adaptation</v>
      </c>
      <c r="B63" t="s">
        <v>2</v>
      </c>
      <c r="C63" s="78">
        <f>C62</f>
        <v>11</v>
      </c>
      <c r="D63" s="53">
        <v>7.3</v>
      </c>
      <c r="E63" s="53" t="s">
        <v>2221</v>
      </c>
      <c r="F63" s="53" t="s">
        <v>346</v>
      </c>
      <c r="G63" s="53" t="s">
        <v>2337</v>
      </c>
      <c r="H63" s="53">
        <v>3510</v>
      </c>
      <c r="I63" s="53" t="s">
        <v>2338</v>
      </c>
      <c r="J63" s="53" t="s">
        <v>1992</v>
      </c>
      <c r="K63" s="53" t="s">
        <v>2015</v>
      </c>
    </row>
    <row r="64" spans="1:11" x14ac:dyDescent="0.3">
      <c r="A64" t="str">
        <f>DataInput[[#This Row],[Taxonomy]]&amp;DataInput[[#This Row],[South Africa Activity No]]&amp;DataInput[[#This Row],[Environmental Objectives]]</f>
        <v>South Africa7.3.1Sustainable use of water and marine resources</v>
      </c>
      <c r="B64" t="s">
        <v>2</v>
      </c>
      <c r="C64" s="78">
        <f>C63</f>
        <v>11</v>
      </c>
      <c r="D64" s="53">
        <v>7.3</v>
      </c>
      <c r="E64" s="53" t="s">
        <v>2221</v>
      </c>
      <c r="F64" s="53" t="s">
        <v>346</v>
      </c>
      <c r="G64" s="53" t="s">
        <v>2337</v>
      </c>
      <c r="H64" s="53">
        <v>3510</v>
      </c>
      <c r="I64" s="53" t="s">
        <v>2338</v>
      </c>
      <c r="J64" s="53" t="s">
        <v>2009</v>
      </c>
      <c r="K64" s="53" t="s">
        <v>2015</v>
      </c>
    </row>
    <row r="65" spans="1:11" x14ac:dyDescent="0.3">
      <c r="A65" t="str">
        <f>DataInput[[#This Row],[Taxonomy]]&amp;DataInput[[#This Row],[South Africa Activity No]]&amp;DataInput[[#This Row],[Environmental Objectives]]</f>
        <v>South Africa7.3.1Ecosystem protection and 
restoration</v>
      </c>
      <c r="B65" t="s">
        <v>2</v>
      </c>
      <c r="C65" s="78">
        <f>C64</f>
        <v>11</v>
      </c>
      <c r="D65" s="53">
        <v>7.3</v>
      </c>
      <c r="E65" s="53" t="s">
        <v>2221</v>
      </c>
      <c r="F65" s="53" t="s">
        <v>346</v>
      </c>
      <c r="G65" s="53" t="s">
        <v>2337</v>
      </c>
      <c r="H65" s="53">
        <v>3510</v>
      </c>
      <c r="I65" s="53" t="s">
        <v>2338</v>
      </c>
      <c r="J65" s="53" t="s">
        <v>2007</v>
      </c>
      <c r="K65" s="53" t="s">
        <v>2015</v>
      </c>
    </row>
    <row r="66" spans="1:11" x14ac:dyDescent="0.3">
      <c r="A66" t="str">
        <f>DataInput[[#This Row],[Taxonomy]]&amp;DataInput[[#This Row],[South Africa Activity No]]&amp;DataInput[[#This Row],[Environmental Objectives]]</f>
        <v>South Africa7.3.1Pollution prevention</v>
      </c>
      <c r="B66" t="s">
        <v>2</v>
      </c>
      <c r="C66" s="78">
        <f>C65</f>
        <v>11</v>
      </c>
      <c r="D66" s="53">
        <v>7.3</v>
      </c>
      <c r="E66" s="53" t="s">
        <v>2221</v>
      </c>
      <c r="F66" s="53" t="s">
        <v>346</v>
      </c>
      <c r="G66" s="53" t="s">
        <v>2337</v>
      </c>
      <c r="H66" s="53">
        <v>3510</v>
      </c>
      <c r="I66" s="53" t="s">
        <v>2338</v>
      </c>
      <c r="J66" s="53" t="s">
        <v>2003</v>
      </c>
      <c r="K66" s="53" t="s">
        <v>2341</v>
      </c>
    </row>
    <row r="67" spans="1:11" x14ac:dyDescent="0.3">
      <c r="A67" t="str">
        <f>DataInput[[#This Row],[Taxonomy]]&amp;DataInput[[#This Row],[South Africa Activity No]]&amp;DataInput[[#This Row],[Environmental Objectives]]</f>
        <v>South Africa7.3.1Sustainable resource use and circularity</v>
      </c>
      <c r="B67" t="s">
        <v>2</v>
      </c>
      <c r="C67" s="78">
        <f>C66</f>
        <v>11</v>
      </c>
      <c r="D67" s="53">
        <v>7.3</v>
      </c>
      <c r="E67" s="53" t="s">
        <v>2221</v>
      </c>
      <c r="F67" s="53" t="s">
        <v>346</v>
      </c>
      <c r="G67" s="53" t="s">
        <v>2337</v>
      </c>
      <c r="H67" s="53">
        <v>3510</v>
      </c>
      <c r="I67" s="53" t="s">
        <v>2338</v>
      </c>
      <c r="J67" s="53" t="s">
        <v>1959</v>
      </c>
      <c r="K67" s="53" t="s">
        <v>2336</v>
      </c>
    </row>
    <row r="68" spans="1:11" x14ac:dyDescent="0.3">
      <c r="A68" t="str">
        <f>DataInput[[#This Row],[Taxonomy]]&amp;DataInput[[#This Row],[South Africa Activity No]]&amp;DataInput[[#This Row],[Environmental Objectives]]</f>
        <v>South Africa7.3.2Climate change mitigation</v>
      </c>
      <c r="B68" t="s">
        <v>2</v>
      </c>
      <c r="C68" s="78">
        <v>12</v>
      </c>
      <c r="D68" s="53">
        <v>7.3</v>
      </c>
      <c r="E68" s="53" t="s">
        <v>2221</v>
      </c>
      <c r="F68" s="53" t="s">
        <v>346</v>
      </c>
      <c r="G68" s="53" t="s">
        <v>2320</v>
      </c>
      <c r="H68" s="53">
        <v>3510</v>
      </c>
      <c r="I68" s="53" t="s">
        <v>2321</v>
      </c>
      <c r="J68" s="53" t="s">
        <v>2477</v>
      </c>
      <c r="K68" s="53" t="s">
        <v>2329</v>
      </c>
    </row>
    <row r="69" spans="1:11" x14ac:dyDescent="0.3">
      <c r="A69" t="str">
        <f>DataInput[[#This Row],[Taxonomy]]&amp;DataInput[[#This Row],[South Africa Activity No]]&amp;DataInput[[#This Row],[Environmental Objectives]]</f>
        <v>South Africa7.3.2Climate change adaptation</v>
      </c>
      <c r="B69" t="s">
        <v>2</v>
      </c>
      <c r="C69" s="78">
        <f>C68</f>
        <v>12</v>
      </c>
      <c r="D69" s="53">
        <v>7.3</v>
      </c>
      <c r="E69" s="53" t="s">
        <v>2221</v>
      </c>
      <c r="F69" s="53" t="s">
        <v>346</v>
      </c>
      <c r="G69" s="53" t="s">
        <v>2320</v>
      </c>
      <c r="H69" s="53">
        <v>3510</v>
      </c>
      <c r="I69" s="53" t="s">
        <v>2321</v>
      </c>
      <c r="J69" s="53" t="s">
        <v>1992</v>
      </c>
      <c r="K69" s="53" t="s">
        <v>2015</v>
      </c>
    </row>
    <row r="70" spans="1:11" x14ac:dyDescent="0.3">
      <c r="A70" t="str">
        <f>DataInput[[#This Row],[Taxonomy]]&amp;DataInput[[#This Row],[South Africa Activity No]]&amp;DataInput[[#This Row],[Environmental Objectives]]</f>
        <v>South Africa7.3.2Sustainable use of water and marine resources</v>
      </c>
      <c r="B70" t="s">
        <v>2</v>
      </c>
      <c r="C70" s="78">
        <f>C69</f>
        <v>12</v>
      </c>
      <c r="D70" s="53">
        <v>7.3</v>
      </c>
      <c r="E70" s="53" t="s">
        <v>2221</v>
      </c>
      <c r="F70" s="53" t="s">
        <v>346</v>
      </c>
      <c r="G70" s="53" t="s">
        <v>2320</v>
      </c>
      <c r="H70" s="53">
        <v>3510</v>
      </c>
      <c r="I70" s="53" t="s">
        <v>2321</v>
      </c>
      <c r="J70" s="53" t="s">
        <v>2009</v>
      </c>
      <c r="K70" s="53" t="s">
        <v>2327</v>
      </c>
    </row>
    <row r="71" spans="1:11" x14ac:dyDescent="0.3">
      <c r="A71" t="str">
        <f>DataInput[[#This Row],[Taxonomy]]&amp;DataInput[[#This Row],[South Africa Activity No]]&amp;DataInput[[#This Row],[Environmental Objectives]]</f>
        <v>South Africa7.3.2Ecosystem protection and 
restoration</v>
      </c>
      <c r="B71" t="s">
        <v>2</v>
      </c>
      <c r="C71" s="78">
        <f>C70</f>
        <v>12</v>
      </c>
      <c r="D71" s="53">
        <v>7.3</v>
      </c>
      <c r="E71" s="53" t="s">
        <v>2221</v>
      </c>
      <c r="F71" s="53" t="s">
        <v>346</v>
      </c>
      <c r="G71" s="53" t="s">
        <v>2320</v>
      </c>
      <c r="H71" s="53">
        <v>3510</v>
      </c>
      <c r="I71" s="53" t="s">
        <v>2321</v>
      </c>
      <c r="J71" s="53" t="s">
        <v>2007</v>
      </c>
      <c r="K71" s="53" t="s">
        <v>2015</v>
      </c>
    </row>
    <row r="72" spans="1:11" x14ac:dyDescent="0.3">
      <c r="A72" t="str">
        <f>DataInput[[#This Row],[Taxonomy]]&amp;DataInput[[#This Row],[South Africa Activity No]]&amp;DataInput[[#This Row],[Environmental Objectives]]</f>
        <v>South Africa7.3.2Pollution prevention</v>
      </c>
      <c r="B72" t="s">
        <v>2</v>
      </c>
      <c r="C72" s="78">
        <f>C71</f>
        <v>12</v>
      </c>
      <c r="D72" s="53">
        <v>7.3</v>
      </c>
      <c r="E72" s="53" t="s">
        <v>2221</v>
      </c>
      <c r="F72" s="53" t="s">
        <v>346</v>
      </c>
      <c r="G72" s="53" t="s">
        <v>2320</v>
      </c>
      <c r="H72" s="53">
        <v>3510</v>
      </c>
      <c r="I72" s="53" t="s">
        <v>2321</v>
      </c>
      <c r="J72" s="53" t="s">
        <v>2003</v>
      </c>
      <c r="K72" s="53" t="s">
        <v>1455</v>
      </c>
    </row>
    <row r="73" spans="1:11" x14ac:dyDescent="0.3">
      <c r="A73" t="str">
        <f>DataInput[[#This Row],[Taxonomy]]&amp;DataInput[[#This Row],[South Africa Activity No]]&amp;DataInput[[#This Row],[Environmental Objectives]]</f>
        <v>South Africa7.3.2Sustainable resource use and circularity</v>
      </c>
      <c r="B73" t="s">
        <v>2</v>
      </c>
      <c r="C73" s="78">
        <f>C72</f>
        <v>12</v>
      </c>
      <c r="D73" s="53">
        <v>7.3</v>
      </c>
      <c r="E73" s="53" t="s">
        <v>2221</v>
      </c>
      <c r="F73" s="53" t="s">
        <v>346</v>
      </c>
      <c r="G73" s="53" t="s">
        <v>2320</v>
      </c>
      <c r="H73" s="53">
        <v>3510</v>
      </c>
      <c r="I73" s="53" t="s">
        <v>2321</v>
      </c>
      <c r="J73" s="53" t="s">
        <v>1959</v>
      </c>
      <c r="K73" s="53" t="s">
        <v>1455</v>
      </c>
    </row>
    <row r="74" spans="1:11" x14ac:dyDescent="0.3">
      <c r="A74" t="str">
        <f>DataInput[[#This Row],[Taxonomy]]&amp;DataInput[[#This Row],[South Africa Activity No]]&amp;DataInput[[#This Row],[Environmental Objectives]]</f>
        <v>South Africa7.3.3Climate change mitigation</v>
      </c>
      <c r="B74" t="s">
        <v>2</v>
      </c>
      <c r="C74" s="78">
        <v>13</v>
      </c>
      <c r="D74" s="53">
        <v>7.3</v>
      </c>
      <c r="E74" s="80" t="s">
        <v>2221</v>
      </c>
      <c r="F74" s="53" t="s">
        <v>346</v>
      </c>
      <c r="G74" s="53" t="s">
        <v>2306</v>
      </c>
      <c r="H74" s="53">
        <v>3510</v>
      </c>
      <c r="I74" s="53" t="s">
        <v>2307</v>
      </c>
      <c r="J74" s="53" t="s">
        <v>2477</v>
      </c>
      <c r="K74" s="53" t="s">
        <v>2316</v>
      </c>
    </row>
    <row r="75" spans="1:11" x14ac:dyDescent="0.3">
      <c r="A75" t="str">
        <f>DataInput[[#This Row],[Taxonomy]]&amp;DataInput[[#This Row],[South Africa Activity No]]&amp;DataInput[[#This Row],[Environmental Objectives]]</f>
        <v>South Africa7.3.3Climate change adaptation</v>
      </c>
      <c r="B75" t="s">
        <v>2</v>
      </c>
      <c r="C75" s="78">
        <f>C74</f>
        <v>13</v>
      </c>
      <c r="D75" s="53">
        <v>7.3</v>
      </c>
      <c r="E75" s="53" t="s">
        <v>2221</v>
      </c>
      <c r="F75" s="53" t="s">
        <v>346</v>
      </c>
      <c r="G75" s="53" t="s">
        <v>2306</v>
      </c>
      <c r="H75" s="53">
        <v>3510</v>
      </c>
      <c r="I75" s="53" t="s">
        <v>2307</v>
      </c>
      <c r="J75" s="53" t="s">
        <v>1992</v>
      </c>
      <c r="K75" s="53" t="s">
        <v>2015</v>
      </c>
    </row>
    <row r="76" spans="1:11" x14ac:dyDescent="0.3">
      <c r="A76" t="str">
        <f>DataInput[[#This Row],[Taxonomy]]&amp;DataInput[[#This Row],[South Africa Activity No]]&amp;DataInput[[#This Row],[Environmental Objectives]]</f>
        <v>South Africa7.3.3Sustainable use of water and marine resources</v>
      </c>
      <c r="B76" t="s">
        <v>2</v>
      </c>
      <c r="C76" s="78">
        <f>C75</f>
        <v>13</v>
      </c>
      <c r="D76" s="53">
        <v>7.3</v>
      </c>
      <c r="E76" s="53" t="s">
        <v>2221</v>
      </c>
      <c r="F76" s="53" t="s">
        <v>346</v>
      </c>
      <c r="G76" s="53" t="s">
        <v>2306</v>
      </c>
      <c r="H76" s="53">
        <v>3510</v>
      </c>
      <c r="I76" s="53" t="s">
        <v>2307</v>
      </c>
      <c r="J76" s="53" t="s">
        <v>2009</v>
      </c>
      <c r="K76" s="53" t="s">
        <v>2015</v>
      </c>
    </row>
    <row r="77" spans="1:11" x14ac:dyDescent="0.3">
      <c r="A77" t="str">
        <f>DataInput[[#This Row],[Taxonomy]]&amp;DataInput[[#This Row],[South Africa Activity No]]&amp;DataInput[[#This Row],[Environmental Objectives]]</f>
        <v>South Africa7.3.3Ecosystem protection and 
restoration</v>
      </c>
      <c r="B77" t="s">
        <v>2</v>
      </c>
      <c r="C77" s="78">
        <f>C76</f>
        <v>13</v>
      </c>
      <c r="D77" s="53">
        <v>7.3</v>
      </c>
      <c r="E77" s="53" t="s">
        <v>2221</v>
      </c>
      <c r="F77" s="53" t="s">
        <v>346</v>
      </c>
      <c r="G77" s="53" t="s">
        <v>2306</v>
      </c>
      <c r="H77" s="53">
        <v>3510</v>
      </c>
      <c r="I77" s="53" t="s">
        <v>2307</v>
      </c>
      <c r="J77" s="53" t="s">
        <v>2007</v>
      </c>
      <c r="K77" s="53" t="s">
        <v>2015</v>
      </c>
    </row>
    <row r="78" spans="1:11" x14ac:dyDescent="0.3">
      <c r="A78" t="str">
        <f>DataInput[[#This Row],[Taxonomy]]&amp;DataInput[[#This Row],[South Africa Activity No]]&amp;DataInput[[#This Row],[Environmental Objectives]]</f>
        <v>South Africa7.3.3Pollution prevention</v>
      </c>
      <c r="B78" t="s">
        <v>2</v>
      </c>
      <c r="C78" s="78">
        <f>C77</f>
        <v>13</v>
      </c>
      <c r="D78" s="53">
        <v>7.3</v>
      </c>
      <c r="E78" s="53" t="s">
        <v>2221</v>
      </c>
      <c r="F78" s="53" t="s">
        <v>346</v>
      </c>
      <c r="G78" s="53" t="s">
        <v>2306</v>
      </c>
      <c r="H78" s="53">
        <v>3510</v>
      </c>
      <c r="I78" s="53" t="s">
        <v>2307</v>
      </c>
      <c r="J78" s="53" t="s">
        <v>2003</v>
      </c>
      <c r="K78" s="53" t="s">
        <v>2311</v>
      </c>
    </row>
    <row r="79" spans="1:11" x14ac:dyDescent="0.3">
      <c r="A79" t="str">
        <f>DataInput[[#This Row],[Taxonomy]]&amp;DataInput[[#This Row],[South Africa Activity No]]&amp;DataInput[[#This Row],[Environmental Objectives]]</f>
        <v>South Africa7.3.3Sustainable resource use and circularity</v>
      </c>
      <c r="B79" t="s">
        <v>2</v>
      </c>
      <c r="C79" s="78">
        <f>C78</f>
        <v>13</v>
      </c>
      <c r="D79" s="53">
        <v>7.3</v>
      </c>
      <c r="E79" s="53" t="s">
        <v>2221</v>
      </c>
      <c r="F79" s="53" t="s">
        <v>346</v>
      </c>
      <c r="G79" s="53" t="s">
        <v>2306</v>
      </c>
      <c r="H79" s="53">
        <v>3510</v>
      </c>
      <c r="I79" s="53" t="s">
        <v>2307</v>
      </c>
      <c r="J79" s="53" t="s">
        <v>1959</v>
      </c>
      <c r="K79" s="53" t="s">
        <v>1455</v>
      </c>
    </row>
    <row r="80" spans="1:11" x14ac:dyDescent="0.3">
      <c r="A80" t="str">
        <f>DataInput[[#This Row],[Taxonomy]]&amp;DataInput[[#This Row],[South Africa Activity No]]&amp;DataInput[[#This Row],[Environmental Objectives]]</f>
        <v>South Africa7.3.4Climate change mitigation</v>
      </c>
      <c r="B80" t="s">
        <v>2</v>
      </c>
      <c r="C80" s="78">
        <v>14</v>
      </c>
      <c r="D80" s="53">
        <v>7.3</v>
      </c>
      <c r="E80" s="53" t="s">
        <v>2221</v>
      </c>
      <c r="F80" s="53" t="s">
        <v>346</v>
      </c>
      <c r="G80" s="53" t="s">
        <v>2293</v>
      </c>
      <c r="H80" s="53">
        <v>3510</v>
      </c>
      <c r="I80" s="53" t="s">
        <v>2490</v>
      </c>
      <c r="J80" s="53" t="s">
        <v>2477</v>
      </c>
      <c r="K80" s="53" t="s">
        <v>2301</v>
      </c>
    </row>
    <row r="81" spans="1:11" x14ac:dyDescent="0.3">
      <c r="A81" t="str">
        <f>DataInput[[#This Row],[Taxonomy]]&amp;DataInput[[#This Row],[South Africa Activity No]]&amp;DataInput[[#This Row],[Environmental Objectives]]</f>
        <v>South Africa7.3.4Climate change adaptation</v>
      </c>
      <c r="B81" t="s">
        <v>2</v>
      </c>
      <c r="C81" s="78">
        <f>C80</f>
        <v>14</v>
      </c>
      <c r="D81" s="53">
        <v>7.3</v>
      </c>
      <c r="E81" s="53" t="s">
        <v>2221</v>
      </c>
      <c r="F81" s="53" t="s">
        <v>346</v>
      </c>
      <c r="G81" s="53" t="s">
        <v>2293</v>
      </c>
      <c r="H81" s="53">
        <v>3510</v>
      </c>
      <c r="I81" s="53" t="s">
        <v>2490</v>
      </c>
      <c r="J81" s="53" t="s">
        <v>1992</v>
      </c>
      <c r="K81" s="53" t="s">
        <v>2015</v>
      </c>
    </row>
    <row r="82" spans="1:11" x14ac:dyDescent="0.3">
      <c r="A82" t="str">
        <f>DataInput[[#This Row],[Taxonomy]]&amp;DataInput[[#This Row],[South Africa Activity No]]&amp;DataInput[[#This Row],[Environmental Objectives]]</f>
        <v>South Africa7.3.4Sustainable use of water and marine resources</v>
      </c>
      <c r="B82" t="s">
        <v>2</v>
      </c>
      <c r="C82" s="78">
        <f>C81</f>
        <v>14</v>
      </c>
      <c r="D82" s="53">
        <v>7.3</v>
      </c>
      <c r="E82" s="53" t="s">
        <v>2221</v>
      </c>
      <c r="F82" s="53" t="s">
        <v>346</v>
      </c>
      <c r="G82" s="53" t="s">
        <v>2293</v>
      </c>
      <c r="H82" s="53">
        <v>3510</v>
      </c>
      <c r="I82" s="53" t="s">
        <v>2490</v>
      </c>
      <c r="J82" s="53" t="s">
        <v>2009</v>
      </c>
      <c r="K82" s="53" t="s">
        <v>2015</v>
      </c>
    </row>
    <row r="83" spans="1:11" x14ac:dyDescent="0.3">
      <c r="A83" t="str">
        <f>DataInput[[#This Row],[Taxonomy]]&amp;DataInput[[#This Row],[South Africa Activity No]]&amp;DataInput[[#This Row],[Environmental Objectives]]</f>
        <v>South Africa7.3.4Ecosystem protection and 
restoration</v>
      </c>
      <c r="B83" t="s">
        <v>2</v>
      </c>
      <c r="C83" s="78">
        <f>C82</f>
        <v>14</v>
      </c>
      <c r="D83" s="53">
        <v>7.3</v>
      </c>
      <c r="E83" s="53" t="s">
        <v>2221</v>
      </c>
      <c r="F83" s="53" t="s">
        <v>346</v>
      </c>
      <c r="G83" s="53" t="s">
        <v>2293</v>
      </c>
      <c r="H83" s="53">
        <v>3510</v>
      </c>
      <c r="I83" s="53" t="s">
        <v>2490</v>
      </c>
      <c r="J83" s="53" t="s">
        <v>2007</v>
      </c>
      <c r="K83" s="53" t="s">
        <v>2015</v>
      </c>
    </row>
    <row r="84" spans="1:11" x14ac:dyDescent="0.3">
      <c r="A84" t="str">
        <f>DataInput[[#This Row],[Taxonomy]]&amp;DataInput[[#This Row],[South Africa Activity No]]&amp;DataInput[[#This Row],[Environmental Objectives]]</f>
        <v>South Africa7.3.4Pollution prevention</v>
      </c>
      <c r="B84" t="s">
        <v>2</v>
      </c>
      <c r="C84" s="78">
        <f>C83</f>
        <v>14</v>
      </c>
      <c r="D84" s="53">
        <v>7.3</v>
      </c>
      <c r="E84" s="53" t="s">
        <v>2221</v>
      </c>
      <c r="F84" s="53" t="s">
        <v>346</v>
      </c>
      <c r="G84" s="53" t="s">
        <v>2293</v>
      </c>
      <c r="H84" s="53">
        <v>3510</v>
      </c>
      <c r="I84" s="53" t="s">
        <v>2490</v>
      </c>
      <c r="J84" s="53" t="s">
        <v>2003</v>
      </c>
      <c r="K84" s="53" t="s">
        <v>2297</v>
      </c>
    </row>
    <row r="85" spans="1:11" x14ac:dyDescent="0.3">
      <c r="A85" t="str">
        <f>DataInput[[#This Row],[Taxonomy]]&amp;DataInput[[#This Row],[South Africa Activity No]]&amp;DataInput[[#This Row],[Environmental Objectives]]</f>
        <v>South Africa7.3.4Sustainable resource use and circularity</v>
      </c>
      <c r="B85" t="s">
        <v>2</v>
      </c>
      <c r="C85" s="78">
        <f>C84</f>
        <v>14</v>
      </c>
      <c r="D85" s="53">
        <v>7.3</v>
      </c>
      <c r="E85" s="53" t="s">
        <v>2221</v>
      </c>
      <c r="F85" s="53" t="s">
        <v>346</v>
      </c>
      <c r="G85" s="53" t="s">
        <v>2293</v>
      </c>
      <c r="H85" s="53">
        <v>3510</v>
      </c>
      <c r="I85" s="53" t="s">
        <v>2490</v>
      </c>
      <c r="J85" s="53" t="s">
        <v>1959</v>
      </c>
      <c r="K85" s="53" t="s">
        <v>1455</v>
      </c>
    </row>
    <row r="86" spans="1:11" x14ac:dyDescent="0.3">
      <c r="A86" t="str">
        <f>DataInput[[#This Row],[Taxonomy]]&amp;DataInput[[#This Row],[South Africa Activity No]]&amp;DataInput[[#This Row],[Environmental Objectives]]</f>
        <v>South Africa7.3.5Climate change mitigation</v>
      </c>
      <c r="B86" t="s">
        <v>2</v>
      </c>
      <c r="C86" s="78">
        <v>15</v>
      </c>
      <c r="D86" s="53">
        <v>7.3</v>
      </c>
      <c r="E86" s="53" t="s">
        <v>2221</v>
      </c>
      <c r="F86" s="53" t="s">
        <v>346</v>
      </c>
      <c r="G86" s="53" t="s">
        <v>2277</v>
      </c>
      <c r="H86" s="53">
        <v>3510</v>
      </c>
      <c r="I86" s="53" t="s">
        <v>779</v>
      </c>
      <c r="J86" s="53" t="s">
        <v>2477</v>
      </c>
      <c r="K86" s="53" t="s">
        <v>2287</v>
      </c>
    </row>
    <row r="87" spans="1:11" x14ac:dyDescent="0.3">
      <c r="A87" t="str">
        <f>DataInput[[#This Row],[Taxonomy]]&amp;DataInput[[#This Row],[South Africa Activity No]]&amp;DataInput[[#This Row],[Environmental Objectives]]</f>
        <v>South Africa7.3.5Climate change adaptation</v>
      </c>
      <c r="B87" t="s">
        <v>2</v>
      </c>
      <c r="C87" s="78">
        <f>C86</f>
        <v>15</v>
      </c>
      <c r="D87" s="53">
        <v>7.3</v>
      </c>
      <c r="E87" s="53" t="s">
        <v>2221</v>
      </c>
      <c r="F87" s="53" t="s">
        <v>346</v>
      </c>
      <c r="G87" s="53" t="s">
        <v>2277</v>
      </c>
      <c r="H87" s="53">
        <v>3510</v>
      </c>
      <c r="I87" s="53" t="s">
        <v>779</v>
      </c>
      <c r="J87" s="53" t="s">
        <v>1992</v>
      </c>
      <c r="K87" s="53" t="s">
        <v>2015</v>
      </c>
    </row>
    <row r="88" spans="1:11" x14ac:dyDescent="0.3">
      <c r="A88" t="str">
        <f>DataInput[[#This Row],[Taxonomy]]&amp;DataInput[[#This Row],[South Africa Activity No]]&amp;DataInput[[#This Row],[Environmental Objectives]]</f>
        <v>South Africa7.3.5Sustainable use of water and marine resources</v>
      </c>
      <c r="B88" t="s">
        <v>2</v>
      </c>
      <c r="C88" s="78">
        <f>C87</f>
        <v>15</v>
      </c>
      <c r="D88" s="53">
        <v>7.3</v>
      </c>
      <c r="E88" s="53" t="s">
        <v>2221</v>
      </c>
      <c r="F88" s="53" t="s">
        <v>346</v>
      </c>
      <c r="G88" s="53" t="s">
        <v>2277</v>
      </c>
      <c r="H88" s="53">
        <v>3510</v>
      </c>
      <c r="I88" s="53" t="s">
        <v>779</v>
      </c>
      <c r="J88" s="53" t="s">
        <v>2009</v>
      </c>
      <c r="K88" s="53" t="s">
        <v>2285</v>
      </c>
    </row>
    <row r="89" spans="1:11" x14ac:dyDescent="0.3">
      <c r="A89" t="str">
        <f>DataInput[[#This Row],[Taxonomy]]&amp;DataInput[[#This Row],[South Africa Activity No]]&amp;DataInput[[#This Row],[Environmental Objectives]]</f>
        <v>South Africa7.3.5Ecosystem protection and 
restoration</v>
      </c>
      <c r="B89" t="s">
        <v>2</v>
      </c>
      <c r="C89" s="78">
        <f>C88</f>
        <v>15</v>
      </c>
      <c r="D89" s="53">
        <v>7.3</v>
      </c>
      <c r="E89" s="53" t="s">
        <v>2221</v>
      </c>
      <c r="F89" s="53" t="s">
        <v>346</v>
      </c>
      <c r="G89" s="53" t="s">
        <v>2277</v>
      </c>
      <c r="H89" s="53">
        <v>3510</v>
      </c>
      <c r="I89" s="53" t="s">
        <v>779</v>
      </c>
      <c r="J89" s="53" t="s">
        <v>2007</v>
      </c>
      <c r="K89" s="53" t="s">
        <v>2284</v>
      </c>
    </row>
    <row r="90" spans="1:11" x14ac:dyDescent="0.3">
      <c r="A90" t="str">
        <f>DataInput[[#This Row],[Taxonomy]]&amp;DataInput[[#This Row],[South Africa Activity No]]&amp;DataInput[[#This Row],[Environmental Objectives]]</f>
        <v>South Africa7.3.5Pollution prevention</v>
      </c>
      <c r="B90" t="s">
        <v>2</v>
      </c>
      <c r="C90" s="78">
        <f>C89</f>
        <v>15</v>
      </c>
      <c r="D90" s="53">
        <v>7.3</v>
      </c>
      <c r="E90" s="53" t="s">
        <v>2221</v>
      </c>
      <c r="F90" s="53" t="s">
        <v>346</v>
      </c>
      <c r="G90" s="53" t="s">
        <v>2277</v>
      </c>
      <c r="H90" s="53">
        <v>3510</v>
      </c>
      <c r="I90" s="53" t="s">
        <v>779</v>
      </c>
      <c r="J90" s="53" t="s">
        <v>2003</v>
      </c>
      <c r="K90" s="53" t="s">
        <v>2281</v>
      </c>
    </row>
    <row r="91" spans="1:11" x14ac:dyDescent="0.3">
      <c r="A91" t="str">
        <f>DataInput[[#This Row],[Taxonomy]]&amp;DataInput[[#This Row],[South Africa Activity No]]&amp;DataInput[[#This Row],[Environmental Objectives]]</f>
        <v>South Africa7.3.5Sustainable resource use and circularity</v>
      </c>
      <c r="B91" t="s">
        <v>2</v>
      </c>
      <c r="C91" s="78">
        <f>C90</f>
        <v>15</v>
      </c>
      <c r="D91" s="53">
        <v>7.3</v>
      </c>
      <c r="E91" s="53" t="s">
        <v>2221</v>
      </c>
      <c r="F91" s="53" t="s">
        <v>346</v>
      </c>
      <c r="G91" s="53" t="s">
        <v>2277</v>
      </c>
      <c r="H91" s="53">
        <v>3510</v>
      </c>
      <c r="I91" s="53" t="s">
        <v>779</v>
      </c>
      <c r="J91" s="53" t="s">
        <v>1959</v>
      </c>
      <c r="K91" s="53" t="s">
        <v>2276</v>
      </c>
    </row>
    <row r="92" spans="1:11" x14ac:dyDescent="0.3">
      <c r="A92" t="str">
        <f>DataInput[[#This Row],[Taxonomy]]&amp;DataInput[[#This Row],[South Africa Activity No]]&amp;DataInput[[#This Row],[Environmental Objectives]]</f>
        <v>South Africa7.3.6Climate change mitigation</v>
      </c>
      <c r="B92" t="s">
        <v>2</v>
      </c>
      <c r="C92" s="78">
        <v>16</v>
      </c>
      <c r="D92" s="53">
        <v>7.3</v>
      </c>
      <c r="E92" s="53" t="s">
        <v>2221</v>
      </c>
      <c r="F92" s="53" t="s">
        <v>346</v>
      </c>
      <c r="G92" s="53" t="s">
        <v>2270</v>
      </c>
      <c r="H92" s="53" t="s">
        <v>2256</v>
      </c>
      <c r="I92" s="53" t="s">
        <v>41</v>
      </c>
      <c r="J92" s="53" t="s">
        <v>2477</v>
      </c>
      <c r="K92" s="53" t="s">
        <v>1455</v>
      </c>
    </row>
    <row r="93" spans="1:11" x14ac:dyDescent="0.3">
      <c r="A93" t="str">
        <f>DataInput[[#This Row],[Taxonomy]]&amp;DataInput[[#This Row],[South Africa Activity No]]&amp;DataInput[[#This Row],[Environmental Objectives]]</f>
        <v>South Africa7.3.6Climate change adaptation</v>
      </c>
      <c r="B93" t="s">
        <v>2</v>
      </c>
      <c r="C93" s="78">
        <f>C92</f>
        <v>16</v>
      </c>
      <c r="D93" s="53">
        <v>7.3</v>
      </c>
      <c r="E93" s="53" t="s">
        <v>2221</v>
      </c>
      <c r="F93" s="53" t="s">
        <v>346</v>
      </c>
      <c r="G93" s="53" t="s">
        <v>2270</v>
      </c>
      <c r="H93" s="53" t="s">
        <v>2256</v>
      </c>
      <c r="I93" s="53" t="s">
        <v>41</v>
      </c>
      <c r="J93" s="53" t="s">
        <v>1992</v>
      </c>
      <c r="K93" s="53" t="s">
        <v>2015</v>
      </c>
    </row>
    <row r="94" spans="1:11" x14ac:dyDescent="0.3">
      <c r="A94" t="str">
        <f>DataInput[[#This Row],[Taxonomy]]&amp;DataInput[[#This Row],[South Africa Activity No]]&amp;DataInput[[#This Row],[Environmental Objectives]]</f>
        <v>South Africa7.3.6Sustainable use of water and marine resources</v>
      </c>
      <c r="B94" t="s">
        <v>2</v>
      </c>
      <c r="C94" s="78">
        <f>C93</f>
        <v>16</v>
      </c>
      <c r="D94" s="53">
        <v>7.3</v>
      </c>
      <c r="E94" s="53" t="s">
        <v>2221</v>
      </c>
      <c r="F94" s="53" t="s">
        <v>346</v>
      </c>
      <c r="G94" s="53" t="s">
        <v>2270</v>
      </c>
      <c r="H94" s="53" t="s">
        <v>2256</v>
      </c>
      <c r="I94" s="53" t="s">
        <v>41</v>
      </c>
      <c r="J94" s="53" t="s">
        <v>2009</v>
      </c>
      <c r="K94" s="53" t="s">
        <v>2272</v>
      </c>
    </row>
    <row r="95" spans="1:11" x14ac:dyDescent="0.3">
      <c r="A95" t="str">
        <f>DataInput[[#This Row],[Taxonomy]]&amp;DataInput[[#This Row],[South Africa Activity No]]&amp;DataInput[[#This Row],[Environmental Objectives]]</f>
        <v>South Africa7.3.6Ecosystem protection and 
restoration</v>
      </c>
      <c r="B95" t="s">
        <v>2</v>
      </c>
      <c r="C95" s="78">
        <f>C94</f>
        <v>16</v>
      </c>
      <c r="D95" s="53">
        <v>7.3</v>
      </c>
      <c r="E95" s="53" t="s">
        <v>2221</v>
      </c>
      <c r="F95" s="53" t="s">
        <v>346</v>
      </c>
      <c r="G95" s="53" t="s">
        <v>2270</v>
      </c>
      <c r="H95" s="53" t="s">
        <v>2256</v>
      </c>
      <c r="I95" s="53" t="s">
        <v>41</v>
      </c>
      <c r="J95" s="53" t="s">
        <v>2007</v>
      </c>
      <c r="K95" s="53" t="s">
        <v>2015</v>
      </c>
    </row>
    <row r="96" spans="1:11" x14ac:dyDescent="0.3">
      <c r="A96" t="str">
        <f>DataInput[[#This Row],[Taxonomy]]&amp;DataInput[[#This Row],[South Africa Activity No]]&amp;DataInput[[#This Row],[Environmental Objectives]]</f>
        <v>South Africa7.3.6Pollution prevention</v>
      </c>
      <c r="B96" t="s">
        <v>2</v>
      </c>
      <c r="C96" s="78">
        <f>C95</f>
        <v>16</v>
      </c>
      <c r="D96" s="53">
        <v>7.3</v>
      </c>
      <c r="E96" s="53" t="s">
        <v>2221</v>
      </c>
      <c r="F96" s="53" t="s">
        <v>346</v>
      </c>
      <c r="G96" s="53" t="s">
        <v>2270</v>
      </c>
      <c r="H96" s="53" t="s">
        <v>2256</v>
      </c>
      <c r="I96" s="53" t="s">
        <v>41</v>
      </c>
      <c r="J96" s="53" t="s">
        <v>2003</v>
      </c>
      <c r="K96" s="53" t="s">
        <v>1455</v>
      </c>
    </row>
    <row r="97" spans="1:11" x14ac:dyDescent="0.3">
      <c r="A97" t="str">
        <f>DataInput[[#This Row],[Taxonomy]]&amp;DataInput[[#This Row],[South Africa Activity No]]&amp;DataInput[[#This Row],[Environmental Objectives]]</f>
        <v>South Africa7.3.6Sustainable resource use and circularity</v>
      </c>
      <c r="B97" t="s">
        <v>2</v>
      </c>
      <c r="C97" s="78">
        <f>C96</f>
        <v>16</v>
      </c>
      <c r="D97" s="53">
        <v>7.3</v>
      </c>
      <c r="E97" s="53" t="s">
        <v>2221</v>
      </c>
      <c r="F97" s="53" t="s">
        <v>346</v>
      </c>
      <c r="G97" s="53" t="s">
        <v>2270</v>
      </c>
      <c r="H97" s="53" t="s">
        <v>2256</v>
      </c>
      <c r="I97" s="53" t="s">
        <v>41</v>
      </c>
      <c r="J97" s="53" t="s">
        <v>1959</v>
      </c>
      <c r="K97" s="53" t="s">
        <v>2265</v>
      </c>
    </row>
    <row r="98" spans="1:11" x14ac:dyDescent="0.3">
      <c r="A98" t="str">
        <f>DataInput[[#This Row],[Taxonomy]]&amp;DataInput[[#This Row],[South Africa Activity No]]&amp;DataInput[[#This Row],[Environmental Objectives]]</f>
        <v>South Africa7.3.7Climate change mitigation</v>
      </c>
      <c r="B98" t="s">
        <v>2</v>
      </c>
      <c r="C98" s="78">
        <v>17</v>
      </c>
      <c r="D98" s="53">
        <v>7.3</v>
      </c>
      <c r="E98" s="53" t="s">
        <v>2221</v>
      </c>
      <c r="F98" s="53" t="s">
        <v>346</v>
      </c>
      <c r="G98" s="53" t="s">
        <v>2266</v>
      </c>
      <c r="H98" s="53" t="s">
        <v>2256</v>
      </c>
      <c r="I98" s="53" t="s">
        <v>43</v>
      </c>
      <c r="J98" s="53" t="s">
        <v>2477</v>
      </c>
      <c r="K98" s="53" t="s">
        <v>1455</v>
      </c>
    </row>
    <row r="99" spans="1:11" x14ac:dyDescent="0.3">
      <c r="A99" t="str">
        <f>DataInput[[#This Row],[Taxonomy]]&amp;DataInput[[#This Row],[South Africa Activity No]]&amp;DataInput[[#This Row],[Environmental Objectives]]</f>
        <v>South Africa7.3.7Climate change adaptation</v>
      </c>
      <c r="B99" t="s">
        <v>2</v>
      </c>
      <c r="C99" s="78">
        <f>C98</f>
        <v>17</v>
      </c>
      <c r="D99" s="53">
        <v>7.3</v>
      </c>
      <c r="E99" s="53" t="s">
        <v>2221</v>
      </c>
      <c r="F99" s="53" t="s">
        <v>346</v>
      </c>
      <c r="G99" s="53" t="s">
        <v>2266</v>
      </c>
      <c r="H99" s="53" t="s">
        <v>2256</v>
      </c>
      <c r="I99" s="53" t="s">
        <v>43</v>
      </c>
      <c r="J99" s="53" t="s">
        <v>1992</v>
      </c>
      <c r="K99" s="53" t="s">
        <v>2015</v>
      </c>
    </row>
    <row r="100" spans="1:11" x14ac:dyDescent="0.3">
      <c r="A100" t="str">
        <f>DataInput[[#This Row],[Taxonomy]]&amp;DataInput[[#This Row],[South Africa Activity No]]&amp;DataInput[[#This Row],[Environmental Objectives]]</f>
        <v>South Africa7.3.7Sustainable use of water and marine resources</v>
      </c>
      <c r="B100" t="s">
        <v>2</v>
      </c>
      <c r="C100" s="78">
        <f>C99</f>
        <v>17</v>
      </c>
      <c r="D100" s="53">
        <v>7.3</v>
      </c>
      <c r="E100" s="53" t="s">
        <v>2221</v>
      </c>
      <c r="F100" s="53" t="s">
        <v>346</v>
      </c>
      <c r="G100" s="53" t="s">
        <v>2266</v>
      </c>
      <c r="H100" s="53" t="s">
        <v>2256</v>
      </c>
      <c r="I100" s="53" t="s">
        <v>43</v>
      </c>
      <c r="J100" s="53" t="s">
        <v>2009</v>
      </c>
      <c r="K100" s="53" t="s">
        <v>2268</v>
      </c>
    </row>
    <row r="101" spans="1:11" x14ac:dyDescent="0.3">
      <c r="A101" t="str">
        <f>DataInput[[#This Row],[Taxonomy]]&amp;DataInput[[#This Row],[South Africa Activity No]]&amp;DataInput[[#This Row],[Environmental Objectives]]</f>
        <v>South Africa7.3.7Ecosystem protection and 
restoration</v>
      </c>
      <c r="B101" t="s">
        <v>2</v>
      </c>
      <c r="C101" s="78">
        <f>C100</f>
        <v>17</v>
      </c>
      <c r="D101" s="53">
        <v>7.3</v>
      </c>
      <c r="E101" s="53" t="s">
        <v>2221</v>
      </c>
      <c r="F101" s="53" t="s">
        <v>346</v>
      </c>
      <c r="G101" s="53" t="s">
        <v>2266</v>
      </c>
      <c r="H101" s="53" t="s">
        <v>2256</v>
      </c>
      <c r="I101" s="53" t="s">
        <v>43</v>
      </c>
      <c r="J101" s="53" t="s">
        <v>2007</v>
      </c>
      <c r="K101" s="53" t="s">
        <v>2015</v>
      </c>
    </row>
    <row r="102" spans="1:11" x14ac:dyDescent="0.3">
      <c r="A102" t="str">
        <f>DataInput[[#This Row],[Taxonomy]]&amp;DataInput[[#This Row],[South Africa Activity No]]&amp;DataInput[[#This Row],[Environmental Objectives]]</f>
        <v>South Africa7.3.7Pollution prevention</v>
      </c>
      <c r="B102" t="s">
        <v>2</v>
      </c>
      <c r="C102" s="78">
        <f>C101</f>
        <v>17</v>
      </c>
      <c r="D102" s="53">
        <v>7.3</v>
      </c>
      <c r="E102" s="53" t="s">
        <v>2221</v>
      </c>
      <c r="F102" s="53" t="s">
        <v>346</v>
      </c>
      <c r="G102" s="53" t="s">
        <v>2266</v>
      </c>
      <c r="H102" s="53" t="s">
        <v>2256</v>
      </c>
      <c r="I102" s="53" t="s">
        <v>43</v>
      </c>
      <c r="J102" s="53" t="s">
        <v>2003</v>
      </c>
      <c r="K102" s="53" t="s">
        <v>1455</v>
      </c>
    </row>
    <row r="103" spans="1:11" x14ac:dyDescent="0.3">
      <c r="A103" t="str">
        <f>DataInput[[#This Row],[Taxonomy]]&amp;DataInput[[#This Row],[South Africa Activity No]]&amp;DataInput[[#This Row],[Environmental Objectives]]</f>
        <v>South Africa7.3.7Sustainable resource use and circularity</v>
      </c>
      <c r="B103" t="s">
        <v>2</v>
      </c>
      <c r="C103" s="78">
        <f>C102</f>
        <v>17</v>
      </c>
      <c r="D103" s="53">
        <v>7.3</v>
      </c>
      <c r="E103" s="53" t="s">
        <v>2221</v>
      </c>
      <c r="F103" s="53" t="s">
        <v>346</v>
      </c>
      <c r="G103" s="53" t="s">
        <v>2266</v>
      </c>
      <c r="H103" s="53" t="s">
        <v>2256</v>
      </c>
      <c r="I103" s="53" t="s">
        <v>43</v>
      </c>
      <c r="J103" s="53" t="s">
        <v>1959</v>
      </c>
      <c r="K103" s="53" t="s">
        <v>2265</v>
      </c>
    </row>
    <row r="104" spans="1:11" x14ac:dyDescent="0.3">
      <c r="A104" t="str">
        <f>DataInput[[#This Row],[Taxonomy]]&amp;DataInput[[#This Row],[South Africa Activity No]]&amp;DataInput[[#This Row],[Environmental Objectives]]</f>
        <v>South Africa7.3.8Climate change mitigation</v>
      </c>
      <c r="B104" t="s">
        <v>2</v>
      </c>
      <c r="C104" s="78">
        <v>18</v>
      </c>
      <c r="D104" s="53">
        <v>7.3</v>
      </c>
      <c r="E104" s="53" t="s">
        <v>2221</v>
      </c>
      <c r="F104" s="53" t="s">
        <v>346</v>
      </c>
      <c r="G104" s="53" t="s">
        <v>2257</v>
      </c>
      <c r="H104" s="53" t="s">
        <v>2256</v>
      </c>
      <c r="I104" s="53" t="s">
        <v>45</v>
      </c>
      <c r="J104" s="53" t="s">
        <v>2477</v>
      </c>
      <c r="K104" s="53" t="s">
        <v>1455</v>
      </c>
    </row>
    <row r="105" spans="1:11" x14ac:dyDescent="0.3">
      <c r="A105" t="str">
        <f>DataInput[[#This Row],[Taxonomy]]&amp;DataInput[[#This Row],[South Africa Activity No]]&amp;DataInput[[#This Row],[Environmental Objectives]]</f>
        <v>South Africa7.3.8Climate change adaptation</v>
      </c>
      <c r="B105" t="s">
        <v>2</v>
      </c>
      <c r="C105" s="78">
        <f>C104</f>
        <v>18</v>
      </c>
      <c r="D105" s="53">
        <v>7.3</v>
      </c>
      <c r="E105" s="53" t="s">
        <v>2221</v>
      </c>
      <c r="F105" s="53" t="s">
        <v>346</v>
      </c>
      <c r="G105" s="53" t="s">
        <v>2257</v>
      </c>
      <c r="H105" s="53" t="s">
        <v>2256</v>
      </c>
      <c r="I105" s="53" t="s">
        <v>45</v>
      </c>
      <c r="J105" s="53" t="s">
        <v>1992</v>
      </c>
      <c r="K105" s="53" t="s">
        <v>2015</v>
      </c>
    </row>
    <row r="106" spans="1:11" x14ac:dyDescent="0.3">
      <c r="A106" t="str">
        <f>DataInput[[#This Row],[Taxonomy]]&amp;DataInput[[#This Row],[South Africa Activity No]]&amp;DataInput[[#This Row],[Environmental Objectives]]</f>
        <v>South Africa7.3.8Sustainable use of water and marine resources</v>
      </c>
      <c r="B106" t="s">
        <v>2</v>
      </c>
      <c r="C106" s="78">
        <f>C105</f>
        <v>18</v>
      </c>
      <c r="D106" s="53">
        <v>7.3</v>
      </c>
      <c r="E106" s="53" t="s">
        <v>2221</v>
      </c>
      <c r="F106" s="53" t="s">
        <v>346</v>
      </c>
      <c r="G106" s="53" t="s">
        <v>2257</v>
      </c>
      <c r="H106" s="53" t="s">
        <v>2256</v>
      </c>
      <c r="I106" s="53" t="s">
        <v>45</v>
      </c>
      <c r="J106" s="53" t="s">
        <v>2009</v>
      </c>
      <c r="K106" s="53" t="s">
        <v>1455</v>
      </c>
    </row>
    <row r="107" spans="1:11" x14ac:dyDescent="0.3">
      <c r="A107" t="str">
        <f>DataInput[[#This Row],[Taxonomy]]&amp;DataInput[[#This Row],[South Africa Activity No]]&amp;DataInput[[#This Row],[Environmental Objectives]]</f>
        <v>South Africa7.3.8Ecosystem protection and 
restoration</v>
      </c>
      <c r="B107" t="s">
        <v>2</v>
      </c>
      <c r="C107" s="78">
        <f>C106</f>
        <v>18</v>
      </c>
      <c r="D107" s="53">
        <v>7.3</v>
      </c>
      <c r="E107" s="53" t="s">
        <v>2221</v>
      </c>
      <c r="F107" s="53" t="s">
        <v>346</v>
      </c>
      <c r="G107" s="53" t="s">
        <v>2257</v>
      </c>
      <c r="H107" s="53" t="s">
        <v>2256</v>
      </c>
      <c r="I107" s="53" t="s">
        <v>45</v>
      </c>
      <c r="J107" s="53" t="s">
        <v>2007</v>
      </c>
      <c r="K107" s="53" t="s">
        <v>2015</v>
      </c>
    </row>
    <row r="108" spans="1:11" x14ac:dyDescent="0.3">
      <c r="A108" t="str">
        <f>DataInput[[#This Row],[Taxonomy]]&amp;DataInput[[#This Row],[South Africa Activity No]]&amp;DataInput[[#This Row],[Environmental Objectives]]</f>
        <v>South Africa7.3.8Pollution prevention</v>
      </c>
      <c r="B108" t="s">
        <v>2</v>
      </c>
      <c r="C108" s="78">
        <f>C107</f>
        <v>18</v>
      </c>
      <c r="D108" s="53">
        <v>7.3</v>
      </c>
      <c r="E108" s="53" t="s">
        <v>2221</v>
      </c>
      <c r="F108" s="53" t="s">
        <v>346</v>
      </c>
      <c r="G108" s="53" t="s">
        <v>2257</v>
      </c>
      <c r="H108" s="53" t="s">
        <v>2256</v>
      </c>
      <c r="I108" s="53" t="s">
        <v>45</v>
      </c>
      <c r="J108" s="53" t="s">
        <v>2003</v>
      </c>
      <c r="K108" s="53" t="s">
        <v>2260</v>
      </c>
    </row>
    <row r="109" spans="1:11" x14ac:dyDescent="0.3">
      <c r="A109" t="str">
        <f>DataInput[[#This Row],[Taxonomy]]&amp;DataInput[[#This Row],[South Africa Activity No]]&amp;DataInput[[#This Row],[Environmental Objectives]]</f>
        <v>South Africa7.3.8Sustainable resource use and circularity</v>
      </c>
      <c r="B109" t="s">
        <v>2</v>
      </c>
      <c r="C109" s="78">
        <f>C108</f>
        <v>18</v>
      </c>
      <c r="D109" s="53">
        <v>7.3</v>
      </c>
      <c r="E109" s="53" t="s">
        <v>2221</v>
      </c>
      <c r="F109" s="53" t="s">
        <v>346</v>
      </c>
      <c r="G109" s="53" t="s">
        <v>2257</v>
      </c>
      <c r="H109" s="53" t="s">
        <v>2256</v>
      </c>
      <c r="I109" s="53" t="s">
        <v>45</v>
      </c>
      <c r="J109" s="53" t="s">
        <v>1959</v>
      </c>
      <c r="K109" s="53" t="s">
        <v>2255</v>
      </c>
    </row>
    <row r="110" spans="1:11" x14ac:dyDescent="0.3">
      <c r="A110" t="str">
        <f>DataInput[[#This Row],[Taxonomy]]&amp;DataInput[[#This Row],[South Africa Activity No]]&amp;DataInput[[#This Row],[Environmental Objectives]]</f>
        <v>South Africa7.3.9Climate change mitigation</v>
      </c>
      <c r="B110" t="s">
        <v>2</v>
      </c>
      <c r="C110" s="78">
        <v>19</v>
      </c>
      <c r="D110" s="53">
        <v>7.3</v>
      </c>
      <c r="E110" s="53" t="s">
        <v>2221</v>
      </c>
      <c r="F110" s="53" t="s">
        <v>346</v>
      </c>
      <c r="G110" s="53" t="s">
        <v>2244</v>
      </c>
      <c r="H110" s="53" t="s">
        <v>2243</v>
      </c>
      <c r="I110" s="53" t="s">
        <v>789</v>
      </c>
      <c r="J110" s="53" t="s">
        <v>2477</v>
      </c>
      <c r="K110" s="53" t="s">
        <v>2249</v>
      </c>
    </row>
    <row r="111" spans="1:11" x14ac:dyDescent="0.3">
      <c r="A111" t="str">
        <f>DataInput[[#This Row],[Taxonomy]]&amp;DataInput[[#This Row],[South Africa Activity No]]&amp;DataInput[[#This Row],[Environmental Objectives]]</f>
        <v>South Africa7.3.9Climate change adaptation</v>
      </c>
      <c r="B111" t="s">
        <v>2</v>
      </c>
      <c r="C111" s="78">
        <f>C110</f>
        <v>19</v>
      </c>
      <c r="D111" s="53">
        <v>7.3</v>
      </c>
      <c r="E111" s="53" t="s">
        <v>2221</v>
      </c>
      <c r="F111" s="53" t="s">
        <v>346</v>
      </c>
      <c r="G111" s="53" t="s">
        <v>2244</v>
      </c>
      <c r="H111" s="53" t="s">
        <v>2243</v>
      </c>
      <c r="I111" s="53" t="s">
        <v>789</v>
      </c>
      <c r="J111" s="53" t="s">
        <v>1992</v>
      </c>
      <c r="K111" s="53" t="s">
        <v>2015</v>
      </c>
    </row>
    <row r="112" spans="1:11" x14ac:dyDescent="0.3">
      <c r="A112" t="str">
        <f>DataInput[[#This Row],[Taxonomy]]&amp;DataInput[[#This Row],[South Africa Activity No]]&amp;DataInput[[#This Row],[Environmental Objectives]]</f>
        <v>South Africa7.3.9Sustainable use of water and marine resources</v>
      </c>
      <c r="B112" t="s">
        <v>2</v>
      </c>
      <c r="C112" s="78">
        <f>C111</f>
        <v>19</v>
      </c>
      <c r="D112" s="53">
        <v>7.3</v>
      </c>
      <c r="E112" s="53" t="s">
        <v>2221</v>
      </c>
      <c r="F112" s="53" t="s">
        <v>346</v>
      </c>
      <c r="G112" s="53" t="s">
        <v>2244</v>
      </c>
      <c r="H112" s="53" t="s">
        <v>2243</v>
      </c>
      <c r="I112" s="53" t="s">
        <v>789</v>
      </c>
      <c r="J112" s="53" t="s">
        <v>2009</v>
      </c>
      <c r="K112" s="53" t="s">
        <v>2015</v>
      </c>
    </row>
    <row r="113" spans="1:11" x14ac:dyDescent="0.3">
      <c r="A113" t="str">
        <f>DataInput[[#This Row],[Taxonomy]]&amp;DataInput[[#This Row],[South Africa Activity No]]&amp;DataInput[[#This Row],[Environmental Objectives]]</f>
        <v>South Africa7.3.9Ecosystem protection and 
restoration</v>
      </c>
      <c r="B113" t="s">
        <v>2</v>
      </c>
      <c r="C113" s="78">
        <f>C112</f>
        <v>19</v>
      </c>
      <c r="D113" s="53">
        <v>7.3</v>
      </c>
      <c r="E113" s="53" t="s">
        <v>2221</v>
      </c>
      <c r="F113" s="53" t="s">
        <v>346</v>
      </c>
      <c r="G113" s="53" t="s">
        <v>2244</v>
      </c>
      <c r="H113" s="53" t="s">
        <v>2243</v>
      </c>
      <c r="I113" s="53" t="s">
        <v>789</v>
      </c>
      <c r="J113" s="53" t="s">
        <v>2007</v>
      </c>
      <c r="K113" s="53" t="s">
        <v>2015</v>
      </c>
    </row>
    <row r="114" spans="1:11" x14ac:dyDescent="0.3">
      <c r="A114" t="str">
        <f>DataInput[[#This Row],[Taxonomy]]&amp;DataInput[[#This Row],[South Africa Activity No]]&amp;DataInput[[#This Row],[Environmental Objectives]]</f>
        <v>South Africa7.3.9Pollution prevention</v>
      </c>
      <c r="B114" t="s">
        <v>2</v>
      </c>
      <c r="C114" s="78">
        <f>C113</f>
        <v>19</v>
      </c>
      <c r="D114" s="53">
        <v>7.3</v>
      </c>
      <c r="E114" s="53" t="s">
        <v>2221</v>
      </c>
      <c r="F114" s="53" t="s">
        <v>346</v>
      </c>
      <c r="G114" s="53" t="s">
        <v>2244</v>
      </c>
      <c r="H114" s="53" t="s">
        <v>2243</v>
      </c>
      <c r="I114" s="53" t="s">
        <v>789</v>
      </c>
      <c r="J114" s="53" t="s">
        <v>2003</v>
      </c>
      <c r="K114" s="53" t="s">
        <v>2247</v>
      </c>
    </row>
    <row r="115" spans="1:11" x14ac:dyDescent="0.3">
      <c r="A115" t="str">
        <f>DataInput[[#This Row],[Taxonomy]]&amp;DataInput[[#This Row],[South Africa Activity No]]&amp;DataInput[[#This Row],[Environmental Objectives]]</f>
        <v>South Africa7.3.9Sustainable resource use and circularity</v>
      </c>
      <c r="B115" t="s">
        <v>2</v>
      </c>
      <c r="C115" s="78">
        <f>C114</f>
        <v>19</v>
      </c>
      <c r="D115" s="53">
        <v>7.3</v>
      </c>
      <c r="E115" s="53" t="s">
        <v>2221</v>
      </c>
      <c r="F115" s="53" t="s">
        <v>346</v>
      </c>
      <c r="G115" s="53" t="s">
        <v>2244</v>
      </c>
      <c r="H115" s="53" t="s">
        <v>2243</v>
      </c>
      <c r="I115" s="53" t="s">
        <v>789</v>
      </c>
      <c r="J115" s="53" t="s">
        <v>1959</v>
      </c>
      <c r="K115" s="53" t="s">
        <v>1455</v>
      </c>
    </row>
    <row r="116" spans="1:11" x14ac:dyDescent="0.3">
      <c r="A116" t="str">
        <f>DataInput[[#This Row],[Taxonomy]]&amp;DataInput[[#This Row],[South Africa Activity No]]&amp;DataInput[[#This Row],[Environmental Objectives]]</f>
        <v>South Africa7.3.10Climate change mitigation</v>
      </c>
      <c r="B116" t="s">
        <v>2</v>
      </c>
      <c r="C116" s="78">
        <v>20</v>
      </c>
      <c r="D116" s="53">
        <v>7.3</v>
      </c>
      <c r="E116" s="53" t="s">
        <v>2221</v>
      </c>
      <c r="F116" s="53" t="s">
        <v>346</v>
      </c>
      <c r="G116" s="53" t="s">
        <v>2234</v>
      </c>
      <c r="H116" s="53">
        <v>35300</v>
      </c>
      <c r="I116" s="53" t="s">
        <v>47</v>
      </c>
      <c r="J116" s="53" t="s">
        <v>2477</v>
      </c>
      <c r="K116" s="53" t="s">
        <v>2238</v>
      </c>
    </row>
    <row r="117" spans="1:11" x14ac:dyDescent="0.3">
      <c r="A117" t="str">
        <f>DataInput[[#This Row],[Taxonomy]]&amp;DataInput[[#This Row],[South Africa Activity No]]&amp;DataInput[[#This Row],[Environmental Objectives]]</f>
        <v>South Africa7.3.10Climate change adaptation</v>
      </c>
      <c r="B117" t="s">
        <v>2</v>
      </c>
      <c r="C117" s="78">
        <f>C116</f>
        <v>20</v>
      </c>
      <c r="D117" s="53">
        <v>7.3</v>
      </c>
      <c r="E117" s="53" t="s">
        <v>2221</v>
      </c>
      <c r="F117" s="53" t="s">
        <v>346</v>
      </c>
      <c r="G117" s="53" t="s">
        <v>2234</v>
      </c>
      <c r="H117" s="53">
        <v>35300</v>
      </c>
      <c r="I117" s="53" t="s">
        <v>47</v>
      </c>
      <c r="J117" s="53" t="s">
        <v>1992</v>
      </c>
      <c r="K117" s="53" t="s">
        <v>2015</v>
      </c>
    </row>
    <row r="118" spans="1:11" x14ac:dyDescent="0.3">
      <c r="A118" t="str">
        <f>DataInput[[#This Row],[Taxonomy]]&amp;DataInput[[#This Row],[South Africa Activity No]]&amp;DataInput[[#This Row],[Environmental Objectives]]</f>
        <v>South Africa7.3.10Sustainable use of water and marine resources</v>
      </c>
      <c r="B118" t="s">
        <v>2</v>
      </c>
      <c r="C118" s="78">
        <f>C117</f>
        <v>20</v>
      </c>
      <c r="D118" s="53">
        <v>7.3</v>
      </c>
      <c r="E118" s="53" t="s">
        <v>2221</v>
      </c>
      <c r="F118" s="53" t="s">
        <v>346</v>
      </c>
      <c r="G118" s="53" t="s">
        <v>2234</v>
      </c>
      <c r="H118" s="53">
        <v>35300</v>
      </c>
      <c r="I118" s="53" t="s">
        <v>47</v>
      </c>
      <c r="J118" s="53" t="s">
        <v>2009</v>
      </c>
      <c r="K118" s="53" t="s">
        <v>2015</v>
      </c>
    </row>
    <row r="119" spans="1:11" x14ac:dyDescent="0.3">
      <c r="A119" t="str">
        <f>DataInput[[#This Row],[Taxonomy]]&amp;DataInput[[#This Row],[South Africa Activity No]]&amp;DataInput[[#This Row],[Environmental Objectives]]</f>
        <v>South Africa7.3.10Ecosystem protection and 
restoration</v>
      </c>
      <c r="B119" t="s">
        <v>2</v>
      </c>
      <c r="C119" s="78">
        <f>C118</f>
        <v>20</v>
      </c>
      <c r="D119" s="53">
        <v>7.3</v>
      </c>
      <c r="E119" s="53" t="s">
        <v>2221</v>
      </c>
      <c r="F119" s="53" t="s">
        <v>346</v>
      </c>
      <c r="G119" s="53" t="s">
        <v>2234</v>
      </c>
      <c r="H119" s="53">
        <v>35300</v>
      </c>
      <c r="I119" s="53" t="s">
        <v>47</v>
      </c>
      <c r="J119" s="53" t="s">
        <v>2007</v>
      </c>
      <c r="K119" s="53" t="s">
        <v>2015</v>
      </c>
    </row>
    <row r="120" spans="1:11" x14ac:dyDescent="0.3">
      <c r="A120" t="str">
        <f>DataInput[[#This Row],[Taxonomy]]&amp;DataInput[[#This Row],[South Africa Activity No]]&amp;DataInput[[#This Row],[Environmental Objectives]]</f>
        <v>South Africa7.3.10Pollution prevention</v>
      </c>
      <c r="B120" t="s">
        <v>2</v>
      </c>
      <c r="C120" s="78">
        <f>C119</f>
        <v>20</v>
      </c>
      <c r="D120" s="53">
        <v>7.3</v>
      </c>
      <c r="E120" s="53" t="s">
        <v>2221</v>
      </c>
      <c r="F120" s="53" t="s">
        <v>346</v>
      </c>
      <c r="G120" s="53" t="s">
        <v>2234</v>
      </c>
      <c r="H120" s="53">
        <v>35300</v>
      </c>
      <c r="I120" s="53" t="s">
        <v>47</v>
      </c>
      <c r="J120" s="53" t="s">
        <v>2003</v>
      </c>
      <c r="K120" s="53" t="s">
        <v>797</v>
      </c>
    </row>
    <row r="121" spans="1:11" x14ac:dyDescent="0.3">
      <c r="A121" t="str">
        <f>DataInput[[#This Row],[Taxonomy]]&amp;DataInput[[#This Row],[South Africa Activity No]]&amp;DataInput[[#This Row],[Environmental Objectives]]</f>
        <v>South Africa7.3.10Sustainable resource use and circularity</v>
      </c>
      <c r="B121" t="s">
        <v>2</v>
      </c>
      <c r="C121" s="78">
        <f>C120</f>
        <v>20</v>
      </c>
      <c r="D121" s="53">
        <v>7.3</v>
      </c>
      <c r="E121" s="53" t="s">
        <v>2221</v>
      </c>
      <c r="F121" s="53" t="s">
        <v>346</v>
      </c>
      <c r="G121" s="53" t="s">
        <v>2234</v>
      </c>
      <c r="H121" s="53">
        <v>35300</v>
      </c>
      <c r="I121" s="53" t="s">
        <v>47</v>
      </c>
      <c r="J121" s="53" t="s">
        <v>1959</v>
      </c>
      <c r="K121" s="53" t="s">
        <v>1455</v>
      </c>
    </row>
    <row r="122" spans="1:11" x14ac:dyDescent="0.3">
      <c r="A122" t="str">
        <f>DataInput[[#This Row],[Taxonomy]]&amp;DataInput[[#This Row],[South Africa Activity No]]&amp;DataInput[[#This Row],[Environmental Objectives]]</f>
        <v>South Africa7.3.11Climate change mitigation</v>
      </c>
      <c r="B122" t="s">
        <v>2</v>
      </c>
      <c r="C122" s="78">
        <v>21</v>
      </c>
      <c r="D122" s="53">
        <v>7.3</v>
      </c>
      <c r="E122" s="53" t="s">
        <v>2221</v>
      </c>
      <c r="F122" s="53" t="s">
        <v>346</v>
      </c>
      <c r="G122" s="53" t="s">
        <v>2228</v>
      </c>
      <c r="H122" s="53">
        <v>35300</v>
      </c>
      <c r="I122" s="53" t="s">
        <v>48</v>
      </c>
      <c r="J122" s="53" t="s">
        <v>2477</v>
      </c>
      <c r="K122" s="53" t="s">
        <v>1455</v>
      </c>
    </row>
    <row r="123" spans="1:11" x14ac:dyDescent="0.3">
      <c r="A123" t="str">
        <f>DataInput[[#This Row],[Taxonomy]]&amp;DataInput[[#This Row],[South Africa Activity No]]&amp;DataInput[[#This Row],[Environmental Objectives]]</f>
        <v>South Africa7.3.11Climate change adaptation</v>
      </c>
      <c r="B123" t="s">
        <v>2</v>
      </c>
      <c r="C123" s="78">
        <f>C122</f>
        <v>21</v>
      </c>
      <c r="D123" s="53">
        <v>7.3</v>
      </c>
      <c r="E123" s="53" t="s">
        <v>2221</v>
      </c>
      <c r="F123" s="53" t="s">
        <v>346</v>
      </c>
      <c r="G123" s="53" t="s">
        <v>2228</v>
      </c>
      <c r="H123" s="53">
        <v>35300</v>
      </c>
      <c r="I123" s="53" t="s">
        <v>48</v>
      </c>
      <c r="J123" s="53" t="s">
        <v>1992</v>
      </c>
      <c r="K123" s="53" t="s">
        <v>2015</v>
      </c>
    </row>
    <row r="124" spans="1:11" x14ac:dyDescent="0.3">
      <c r="A124" t="str">
        <f>DataInput[[#This Row],[Taxonomy]]&amp;DataInput[[#This Row],[South Africa Activity No]]&amp;DataInput[[#This Row],[Environmental Objectives]]</f>
        <v>South Africa7.3.11Sustainable use of water and marine resources</v>
      </c>
      <c r="B124" t="s">
        <v>2</v>
      </c>
      <c r="C124" s="78">
        <f>C123</f>
        <v>21</v>
      </c>
      <c r="D124" s="53">
        <v>7.3</v>
      </c>
      <c r="E124" s="53" t="s">
        <v>2221</v>
      </c>
      <c r="F124" s="53" t="s">
        <v>346</v>
      </c>
      <c r="G124" s="53" t="s">
        <v>2228</v>
      </c>
      <c r="H124" s="53">
        <v>35300</v>
      </c>
      <c r="I124" s="53" t="s">
        <v>48</v>
      </c>
      <c r="J124" s="53" t="s">
        <v>2009</v>
      </c>
      <c r="K124" s="53" t="s">
        <v>2015</v>
      </c>
    </row>
    <row r="125" spans="1:11" x14ac:dyDescent="0.3">
      <c r="A125" t="str">
        <f>DataInput[[#This Row],[Taxonomy]]&amp;DataInput[[#This Row],[South Africa Activity No]]&amp;DataInput[[#This Row],[Environmental Objectives]]</f>
        <v>South Africa7.3.11Ecosystem protection and 
restoration</v>
      </c>
      <c r="B125" t="s">
        <v>2</v>
      </c>
      <c r="C125" s="78">
        <f>C124</f>
        <v>21</v>
      </c>
      <c r="D125" s="53">
        <v>7.3</v>
      </c>
      <c r="E125" s="53" t="s">
        <v>2221</v>
      </c>
      <c r="F125" s="53" t="s">
        <v>346</v>
      </c>
      <c r="G125" s="53" t="s">
        <v>2228</v>
      </c>
      <c r="H125" s="53">
        <v>35300</v>
      </c>
      <c r="I125" s="53" t="s">
        <v>48</v>
      </c>
      <c r="J125" s="53" t="s">
        <v>2007</v>
      </c>
      <c r="K125" s="53" t="s">
        <v>1455</v>
      </c>
    </row>
    <row r="126" spans="1:11" x14ac:dyDescent="0.3">
      <c r="A126" t="str">
        <f>DataInput[[#This Row],[Taxonomy]]&amp;DataInput[[#This Row],[South Africa Activity No]]&amp;DataInput[[#This Row],[Environmental Objectives]]</f>
        <v>South Africa7.3.11Pollution prevention</v>
      </c>
      <c r="B126" t="s">
        <v>2</v>
      </c>
      <c r="C126" s="78">
        <f>C125</f>
        <v>21</v>
      </c>
      <c r="D126" s="53">
        <v>7.3</v>
      </c>
      <c r="E126" s="53" t="s">
        <v>2221</v>
      </c>
      <c r="F126" s="53" t="s">
        <v>346</v>
      </c>
      <c r="G126" s="53" t="s">
        <v>2228</v>
      </c>
      <c r="H126" s="53">
        <v>35300</v>
      </c>
      <c r="I126" s="53" t="s">
        <v>48</v>
      </c>
      <c r="J126" s="53" t="s">
        <v>2003</v>
      </c>
      <c r="K126" s="53" t="s">
        <v>2230</v>
      </c>
    </row>
    <row r="127" spans="1:11" x14ac:dyDescent="0.3">
      <c r="A127" t="str">
        <f>DataInput[[#This Row],[Taxonomy]]&amp;DataInput[[#This Row],[South Africa Activity No]]&amp;DataInput[[#This Row],[Environmental Objectives]]</f>
        <v>South Africa7.3.11Sustainable resource use and circularity</v>
      </c>
      <c r="B127" t="s">
        <v>2</v>
      </c>
      <c r="C127" s="78">
        <f>C126</f>
        <v>21</v>
      </c>
      <c r="D127" s="53">
        <v>7.3</v>
      </c>
      <c r="E127" s="53" t="s">
        <v>2221</v>
      </c>
      <c r="F127" s="53" t="s">
        <v>346</v>
      </c>
      <c r="G127" s="53" t="s">
        <v>2228</v>
      </c>
      <c r="H127" s="53">
        <v>35300</v>
      </c>
      <c r="I127" s="53" t="s">
        <v>48</v>
      </c>
      <c r="J127" s="53" t="s">
        <v>1959</v>
      </c>
      <c r="K127" s="53" t="s">
        <v>2227</v>
      </c>
    </row>
    <row r="128" spans="1:11" x14ac:dyDescent="0.3">
      <c r="A128" t="str">
        <f>DataInput[[#This Row],[Taxonomy]]&amp;DataInput[[#This Row],[South Africa Activity No]]&amp;DataInput[[#This Row],[Environmental Objectives]]</f>
        <v>South Africa7.3.12Climate change mitigation</v>
      </c>
      <c r="B128" t="s">
        <v>2</v>
      </c>
      <c r="C128" s="78">
        <v>22</v>
      </c>
      <c r="D128" s="53">
        <v>7.3</v>
      </c>
      <c r="E128" s="53" t="s">
        <v>2221</v>
      </c>
      <c r="F128" s="53" t="s">
        <v>346</v>
      </c>
      <c r="G128" s="53" t="s">
        <v>2220</v>
      </c>
      <c r="H128" s="53">
        <v>35300</v>
      </c>
      <c r="I128" s="53" t="s">
        <v>49</v>
      </c>
      <c r="J128" s="53" t="s">
        <v>2477</v>
      </c>
      <c r="K128" s="53" t="s">
        <v>1455</v>
      </c>
    </row>
    <row r="129" spans="1:11" x14ac:dyDescent="0.3">
      <c r="A129" t="str">
        <f>DataInput[[#This Row],[Taxonomy]]&amp;DataInput[[#This Row],[South Africa Activity No]]&amp;DataInput[[#This Row],[Environmental Objectives]]</f>
        <v>South Africa7.3.12Climate change adaptation</v>
      </c>
      <c r="B129" t="s">
        <v>2</v>
      </c>
      <c r="C129" s="78">
        <f>C128</f>
        <v>22</v>
      </c>
      <c r="D129" s="53">
        <v>7.3</v>
      </c>
      <c r="E129" s="53" t="s">
        <v>2221</v>
      </c>
      <c r="F129" s="53" t="s">
        <v>346</v>
      </c>
      <c r="G129" s="53" t="s">
        <v>2220</v>
      </c>
      <c r="H129" s="53">
        <v>35300</v>
      </c>
      <c r="I129" s="53" t="s">
        <v>49</v>
      </c>
      <c r="J129" s="53" t="s">
        <v>1992</v>
      </c>
      <c r="K129" s="53" t="s">
        <v>2015</v>
      </c>
    </row>
    <row r="130" spans="1:11" x14ac:dyDescent="0.3">
      <c r="A130" t="str">
        <f>DataInput[[#This Row],[Taxonomy]]&amp;DataInput[[#This Row],[South Africa Activity No]]&amp;DataInput[[#This Row],[Environmental Objectives]]</f>
        <v>South Africa7.3.12Sustainable use of water and marine resources</v>
      </c>
      <c r="B130" t="s">
        <v>2</v>
      </c>
      <c r="C130" s="78">
        <f>C129</f>
        <v>22</v>
      </c>
      <c r="D130" s="53">
        <v>7.3</v>
      </c>
      <c r="E130" s="53" t="s">
        <v>2221</v>
      </c>
      <c r="F130" s="53" t="s">
        <v>346</v>
      </c>
      <c r="G130" s="53" t="s">
        <v>2220</v>
      </c>
      <c r="H130" s="53">
        <v>35300</v>
      </c>
      <c r="I130" s="53" t="s">
        <v>49</v>
      </c>
      <c r="J130" s="53" t="s">
        <v>2009</v>
      </c>
      <c r="K130" s="53" t="s">
        <v>1455</v>
      </c>
    </row>
    <row r="131" spans="1:11" x14ac:dyDescent="0.3">
      <c r="A131" t="str">
        <f>DataInput[[#This Row],[Taxonomy]]&amp;DataInput[[#This Row],[South Africa Activity No]]&amp;DataInput[[#This Row],[Environmental Objectives]]</f>
        <v>South Africa7.3.12Ecosystem protection and 
restoration</v>
      </c>
      <c r="B131" t="s">
        <v>2</v>
      </c>
      <c r="C131" s="78">
        <f>C130</f>
        <v>22</v>
      </c>
      <c r="D131" s="53">
        <v>7.3</v>
      </c>
      <c r="E131" s="53" t="s">
        <v>2221</v>
      </c>
      <c r="F131" s="53" t="s">
        <v>346</v>
      </c>
      <c r="G131" s="53" t="s">
        <v>2220</v>
      </c>
      <c r="H131" s="53">
        <v>35300</v>
      </c>
      <c r="I131" s="53" t="s">
        <v>49</v>
      </c>
      <c r="J131" s="53" t="s">
        <v>2007</v>
      </c>
      <c r="K131" s="53" t="s">
        <v>2015</v>
      </c>
    </row>
    <row r="132" spans="1:11" x14ac:dyDescent="0.3">
      <c r="A132" t="str">
        <f>DataInput[[#This Row],[Taxonomy]]&amp;DataInput[[#This Row],[South Africa Activity No]]&amp;DataInput[[#This Row],[Environmental Objectives]]</f>
        <v>South Africa7.3.12Pollution prevention</v>
      </c>
      <c r="B132" t="s">
        <v>2</v>
      </c>
      <c r="C132" s="78">
        <f>C131</f>
        <v>22</v>
      </c>
      <c r="D132" s="53">
        <v>7.3</v>
      </c>
      <c r="E132" s="53" t="s">
        <v>2221</v>
      </c>
      <c r="F132" s="53" t="s">
        <v>346</v>
      </c>
      <c r="G132" s="53" t="s">
        <v>2220</v>
      </c>
      <c r="H132" s="53">
        <v>35300</v>
      </c>
      <c r="I132" s="53" t="s">
        <v>49</v>
      </c>
      <c r="J132" s="53" t="s">
        <v>2003</v>
      </c>
      <c r="K132" s="53" t="s">
        <v>797</v>
      </c>
    </row>
    <row r="133" spans="1:11" x14ac:dyDescent="0.3">
      <c r="A133" t="str">
        <f>DataInput[[#This Row],[Taxonomy]]&amp;DataInput[[#This Row],[South Africa Activity No]]&amp;DataInput[[#This Row],[Environmental Objectives]]</f>
        <v>South Africa7.3.12Sustainable resource use and circularity</v>
      </c>
      <c r="B133" t="s">
        <v>2</v>
      </c>
      <c r="C133" s="78">
        <f>C132</f>
        <v>22</v>
      </c>
      <c r="D133" s="53">
        <v>7.3</v>
      </c>
      <c r="E133" s="53" t="s">
        <v>2221</v>
      </c>
      <c r="F133" s="53" t="s">
        <v>346</v>
      </c>
      <c r="G133" s="53" t="s">
        <v>2220</v>
      </c>
      <c r="H133" s="53">
        <v>35300</v>
      </c>
      <c r="I133" s="53" t="s">
        <v>49</v>
      </c>
      <c r="J133" s="53" t="s">
        <v>1959</v>
      </c>
      <c r="K133" s="53" t="s">
        <v>2219</v>
      </c>
    </row>
    <row r="134" spans="1:11" x14ac:dyDescent="0.3">
      <c r="A134" t="str">
        <f>DataInput[[#This Row],[Taxonomy]]&amp;DataInput[[#This Row],[South Africa Activity No]]&amp;DataInput[[#This Row],[Environmental Objectives]]</f>
        <v>South Africa7.4.1Climate change mitigation</v>
      </c>
      <c r="B134" t="s">
        <v>2</v>
      </c>
      <c r="C134" s="78">
        <v>23</v>
      </c>
      <c r="D134" s="53">
        <v>7.4</v>
      </c>
      <c r="E134" s="53" t="s">
        <v>2144</v>
      </c>
      <c r="F134" s="53" t="s">
        <v>2143</v>
      </c>
      <c r="G134" s="53" t="s">
        <v>2209</v>
      </c>
      <c r="H134" s="53">
        <v>36000</v>
      </c>
      <c r="I134" s="53" t="s">
        <v>1366</v>
      </c>
      <c r="J134" s="53" t="s">
        <v>2477</v>
      </c>
      <c r="K134" s="53" t="s">
        <v>1455</v>
      </c>
    </row>
    <row r="135" spans="1:11" x14ac:dyDescent="0.3">
      <c r="A135" t="str">
        <f>DataInput[[#This Row],[Taxonomy]]&amp;DataInput[[#This Row],[South Africa Activity No]]&amp;DataInput[[#This Row],[Environmental Objectives]]</f>
        <v>South Africa7.4.1Climate change adaptation</v>
      </c>
      <c r="B135" t="s">
        <v>2</v>
      </c>
      <c r="C135" s="78">
        <f>C134</f>
        <v>23</v>
      </c>
      <c r="D135" s="53">
        <v>7.4</v>
      </c>
      <c r="E135" s="53" t="s">
        <v>2144</v>
      </c>
      <c r="F135" s="53" t="s">
        <v>2143</v>
      </c>
      <c r="G135" s="53" t="s">
        <v>2209</v>
      </c>
      <c r="H135" s="53">
        <v>36000</v>
      </c>
      <c r="I135" s="53" t="s">
        <v>1366</v>
      </c>
      <c r="J135" s="53" t="s">
        <v>1992</v>
      </c>
      <c r="K135" s="53" t="s">
        <v>2015</v>
      </c>
    </row>
    <row r="136" spans="1:11" x14ac:dyDescent="0.3">
      <c r="A136" t="str">
        <f>DataInput[[#This Row],[Taxonomy]]&amp;DataInput[[#This Row],[South Africa Activity No]]&amp;DataInput[[#This Row],[Environmental Objectives]]</f>
        <v>South Africa7.4.1Sustainable use of water and marine resources</v>
      </c>
      <c r="B136" t="s">
        <v>2</v>
      </c>
      <c r="C136" s="78">
        <f>C135</f>
        <v>23</v>
      </c>
      <c r="D136" s="53">
        <v>7.4</v>
      </c>
      <c r="E136" s="53" t="s">
        <v>2144</v>
      </c>
      <c r="F136" s="53" t="s">
        <v>2143</v>
      </c>
      <c r="G136" s="53" t="s">
        <v>2209</v>
      </c>
      <c r="H136" s="53">
        <v>36000</v>
      </c>
      <c r="I136" s="53" t="s">
        <v>1366</v>
      </c>
      <c r="J136" s="53" t="s">
        <v>2009</v>
      </c>
      <c r="K136" s="53" t="s">
        <v>2015</v>
      </c>
    </row>
    <row r="137" spans="1:11" x14ac:dyDescent="0.3">
      <c r="A137" t="str">
        <f>DataInput[[#This Row],[Taxonomy]]&amp;DataInput[[#This Row],[South Africa Activity No]]&amp;DataInput[[#This Row],[Environmental Objectives]]</f>
        <v>South Africa7.4.1Ecosystem protection and 
restoration</v>
      </c>
      <c r="B137" t="s">
        <v>2</v>
      </c>
      <c r="C137" s="78">
        <f>C136</f>
        <v>23</v>
      </c>
      <c r="D137" s="53">
        <v>7.4</v>
      </c>
      <c r="E137" s="53" t="s">
        <v>2144</v>
      </c>
      <c r="F137" s="53" t="s">
        <v>2143</v>
      </c>
      <c r="G137" s="53" t="s">
        <v>2209</v>
      </c>
      <c r="H137" s="53">
        <v>36000</v>
      </c>
      <c r="I137" s="53" t="s">
        <v>1366</v>
      </c>
      <c r="J137" s="53" t="s">
        <v>2007</v>
      </c>
      <c r="K137" s="53" t="s">
        <v>2015</v>
      </c>
    </row>
    <row r="138" spans="1:11" x14ac:dyDescent="0.3">
      <c r="A138" t="str">
        <f>DataInput[[#This Row],[Taxonomy]]&amp;DataInput[[#This Row],[South Africa Activity No]]&amp;DataInput[[#This Row],[Environmental Objectives]]</f>
        <v>South Africa7.4.1Pollution prevention</v>
      </c>
      <c r="B138" t="s">
        <v>2</v>
      </c>
      <c r="C138" s="78">
        <f>C137</f>
        <v>23</v>
      </c>
      <c r="D138" s="53">
        <v>7.4</v>
      </c>
      <c r="E138" s="53" t="s">
        <v>2144</v>
      </c>
      <c r="F138" s="53" t="s">
        <v>2143</v>
      </c>
      <c r="G138" s="53" t="s">
        <v>2209</v>
      </c>
      <c r="H138" s="53">
        <v>36000</v>
      </c>
      <c r="I138" s="53" t="s">
        <v>1366</v>
      </c>
      <c r="J138" s="53" t="s">
        <v>2003</v>
      </c>
      <c r="K138" s="53" t="s">
        <v>1455</v>
      </c>
    </row>
    <row r="139" spans="1:11" x14ac:dyDescent="0.3">
      <c r="A139" t="str">
        <f>DataInput[[#This Row],[Taxonomy]]&amp;DataInput[[#This Row],[South Africa Activity No]]&amp;DataInput[[#This Row],[Environmental Objectives]]</f>
        <v>South Africa7.4.1Sustainable resource use and circularity</v>
      </c>
      <c r="B139" t="s">
        <v>2</v>
      </c>
      <c r="C139" s="78">
        <f>C138</f>
        <v>23</v>
      </c>
      <c r="D139" s="53">
        <v>7.4</v>
      </c>
      <c r="E139" s="53" t="s">
        <v>2144</v>
      </c>
      <c r="F139" s="53" t="s">
        <v>2143</v>
      </c>
      <c r="G139" s="53" t="s">
        <v>2209</v>
      </c>
      <c r="H139" s="53">
        <v>36000</v>
      </c>
      <c r="I139" s="53" t="s">
        <v>1366</v>
      </c>
      <c r="J139" s="53" t="s">
        <v>1959</v>
      </c>
      <c r="K139" s="53" t="s">
        <v>1455</v>
      </c>
    </row>
    <row r="140" spans="1:11" x14ac:dyDescent="0.3">
      <c r="A140" t="str">
        <f>DataInput[[#This Row],[Taxonomy]]&amp;DataInput[[#This Row],[South Africa Activity No]]&amp;DataInput[[#This Row],[Environmental Objectives]]</f>
        <v>South Africa7.4.2Climate change mitigation</v>
      </c>
      <c r="B140" t="s">
        <v>2</v>
      </c>
      <c r="C140" s="78">
        <v>24</v>
      </c>
      <c r="D140" s="53">
        <v>7.4</v>
      </c>
      <c r="E140" s="53" t="s">
        <v>2144</v>
      </c>
      <c r="F140" s="53" t="s">
        <v>2143</v>
      </c>
      <c r="G140" s="53" t="s">
        <v>2197</v>
      </c>
      <c r="H140" s="53">
        <v>37000</v>
      </c>
      <c r="I140" s="53" t="s">
        <v>1370</v>
      </c>
      <c r="J140" s="53" t="s">
        <v>2477</v>
      </c>
      <c r="K140" s="53" t="s">
        <v>1455</v>
      </c>
    </row>
    <row r="141" spans="1:11" x14ac:dyDescent="0.3">
      <c r="A141" t="str">
        <f>DataInput[[#This Row],[Taxonomy]]&amp;DataInput[[#This Row],[South Africa Activity No]]&amp;DataInput[[#This Row],[Environmental Objectives]]</f>
        <v>South Africa7.4.2Climate change adaptation</v>
      </c>
      <c r="B141" t="s">
        <v>2</v>
      </c>
      <c r="C141" s="78">
        <f>C140</f>
        <v>24</v>
      </c>
      <c r="D141" s="53">
        <v>7.4</v>
      </c>
      <c r="E141" s="53" t="s">
        <v>2144</v>
      </c>
      <c r="F141" s="53" t="s">
        <v>2143</v>
      </c>
      <c r="G141" s="53" t="s">
        <v>2197</v>
      </c>
      <c r="H141" s="53">
        <v>37000</v>
      </c>
      <c r="I141" s="53" t="s">
        <v>1370</v>
      </c>
      <c r="J141" s="53" t="s">
        <v>1992</v>
      </c>
      <c r="K141" s="53" t="s">
        <v>2015</v>
      </c>
    </row>
    <row r="142" spans="1:11" x14ac:dyDescent="0.3">
      <c r="A142" t="str">
        <f>DataInput[[#This Row],[Taxonomy]]&amp;DataInput[[#This Row],[South Africa Activity No]]&amp;DataInput[[#This Row],[Environmental Objectives]]</f>
        <v>South Africa7.4.2Sustainable use of water and marine resources</v>
      </c>
      <c r="B142" t="s">
        <v>2</v>
      </c>
      <c r="C142" s="78">
        <f>C141</f>
        <v>24</v>
      </c>
      <c r="D142" s="53">
        <v>7.4</v>
      </c>
      <c r="E142" s="53" t="s">
        <v>2144</v>
      </c>
      <c r="F142" s="53" t="s">
        <v>2143</v>
      </c>
      <c r="G142" s="53" t="s">
        <v>2197</v>
      </c>
      <c r="H142" s="53">
        <v>37000</v>
      </c>
      <c r="I142" s="53" t="s">
        <v>1370</v>
      </c>
      <c r="J142" s="53" t="s">
        <v>2009</v>
      </c>
      <c r="K142" s="53" t="s">
        <v>2015</v>
      </c>
    </row>
    <row r="143" spans="1:11" x14ac:dyDescent="0.3">
      <c r="A143" t="str">
        <f>DataInput[[#This Row],[Taxonomy]]&amp;DataInput[[#This Row],[South Africa Activity No]]&amp;DataInput[[#This Row],[Environmental Objectives]]</f>
        <v>South Africa7.4.2Ecosystem protection and 
restoration</v>
      </c>
      <c r="B143" t="s">
        <v>2</v>
      </c>
      <c r="C143" s="78">
        <f>C142</f>
        <v>24</v>
      </c>
      <c r="D143" s="53">
        <v>7.4</v>
      </c>
      <c r="E143" s="53" t="s">
        <v>2144</v>
      </c>
      <c r="F143" s="53" t="s">
        <v>2143</v>
      </c>
      <c r="G143" s="53" t="s">
        <v>2197</v>
      </c>
      <c r="H143" s="53">
        <v>37000</v>
      </c>
      <c r="I143" s="53" t="s">
        <v>1370</v>
      </c>
      <c r="J143" s="53" t="s">
        <v>2007</v>
      </c>
      <c r="K143" s="53" t="s">
        <v>2015</v>
      </c>
    </row>
    <row r="144" spans="1:11" x14ac:dyDescent="0.3">
      <c r="A144" t="str">
        <f>DataInput[[#This Row],[Taxonomy]]&amp;DataInput[[#This Row],[South Africa Activity No]]&amp;DataInput[[#This Row],[Environmental Objectives]]</f>
        <v>South Africa7.4.2Pollution prevention</v>
      </c>
      <c r="B144" t="s">
        <v>2</v>
      </c>
      <c r="C144" s="78">
        <f>C143</f>
        <v>24</v>
      </c>
      <c r="D144" s="53">
        <v>7.4</v>
      </c>
      <c r="E144" s="53" t="s">
        <v>2144</v>
      </c>
      <c r="F144" s="53" t="s">
        <v>2143</v>
      </c>
      <c r="G144" s="53" t="s">
        <v>2197</v>
      </c>
      <c r="H144" s="53">
        <v>37000</v>
      </c>
      <c r="I144" s="53" t="s">
        <v>1370</v>
      </c>
      <c r="J144" s="53" t="s">
        <v>2003</v>
      </c>
      <c r="K144" s="53" t="s">
        <v>2202</v>
      </c>
    </row>
    <row r="145" spans="1:11" x14ac:dyDescent="0.3">
      <c r="A145" t="str">
        <f>DataInput[[#This Row],[Taxonomy]]&amp;DataInput[[#This Row],[South Africa Activity No]]&amp;DataInput[[#This Row],[Environmental Objectives]]</f>
        <v>South Africa7.4.2Sustainable resource use and circularity</v>
      </c>
      <c r="B145" t="s">
        <v>2</v>
      </c>
      <c r="C145" s="78">
        <f>C144</f>
        <v>24</v>
      </c>
      <c r="D145" s="53">
        <v>7.4</v>
      </c>
      <c r="E145" s="53" t="s">
        <v>2144</v>
      </c>
      <c r="F145" s="53" t="s">
        <v>2143</v>
      </c>
      <c r="G145" s="53" t="s">
        <v>2197</v>
      </c>
      <c r="H145" s="53">
        <v>37000</v>
      </c>
      <c r="I145" s="53" t="s">
        <v>1370</v>
      </c>
      <c r="J145" s="53" t="s">
        <v>1959</v>
      </c>
      <c r="K145" s="53" t="s">
        <v>1455</v>
      </c>
    </row>
    <row r="146" spans="1:11" x14ac:dyDescent="0.3">
      <c r="A146" t="str">
        <f>DataInput[[#This Row],[Taxonomy]]&amp;DataInput[[#This Row],[South Africa Activity No]]&amp;DataInput[[#This Row],[Environmental Objectives]]</f>
        <v>South Africa7.4.3Climate change mitigation</v>
      </c>
      <c r="B146" t="s">
        <v>2</v>
      </c>
      <c r="C146" s="78">
        <v>25</v>
      </c>
      <c r="D146" s="53">
        <v>7.4</v>
      </c>
      <c r="E146" s="53" t="s">
        <v>2144</v>
      </c>
      <c r="F146" s="53" t="s">
        <v>2143</v>
      </c>
      <c r="G146" s="53" t="s">
        <v>2191</v>
      </c>
      <c r="H146" s="53">
        <v>37000</v>
      </c>
      <c r="I146" s="53" t="s">
        <v>1374</v>
      </c>
      <c r="J146" s="53" t="s">
        <v>2477</v>
      </c>
      <c r="K146" s="53" t="s">
        <v>2168</v>
      </c>
    </row>
    <row r="147" spans="1:11" x14ac:dyDescent="0.3">
      <c r="A147" t="str">
        <f>DataInput[[#This Row],[Taxonomy]]&amp;DataInput[[#This Row],[South Africa Activity No]]&amp;DataInput[[#This Row],[Environmental Objectives]]</f>
        <v>South Africa7.4.3Climate change adaptation</v>
      </c>
      <c r="B147" t="s">
        <v>2</v>
      </c>
      <c r="C147" s="78">
        <f>C146</f>
        <v>25</v>
      </c>
      <c r="D147" s="53">
        <v>7.4</v>
      </c>
      <c r="E147" s="53" t="s">
        <v>2144</v>
      </c>
      <c r="F147" s="53" t="s">
        <v>2143</v>
      </c>
      <c r="G147" s="53" t="s">
        <v>2191</v>
      </c>
      <c r="H147" s="53">
        <v>37000</v>
      </c>
      <c r="I147" s="53" t="s">
        <v>1374</v>
      </c>
      <c r="J147" s="53" t="s">
        <v>1992</v>
      </c>
      <c r="K147" s="53" t="s">
        <v>2015</v>
      </c>
    </row>
    <row r="148" spans="1:11" x14ac:dyDescent="0.3">
      <c r="A148" t="str">
        <f>DataInput[[#This Row],[Taxonomy]]&amp;DataInput[[#This Row],[South Africa Activity No]]&amp;DataInput[[#This Row],[Environmental Objectives]]</f>
        <v>South Africa7.4.3Sustainable use of water and marine resources</v>
      </c>
      <c r="B148" t="s">
        <v>2</v>
      </c>
      <c r="C148" s="78">
        <f>C147</f>
        <v>25</v>
      </c>
      <c r="D148" s="53">
        <v>7.4</v>
      </c>
      <c r="E148" s="53" t="s">
        <v>2144</v>
      </c>
      <c r="F148" s="53" t="s">
        <v>2143</v>
      </c>
      <c r="G148" s="53" t="s">
        <v>2191</v>
      </c>
      <c r="H148" s="53">
        <v>37000</v>
      </c>
      <c r="I148" s="53" t="s">
        <v>1374</v>
      </c>
      <c r="J148" s="53" t="s">
        <v>2009</v>
      </c>
      <c r="K148" s="53" t="s">
        <v>2015</v>
      </c>
    </row>
    <row r="149" spans="1:11" x14ac:dyDescent="0.3">
      <c r="A149" t="str">
        <f>DataInput[[#This Row],[Taxonomy]]&amp;DataInput[[#This Row],[South Africa Activity No]]&amp;DataInput[[#This Row],[Environmental Objectives]]</f>
        <v>South Africa7.4.3Ecosystem protection and 
restoration</v>
      </c>
      <c r="B149" t="s">
        <v>2</v>
      </c>
      <c r="C149" s="78">
        <f>C148</f>
        <v>25</v>
      </c>
      <c r="D149" s="53">
        <v>7.4</v>
      </c>
      <c r="E149" s="53" t="s">
        <v>2144</v>
      </c>
      <c r="F149" s="53" t="s">
        <v>2143</v>
      </c>
      <c r="G149" s="53" t="s">
        <v>2191</v>
      </c>
      <c r="H149" s="53">
        <v>37000</v>
      </c>
      <c r="I149" s="53" t="s">
        <v>1374</v>
      </c>
      <c r="J149" s="53" t="s">
        <v>2007</v>
      </c>
      <c r="K149" s="53" t="s">
        <v>2015</v>
      </c>
    </row>
    <row r="150" spans="1:11" x14ac:dyDescent="0.3">
      <c r="A150" t="str">
        <f>DataInput[[#This Row],[Taxonomy]]&amp;DataInput[[#This Row],[South Africa Activity No]]&amp;DataInput[[#This Row],[Environmental Objectives]]</f>
        <v>South Africa7.4.3Pollution prevention</v>
      </c>
      <c r="B150" t="s">
        <v>2</v>
      </c>
      <c r="C150" s="78">
        <f>C149</f>
        <v>25</v>
      </c>
      <c r="D150" s="53">
        <v>7.4</v>
      </c>
      <c r="E150" s="53" t="s">
        <v>2144</v>
      </c>
      <c r="F150" s="53" t="s">
        <v>2143</v>
      </c>
      <c r="G150" s="53" t="s">
        <v>2191</v>
      </c>
      <c r="H150" s="53">
        <v>37000</v>
      </c>
      <c r="I150" s="53" t="s">
        <v>1374</v>
      </c>
      <c r="J150" s="53" t="s">
        <v>2003</v>
      </c>
      <c r="K150" s="53" t="s">
        <v>2193</v>
      </c>
    </row>
    <row r="151" spans="1:11" x14ac:dyDescent="0.3">
      <c r="A151" t="str">
        <f>DataInput[[#This Row],[Taxonomy]]&amp;DataInput[[#This Row],[South Africa Activity No]]&amp;DataInput[[#This Row],[Environmental Objectives]]</f>
        <v>South Africa7.4.3Sustainable resource use and circularity</v>
      </c>
      <c r="B151" t="s">
        <v>2</v>
      </c>
      <c r="C151" s="78">
        <f>C150</f>
        <v>25</v>
      </c>
      <c r="D151" s="53">
        <v>7.4</v>
      </c>
      <c r="E151" s="53" t="s">
        <v>2144</v>
      </c>
      <c r="F151" s="53" t="s">
        <v>2143</v>
      </c>
      <c r="G151" s="53" t="s">
        <v>2191</v>
      </c>
      <c r="H151" s="53">
        <v>37000</v>
      </c>
      <c r="I151" s="53" t="s">
        <v>1374</v>
      </c>
      <c r="J151" s="53" t="s">
        <v>1959</v>
      </c>
      <c r="K151" s="53" t="s">
        <v>1455</v>
      </c>
    </row>
    <row r="152" spans="1:11" x14ac:dyDescent="0.3">
      <c r="A152" t="str">
        <f>DataInput[[#This Row],[Taxonomy]]&amp;DataInput[[#This Row],[South Africa Activity No]]&amp;DataInput[[#This Row],[Environmental Objectives]]</f>
        <v>South Africa7.4.4Climate change mitigation</v>
      </c>
      <c r="B152" t="s">
        <v>2</v>
      </c>
      <c r="C152" s="78">
        <v>26</v>
      </c>
      <c r="D152" s="53">
        <v>7.4</v>
      </c>
      <c r="E152" s="53" t="s">
        <v>2144</v>
      </c>
      <c r="F152" s="53" t="s">
        <v>2143</v>
      </c>
      <c r="G152" s="53" t="s">
        <v>2187</v>
      </c>
      <c r="H152" s="53">
        <v>38110</v>
      </c>
      <c r="I152" s="53" t="s">
        <v>1377</v>
      </c>
      <c r="J152" s="53" t="s">
        <v>2477</v>
      </c>
      <c r="K152" s="53" t="s">
        <v>1455</v>
      </c>
    </row>
    <row r="153" spans="1:11" x14ac:dyDescent="0.3">
      <c r="A153" t="str">
        <f>DataInput[[#This Row],[Taxonomy]]&amp;DataInput[[#This Row],[South Africa Activity No]]&amp;DataInput[[#This Row],[Environmental Objectives]]</f>
        <v>South Africa7.4.4Climate change adaptation</v>
      </c>
      <c r="B153" t="s">
        <v>2</v>
      </c>
      <c r="C153" s="78">
        <f>C152</f>
        <v>26</v>
      </c>
      <c r="D153" s="53">
        <v>7.4</v>
      </c>
      <c r="E153" s="53" t="s">
        <v>2144</v>
      </c>
      <c r="F153" s="53" t="s">
        <v>2143</v>
      </c>
      <c r="G153" s="53" t="s">
        <v>2187</v>
      </c>
      <c r="H153" s="53">
        <v>38110</v>
      </c>
      <c r="I153" s="53" t="s">
        <v>1377</v>
      </c>
      <c r="J153" s="53" t="s">
        <v>1992</v>
      </c>
      <c r="K153" s="53" t="s">
        <v>2015</v>
      </c>
    </row>
    <row r="154" spans="1:11" x14ac:dyDescent="0.3">
      <c r="A154" t="str">
        <f>DataInput[[#This Row],[Taxonomy]]&amp;DataInput[[#This Row],[South Africa Activity No]]&amp;DataInput[[#This Row],[Environmental Objectives]]</f>
        <v>South Africa7.4.4Sustainable use of water and marine resources</v>
      </c>
      <c r="B154" t="s">
        <v>2</v>
      </c>
      <c r="C154" s="78">
        <f>C153</f>
        <v>26</v>
      </c>
      <c r="D154" s="53">
        <v>7.4</v>
      </c>
      <c r="E154" s="53" t="s">
        <v>2144</v>
      </c>
      <c r="F154" s="53" t="s">
        <v>2143</v>
      </c>
      <c r="G154" s="53" t="s">
        <v>2187</v>
      </c>
      <c r="H154" s="53">
        <v>38110</v>
      </c>
      <c r="I154" s="53" t="s">
        <v>1377</v>
      </c>
      <c r="J154" s="53" t="s">
        <v>2009</v>
      </c>
      <c r="K154" s="53" t="s">
        <v>2015</v>
      </c>
    </row>
    <row r="155" spans="1:11" x14ac:dyDescent="0.3">
      <c r="A155" t="str">
        <f>DataInput[[#This Row],[Taxonomy]]&amp;DataInput[[#This Row],[South Africa Activity No]]&amp;DataInput[[#This Row],[Environmental Objectives]]</f>
        <v>South Africa7.4.4Ecosystem protection and 
restoration</v>
      </c>
      <c r="B155" t="s">
        <v>2</v>
      </c>
      <c r="C155" s="78">
        <f>C154</f>
        <v>26</v>
      </c>
      <c r="D155" s="53">
        <v>7.4</v>
      </c>
      <c r="E155" s="53" t="s">
        <v>2144</v>
      </c>
      <c r="F155" s="53" t="s">
        <v>2143</v>
      </c>
      <c r="G155" s="53" t="s">
        <v>2187</v>
      </c>
      <c r="H155" s="53">
        <v>38110</v>
      </c>
      <c r="I155" s="53" t="s">
        <v>1377</v>
      </c>
      <c r="J155" s="53" t="s">
        <v>2007</v>
      </c>
      <c r="K155" s="53" t="s">
        <v>1455</v>
      </c>
    </row>
    <row r="156" spans="1:11" x14ac:dyDescent="0.3">
      <c r="A156" t="str">
        <f>DataInput[[#This Row],[Taxonomy]]&amp;DataInput[[#This Row],[South Africa Activity No]]&amp;DataInput[[#This Row],[Environmental Objectives]]</f>
        <v>South Africa7.4.4Pollution prevention</v>
      </c>
      <c r="B156" t="s">
        <v>2</v>
      </c>
      <c r="C156" s="78">
        <f>C155</f>
        <v>26</v>
      </c>
      <c r="D156" s="53">
        <v>7.4</v>
      </c>
      <c r="E156" s="53" t="s">
        <v>2144</v>
      </c>
      <c r="F156" s="53" t="s">
        <v>2143</v>
      </c>
      <c r="G156" s="53" t="s">
        <v>2187</v>
      </c>
      <c r="H156" s="53">
        <v>38110</v>
      </c>
      <c r="I156" s="53" t="s">
        <v>1377</v>
      </c>
      <c r="J156" s="53" t="s">
        <v>2003</v>
      </c>
      <c r="K156" s="53" t="s">
        <v>1455</v>
      </c>
    </row>
    <row r="157" spans="1:11" x14ac:dyDescent="0.3">
      <c r="A157" t="str">
        <f>DataInput[[#This Row],[Taxonomy]]&amp;DataInput[[#This Row],[South Africa Activity No]]&amp;DataInput[[#This Row],[Environmental Objectives]]</f>
        <v>South Africa7.4.4Sustainable resource use and circularity</v>
      </c>
      <c r="B157" t="s">
        <v>2</v>
      </c>
      <c r="C157" s="78">
        <f>C156</f>
        <v>26</v>
      </c>
      <c r="D157" s="53">
        <v>7.4</v>
      </c>
      <c r="E157" s="53" t="s">
        <v>2144</v>
      </c>
      <c r="F157" s="53" t="s">
        <v>2143</v>
      </c>
      <c r="G157" s="53" t="s">
        <v>2187</v>
      </c>
      <c r="H157" s="53">
        <v>38110</v>
      </c>
      <c r="I157" s="53" t="s">
        <v>1377</v>
      </c>
      <c r="J157" s="53" t="s">
        <v>1959</v>
      </c>
      <c r="K157" s="53" t="s">
        <v>2184</v>
      </c>
    </row>
    <row r="158" spans="1:11" x14ac:dyDescent="0.3">
      <c r="A158" t="str">
        <f>DataInput[[#This Row],[Taxonomy]]&amp;DataInput[[#This Row],[South Africa Activity No]]&amp;DataInput[[#This Row],[Environmental Objectives]]</f>
        <v>South Africa7.4.5Climate change mitigation</v>
      </c>
      <c r="B158" t="s">
        <v>2</v>
      </c>
      <c r="C158" s="78">
        <v>27</v>
      </c>
      <c r="D158" s="53">
        <v>7.4</v>
      </c>
      <c r="E158" s="53" t="s">
        <v>2144</v>
      </c>
      <c r="F158" s="53" t="s">
        <v>2143</v>
      </c>
      <c r="G158" s="53" t="s">
        <v>2177</v>
      </c>
      <c r="H158" s="53">
        <v>38210</v>
      </c>
      <c r="I158" s="53" t="s">
        <v>1381</v>
      </c>
      <c r="J158" s="53" t="s">
        <v>2477</v>
      </c>
      <c r="K158" s="53" t="s">
        <v>2183</v>
      </c>
    </row>
    <row r="159" spans="1:11" x14ac:dyDescent="0.3">
      <c r="A159" t="str">
        <f>DataInput[[#This Row],[Taxonomy]]&amp;DataInput[[#This Row],[South Africa Activity No]]&amp;DataInput[[#This Row],[Environmental Objectives]]</f>
        <v>South Africa7.4.5Climate change adaptation</v>
      </c>
      <c r="B159" t="s">
        <v>2</v>
      </c>
      <c r="C159" s="78">
        <f>C158</f>
        <v>27</v>
      </c>
      <c r="D159" s="53">
        <v>7.4</v>
      </c>
      <c r="E159" s="53" t="s">
        <v>2144</v>
      </c>
      <c r="F159" s="53" t="s">
        <v>2143</v>
      </c>
      <c r="G159" s="53" t="s">
        <v>2177</v>
      </c>
      <c r="H159" s="53">
        <v>38210</v>
      </c>
      <c r="I159" s="53" t="s">
        <v>1381</v>
      </c>
      <c r="J159" s="53" t="s">
        <v>1992</v>
      </c>
      <c r="K159" s="53" t="s">
        <v>2015</v>
      </c>
    </row>
    <row r="160" spans="1:11" x14ac:dyDescent="0.3">
      <c r="A160" t="str">
        <f>DataInput[[#This Row],[Taxonomy]]&amp;DataInput[[#This Row],[South Africa Activity No]]&amp;DataInput[[#This Row],[Environmental Objectives]]</f>
        <v>South Africa7.4.5Sustainable use of water and marine resources</v>
      </c>
      <c r="B160" t="s">
        <v>2</v>
      </c>
      <c r="C160" s="78">
        <f>C159</f>
        <v>27</v>
      </c>
      <c r="D160" s="53">
        <v>7.4</v>
      </c>
      <c r="E160" s="53" t="s">
        <v>2144</v>
      </c>
      <c r="F160" s="53" t="s">
        <v>2143</v>
      </c>
      <c r="G160" s="53" t="s">
        <v>2177</v>
      </c>
      <c r="H160" s="53">
        <v>38210</v>
      </c>
      <c r="I160" s="53" t="s">
        <v>1381</v>
      </c>
      <c r="J160" s="53" t="s">
        <v>2009</v>
      </c>
      <c r="K160" s="53" t="s">
        <v>2015</v>
      </c>
    </row>
    <row r="161" spans="1:11" x14ac:dyDescent="0.3">
      <c r="A161" t="str">
        <f>DataInput[[#This Row],[Taxonomy]]&amp;DataInput[[#This Row],[South Africa Activity No]]&amp;DataInput[[#This Row],[Environmental Objectives]]</f>
        <v>South Africa7.4.5Ecosystem protection and 
restoration</v>
      </c>
      <c r="B161" t="s">
        <v>2</v>
      </c>
      <c r="C161" s="78">
        <f>C160</f>
        <v>27</v>
      </c>
      <c r="D161" s="53">
        <v>7.4</v>
      </c>
      <c r="E161" s="53" t="s">
        <v>2144</v>
      </c>
      <c r="F161" s="53" t="s">
        <v>2143</v>
      </c>
      <c r="G161" s="53" t="s">
        <v>2177</v>
      </c>
      <c r="H161" s="53">
        <v>38210</v>
      </c>
      <c r="I161" s="53" t="s">
        <v>1381</v>
      </c>
      <c r="J161" s="53" t="s">
        <v>2007</v>
      </c>
      <c r="K161" s="53" t="s">
        <v>2015</v>
      </c>
    </row>
    <row r="162" spans="1:11" x14ac:dyDescent="0.3">
      <c r="A162" t="str">
        <f>DataInput[[#This Row],[Taxonomy]]&amp;DataInput[[#This Row],[South Africa Activity No]]&amp;DataInput[[#This Row],[Environmental Objectives]]</f>
        <v>South Africa7.4.5Pollution prevention</v>
      </c>
      <c r="B162" t="s">
        <v>2</v>
      </c>
      <c r="C162" s="78">
        <f>C161</f>
        <v>27</v>
      </c>
      <c r="D162" s="53">
        <v>7.4</v>
      </c>
      <c r="E162" s="53" t="s">
        <v>2144</v>
      </c>
      <c r="F162" s="53" t="s">
        <v>2143</v>
      </c>
      <c r="G162" s="53" t="s">
        <v>2177</v>
      </c>
      <c r="H162" s="53">
        <v>38210</v>
      </c>
      <c r="I162" s="53" t="s">
        <v>1381</v>
      </c>
      <c r="J162" s="53" t="s">
        <v>2003</v>
      </c>
      <c r="K162" s="53" t="s">
        <v>2181</v>
      </c>
    </row>
    <row r="163" spans="1:11" x14ac:dyDescent="0.3">
      <c r="A163" t="str">
        <f>DataInput[[#This Row],[Taxonomy]]&amp;DataInput[[#This Row],[South Africa Activity No]]&amp;DataInput[[#This Row],[Environmental Objectives]]</f>
        <v>South Africa7.4.5Sustainable resource use and circularity</v>
      </c>
      <c r="B163" t="s">
        <v>2</v>
      </c>
      <c r="C163" s="78">
        <f>C162</f>
        <v>27</v>
      </c>
      <c r="D163" s="53">
        <v>7.4</v>
      </c>
      <c r="E163" s="53" t="s">
        <v>2144</v>
      </c>
      <c r="F163" s="53" t="s">
        <v>2143</v>
      </c>
      <c r="G163" s="53" t="s">
        <v>2177</v>
      </c>
      <c r="H163" s="53">
        <v>38210</v>
      </c>
      <c r="I163" s="53" t="s">
        <v>1381</v>
      </c>
      <c r="J163" s="53" t="s">
        <v>1959</v>
      </c>
      <c r="K163" s="53" t="s">
        <v>1455</v>
      </c>
    </row>
    <row r="164" spans="1:11" x14ac:dyDescent="0.3">
      <c r="A164" t="str">
        <f>DataInput[[#This Row],[Taxonomy]]&amp;DataInput[[#This Row],[South Africa Activity No]]&amp;DataInput[[#This Row],[Environmental Objectives]]</f>
        <v>South Africa7.4.6Climate change mitigation</v>
      </c>
      <c r="B164" t="s">
        <v>2</v>
      </c>
      <c r="C164" s="78">
        <v>28</v>
      </c>
      <c r="D164" s="53">
        <v>7.4</v>
      </c>
      <c r="E164" s="53" t="s">
        <v>2144</v>
      </c>
      <c r="F164" s="53" t="s">
        <v>2143</v>
      </c>
      <c r="G164" s="53" t="s">
        <v>2171</v>
      </c>
      <c r="H164" s="53">
        <v>38210</v>
      </c>
      <c r="I164" s="53" t="s">
        <v>1385</v>
      </c>
      <c r="J164" s="53" t="s">
        <v>2477</v>
      </c>
      <c r="K164" s="53" t="s">
        <v>1455</v>
      </c>
    </row>
    <row r="165" spans="1:11" x14ac:dyDescent="0.3">
      <c r="A165" t="str">
        <f>DataInput[[#This Row],[Taxonomy]]&amp;DataInput[[#This Row],[South Africa Activity No]]&amp;DataInput[[#This Row],[Environmental Objectives]]</f>
        <v>South Africa7.4.6Climate change adaptation</v>
      </c>
      <c r="B165" t="s">
        <v>2</v>
      </c>
      <c r="C165" s="78">
        <f>C164</f>
        <v>28</v>
      </c>
      <c r="D165" s="53">
        <v>7.4</v>
      </c>
      <c r="E165" s="53" t="s">
        <v>2144</v>
      </c>
      <c r="F165" s="53" t="s">
        <v>2143</v>
      </c>
      <c r="G165" s="53" t="s">
        <v>2171</v>
      </c>
      <c r="H165" s="53">
        <v>38210</v>
      </c>
      <c r="I165" s="53" t="s">
        <v>1385</v>
      </c>
      <c r="J165" s="53" t="s">
        <v>1992</v>
      </c>
      <c r="K165" s="53" t="s">
        <v>2015</v>
      </c>
    </row>
    <row r="166" spans="1:11" x14ac:dyDescent="0.3">
      <c r="A166" t="str">
        <f>DataInput[[#This Row],[Taxonomy]]&amp;DataInput[[#This Row],[South Africa Activity No]]&amp;DataInput[[#This Row],[Environmental Objectives]]</f>
        <v>South Africa7.4.6Sustainable use of water and marine resources</v>
      </c>
      <c r="B166" t="s">
        <v>2</v>
      </c>
      <c r="C166" s="78">
        <f>C165</f>
        <v>28</v>
      </c>
      <c r="D166" s="53">
        <v>7.4</v>
      </c>
      <c r="E166" s="53" t="s">
        <v>2144</v>
      </c>
      <c r="F166" s="53" t="s">
        <v>2143</v>
      </c>
      <c r="G166" s="53" t="s">
        <v>2171</v>
      </c>
      <c r="H166" s="53">
        <v>38210</v>
      </c>
      <c r="I166" s="53" t="s">
        <v>1385</v>
      </c>
      <c r="J166" s="53" t="s">
        <v>2009</v>
      </c>
      <c r="K166" s="53" t="s">
        <v>2015</v>
      </c>
    </row>
    <row r="167" spans="1:11" x14ac:dyDescent="0.3">
      <c r="A167" t="str">
        <f>DataInput[[#This Row],[Taxonomy]]&amp;DataInput[[#This Row],[South Africa Activity No]]&amp;DataInput[[#This Row],[Environmental Objectives]]</f>
        <v>South Africa7.4.6Ecosystem protection and 
restoration</v>
      </c>
      <c r="B167" t="s">
        <v>2</v>
      </c>
      <c r="C167" s="78">
        <f>C166</f>
        <v>28</v>
      </c>
      <c r="D167" s="53">
        <v>7.4</v>
      </c>
      <c r="E167" s="53" t="s">
        <v>2144</v>
      </c>
      <c r="F167" s="53" t="s">
        <v>2143</v>
      </c>
      <c r="G167" s="53" t="s">
        <v>2171</v>
      </c>
      <c r="H167" s="53">
        <v>38210</v>
      </c>
      <c r="I167" s="53" t="s">
        <v>1385</v>
      </c>
      <c r="J167" s="53" t="s">
        <v>2007</v>
      </c>
      <c r="K167" s="53" t="s">
        <v>2175</v>
      </c>
    </row>
    <row r="168" spans="1:11" x14ac:dyDescent="0.3">
      <c r="A168" t="str">
        <f>DataInput[[#This Row],[Taxonomy]]&amp;DataInput[[#This Row],[South Africa Activity No]]&amp;DataInput[[#This Row],[Environmental Objectives]]</f>
        <v>South Africa7.4.6Pollution prevention</v>
      </c>
      <c r="B168" t="s">
        <v>2</v>
      </c>
      <c r="C168" s="78">
        <f>C167</f>
        <v>28</v>
      </c>
      <c r="D168" s="53">
        <v>7.4</v>
      </c>
      <c r="E168" s="53" t="s">
        <v>2144</v>
      </c>
      <c r="F168" s="53" t="s">
        <v>2143</v>
      </c>
      <c r="G168" s="53" t="s">
        <v>2171</v>
      </c>
      <c r="H168" s="53">
        <v>38210</v>
      </c>
      <c r="I168" s="53" t="s">
        <v>1385</v>
      </c>
      <c r="J168" s="53" t="s">
        <v>2003</v>
      </c>
      <c r="K168" s="53" t="s">
        <v>2174</v>
      </c>
    </row>
    <row r="169" spans="1:11" x14ac:dyDescent="0.3">
      <c r="A169" t="str">
        <f>DataInput[[#This Row],[Taxonomy]]&amp;DataInput[[#This Row],[South Africa Activity No]]&amp;DataInput[[#This Row],[Environmental Objectives]]</f>
        <v>South Africa7.4.6Sustainable resource use and circularity</v>
      </c>
      <c r="B169" t="s">
        <v>2</v>
      </c>
      <c r="C169" s="78">
        <f>C168</f>
        <v>28</v>
      </c>
      <c r="D169" s="53">
        <v>7.4</v>
      </c>
      <c r="E169" s="53" t="s">
        <v>2144</v>
      </c>
      <c r="F169" s="53" t="s">
        <v>2143</v>
      </c>
      <c r="G169" s="53" t="s">
        <v>2171</v>
      </c>
      <c r="H169" s="53">
        <v>38210</v>
      </c>
      <c r="I169" s="53" t="s">
        <v>1385</v>
      </c>
      <c r="J169" s="53" t="s">
        <v>1959</v>
      </c>
      <c r="K169" s="53" t="s">
        <v>1455</v>
      </c>
    </row>
    <row r="170" spans="1:11" x14ac:dyDescent="0.3">
      <c r="A170" t="str">
        <f>DataInput[[#This Row],[Taxonomy]]&amp;DataInput[[#This Row],[South Africa Activity No]]&amp;DataInput[[#This Row],[Environmental Objectives]]</f>
        <v>South Africa7.4.7Climate change mitigation</v>
      </c>
      <c r="B170" t="s">
        <v>2</v>
      </c>
      <c r="C170" s="78">
        <v>29</v>
      </c>
      <c r="D170" s="53">
        <v>7.4</v>
      </c>
      <c r="E170" s="53" t="s">
        <v>2144</v>
      </c>
      <c r="F170" s="53" t="s">
        <v>2143</v>
      </c>
      <c r="G170" s="53" t="s">
        <v>2169</v>
      </c>
      <c r="H170" s="53">
        <v>38210</v>
      </c>
      <c r="I170" s="53" t="s">
        <v>1388</v>
      </c>
      <c r="J170" s="53" t="s">
        <v>2477</v>
      </c>
      <c r="K170" s="53" t="s">
        <v>1455</v>
      </c>
    </row>
    <row r="171" spans="1:11" x14ac:dyDescent="0.3">
      <c r="A171" t="str">
        <f>DataInput[[#This Row],[Taxonomy]]&amp;DataInput[[#This Row],[South Africa Activity No]]&amp;DataInput[[#This Row],[Environmental Objectives]]</f>
        <v>South Africa7.4.7Climate change adaptation</v>
      </c>
      <c r="B171" t="s">
        <v>2</v>
      </c>
      <c r="C171" s="78">
        <f>C170</f>
        <v>29</v>
      </c>
      <c r="D171" s="53">
        <v>7.4</v>
      </c>
      <c r="E171" s="53" t="s">
        <v>2144</v>
      </c>
      <c r="F171" s="53" t="s">
        <v>2143</v>
      </c>
      <c r="G171" s="53" t="s">
        <v>2169</v>
      </c>
      <c r="H171" s="53">
        <v>38210</v>
      </c>
      <c r="I171" s="53" t="s">
        <v>1388</v>
      </c>
      <c r="J171" s="53" t="s">
        <v>1992</v>
      </c>
      <c r="K171" s="53" t="s">
        <v>2015</v>
      </c>
    </row>
    <row r="172" spans="1:11" x14ac:dyDescent="0.3">
      <c r="A172" t="str">
        <f>DataInput[[#This Row],[Taxonomy]]&amp;DataInput[[#This Row],[South Africa Activity No]]&amp;DataInput[[#This Row],[Environmental Objectives]]</f>
        <v>South Africa7.4.7Sustainable use of water and marine resources</v>
      </c>
      <c r="B172" t="s">
        <v>2</v>
      </c>
      <c r="C172" s="78">
        <f>C171</f>
        <v>29</v>
      </c>
      <c r="D172" s="53">
        <v>7.4</v>
      </c>
      <c r="E172" s="53" t="s">
        <v>2144</v>
      </c>
      <c r="F172" s="53" t="s">
        <v>2143</v>
      </c>
      <c r="G172" s="53" t="s">
        <v>2169</v>
      </c>
      <c r="H172" s="53">
        <v>38210</v>
      </c>
      <c r="I172" s="53" t="s">
        <v>1388</v>
      </c>
      <c r="J172" s="53" t="s">
        <v>2009</v>
      </c>
      <c r="K172" s="53" t="s">
        <v>1455</v>
      </c>
    </row>
    <row r="173" spans="1:11" x14ac:dyDescent="0.3">
      <c r="A173" t="str">
        <f>DataInput[[#This Row],[Taxonomy]]&amp;DataInput[[#This Row],[South Africa Activity No]]&amp;DataInput[[#This Row],[Environmental Objectives]]</f>
        <v>South Africa7.4.7Ecosystem protection and 
restoration</v>
      </c>
      <c r="B173" t="s">
        <v>2</v>
      </c>
      <c r="C173" s="78">
        <f>C172</f>
        <v>29</v>
      </c>
      <c r="D173" s="53">
        <v>7.4</v>
      </c>
      <c r="E173" s="53" t="s">
        <v>2144</v>
      </c>
      <c r="F173" s="53" t="s">
        <v>2143</v>
      </c>
      <c r="G173" s="53" t="s">
        <v>2169</v>
      </c>
      <c r="H173" s="53">
        <v>38210</v>
      </c>
      <c r="I173" s="53" t="s">
        <v>1388</v>
      </c>
      <c r="J173" s="53" t="s">
        <v>2007</v>
      </c>
      <c r="K173" s="53" t="s">
        <v>2015</v>
      </c>
    </row>
    <row r="174" spans="1:11" x14ac:dyDescent="0.3">
      <c r="A174" t="str">
        <f>DataInput[[#This Row],[Taxonomy]]&amp;DataInput[[#This Row],[South Africa Activity No]]&amp;DataInput[[#This Row],[Environmental Objectives]]</f>
        <v>South Africa7.4.7Pollution prevention</v>
      </c>
      <c r="B174" t="s">
        <v>2</v>
      </c>
      <c r="C174" s="78">
        <f>C173</f>
        <v>29</v>
      </c>
      <c r="D174" s="53">
        <v>7.4</v>
      </c>
      <c r="E174" s="53" t="s">
        <v>2144</v>
      </c>
      <c r="F174" s="53" t="s">
        <v>2143</v>
      </c>
      <c r="G174" s="53" t="s">
        <v>2169</v>
      </c>
      <c r="H174" s="53">
        <v>38210</v>
      </c>
      <c r="I174" s="53" t="s">
        <v>1388</v>
      </c>
      <c r="J174" s="53" t="s">
        <v>2003</v>
      </c>
      <c r="K174" s="53" t="s">
        <v>1455</v>
      </c>
    </row>
    <row r="175" spans="1:11" x14ac:dyDescent="0.3">
      <c r="A175" t="str">
        <f>DataInput[[#This Row],[Taxonomy]]&amp;DataInput[[#This Row],[South Africa Activity No]]&amp;DataInput[[#This Row],[Environmental Objectives]]</f>
        <v>South Africa7.4.7Sustainable resource use and circularity</v>
      </c>
      <c r="B175" t="s">
        <v>2</v>
      </c>
      <c r="C175" s="78">
        <f>C174</f>
        <v>29</v>
      </c>
      <c r="D175" s="53">
        <v>7.4</v>
      </c>
      <c r="E175" s="53" t="s">
        <v>2144</v>
      </c>
      <c r="F175" s="53" t="s">
        <v>2143</v>
      </c>
      <c r="G175" s="53" t="s">
        <v>2169</v>
      </c>
      <c r="H175" s="53">
        <v>38210</v>
      </c>
      <c r="I175" s="53" t="s">
        <v>1388</v>
      </c>
      <c r="J175" s="53" t="s">
        <v>1959</v>
      </c>
      <c r="K175" s="53" t="s">
        <v>1455</v>
      </c>
    </row>
    <row r="176" spans="1:11" x14ac:dyDescent="0.3">
      <c r="A176" t="str">
        <f>DataInput[[#This Row],[Taxonomy]]&amp;DataInput[[#This Row],[South Africa Activity No]]&amp;DataInput[[#This Row],[Environmental Objectives]]</f>
        <v>South Africa7.4.8Climate change mitigation</v>
      </c>
      <c r="B176" t="s">
        <v>2</v>
      </c>
      <c r="C176" s="78">
        <v>30</v>
      </c>
      <c r="D176" s="53">
        <v>7.4</v>
      </c>
      <c r="E176" s="53" t="s">
        <v>2144</v>
      </c>
      <c r="F176" s="53" t="s">
        <v>2143</v>
      </c>
      <c r="G176" s="53" t="s">
        <v>2163</v>
      </c>
      <c r="H176" s="53">
        <v>39000</v>
      </c>
      <c r="I176" s="53" t="s">
        <v>1393</v>
      </c>
      <c r="J176" s="53" t="s">
        <v>2477</v>
      </c>
      <c r="K176" s="53" t="s">
        <v>2168</v>
      </c>
    </row>
    <row r="177" spans="1:11" x14ac:dyDescent="0.3">
      <c r="A177" t="str">
        <f>DataInput[[#This Row],[Taxonomy]]&amp;DataInput[[#This Row],[South Africa Activity No]]&amp;DataInput[[#This Row],[Environmental Objectives]]</f>
        <v>South Africa7.4.8Climate change adaptation</v>
      </c>
      <c r="B177" t="s">
        <v>2</v>
      </c>
      <c r="C177" s="78">
        <f>C176</f>
        <v>30</v>
      </c>
      <c r="D177" s="53">
        <v>7.4</v>
      </c>
      <c r="E177" s="53" t="s">
        <v>2144</v>
      </c>
      <c r="F177" s="53" t="s">
        <v>2143</v>
      </c>
      <c r="G177" s="53" t="s">
        <v>2163</v>
      </c>
      <c r="H177" s="53">
        <v>39000</v>
      </c>
      <c r="I177" s="53" t="s">
        <v>1393</v>
      </c>
      <c r="J177" s="53" t="s">
        <v>1992</v>
      </c>
      <c r="K177" s="53" t="s">
        <v>2015</v>
      </c>
    </row>
    <row r="178" spans="1:11" x14ac:dyDescent="0.3">
      <c r="A178" t="str">
        <f>DataInput[[#This Row],[Taxonomy]]&amp;DataInput[[#This Row],[South Africa Activity No]]&amp;DataInput[[#This Row],[Environmental Objectives]]</f>
        <v>South Africa7.4.8Sustainable use of water and marine resources</v>
      </c>
      <c r="B178" t="s">
        <v>2</v>
      </c>
      <c r="C178" s="78">
        <f>C177</f>
        <v>30</v>
      </c>
      <c r="D178" s="53">
        <v>7.4</v>
      </c>
      <c r="E178" s="53" t="s">
        <v>2144</v>
      </c>
      <c r="F178" s="53" t="s">
        <v>2143</v>
      </c>
      <c r="G178" s="53" t="s">
        <v>2163</v>
      </c>
      <c r="H178" s="53">
        <v>39000</v>
      </c>
      <c r="I178" s="53" t="s">
        <v>1393</v>
      </c>
      <c r="J178" s="53" t="s">
        <v>2009</v>
      </c>
      <c r="K178" s="53" t="s">
        <v>1455</v>
      </c>
    </row>
    <row r="179" spans="1:11" x14ac:dyDescent="0.3">
      <c r="A179" t="str">
        <f>DataInput[[#This Row],[Taxonomy]]&amp;DataInput[[#This Row],[South Africa Activity No]]&amp;DataInput[[#This Row],[Environmental Objectives]]</f>
        <v>South Africa7.4.8Ecosystem protection and 
restoration</v>
      </c>
      <c r="B179" t="s">
        <v>2</v>
      </c>
      <c r="C179" s="78">
        <f>C178</f>
        <v>30</v>
      </c>
      <c r="D179" s="53">
        <v>7.4</v>
      </c>
      <c r="E179" s="53" t="s">
        <v>2144</v>
      </c>
      <c r="F179" s="53" t="s">
        <v>2143</v>
      </c>
      <c r="G179" s="53" t="s">
        <v>2163</v>
      </c>
      <c r="H179" s="53">
        <v>39000</v>
      </c>
      <c r="I179" s="53" t="s">
        <v>1393</v>
      </c>
      <c r="J179" s="53" t="s">
        <v>2007</v>
      </c>
      <c r="K179" s="53" t="s">
        <v>2015</v>
      </c>
    </row>
    <row r="180" spans="1:11" x14ac:dyDescent="0.3">
      <c r="A180" t="str">
        <f>DataInput[[#This Row],[Taxonomy]]&amp;DataInput[[#This Row],[South Africa Activity No]]&amp;DataInput[[#This Row],[Environmental Objectives]]</f>
        <v>South Africa7.4.8Pollution prevention</v>
      </c>
      <c r="B180" t="s">
        <v>2</v>
      </c>
      <c r="C180" s="78">
        <f>C179</f>
        <v>30</v>
      </c>
      <c r="D180" s="53">
        <v>7.4</v>
      </c>
      <c r="E180" s="53" t="s">
        <v>2144</v>
      </c>
      <c r="F180" s="53" t="s">
        <v>2143</v>
      </c>
      <c r="G180" s="53" t="s">
        <v>2163</v>
      </c>
      <c r="H180" s="53">
        <v>39000</v>
      </c>
      <c r="I180" s="53" t="s">
        <v>1393</v>
      </c>
      <c r="J180" s="53" t="s">
        <v>2003</v>
      </c>
      <c r="K180" s="53" t="s">
        <v>2166</v>
      </c>
    </row>
    <row r="181" spans="1:11" x14ac:dyDescent="0.3">
      <c r="A181" t="str">
        <f>DataInput[[#This Row],[Taxonomy]]&amp;DataInput[[#This Row],[South Africa Activity No]]&amp;DataInput[[#This Row],[Environmental Objectives]]</f>
        <v>South Africa7.4.8Sustainable resource use and circularity</v>
      </c>
      <c r="B181" t="s">
        <v>2</v>
      </c>
      <c r="C181" s="78">
        <f>C180</f>
        <v>30</v>
      </c>
      <c r="D181" s="53">
        <v>7.4</v>
      </c>
      <c r="E181" s="53" t="s">
        <v>2144</v>
      </c>
      <c r="F181" s="53" t="s">
        <v>2143</v>
      </c>
      <c r="G181" s="53" t="s">
        <v>2163</v>
      </c>
      <c r="H181" s="53">
        <v>39000</v>
      </c>
      <c r="I181" s="53" t="s">
        <v>1393</v>
      </c>
      <c r="J181" s="53" t="s">
        <v>1959</v>
      </c>
      <c r="K181" s="53" t="s">
        <v>1455</v>
      </c>
    </row>
    <row r="182" spans="1:11" x14ac:dyDescent="0.3">
      <c r="A182" t="str">
        <f>DataInput[[#This Row],[Taxonomy]]&amp;DataInput[[#This Row],[South Africa Activity No]]&amp;DataInput[[#This Row],[Environmental Objectives]]</f>
        <v>South Africa7.4.9Climate change mitigation</v>
      </c>
      <c r="B182" t="s">
        <v>2</v>
      </c>
      <c r="C182" s="78">
        <v>31</v>
      </c>
      <c r="D182" s="53">
        <v>7.4</v>
      </c>
      <c r="E182" s="53" t="s">
        <v>2144</v>
      </c>
      <c r="F182" s="53" t="s">
        <v>2143</v>
      </c>
      <c r="G182" s="53" t="s">
        <v>2158</v>
      </c>
      <c r="H182" s="53">
        <v>39</v>
      </c>
      <c r="I182" s="53" t="s">
        <v>1396</v>
      </c>
      <c r="J182" s="53" t="s">
        <v>2477</v>
      </c>
      <c r="K182" s="53" t="s">
        <v>1455</v>
      </c>
    </row>
    <row r="183" spans="1:11" x14ac:dyDescent="0.3">
      <c r="A183" t="str">
        <f>DataInput[[#This Row],[Taxonomy]]&amp;DataInput[[#This Row],[South Africa Activity No]]&amp;DataInput[[#This Row],[Environmental Objectives]]</f>
        <v>South Africa7.4.9Climate change adaptation</v>
      </c>
      <c r="B183" t="s">
        <v>2</v>
      </c>
      <c r="C183" s="78">
        <f>C182</f>
        <v>31</v>
      </c>
      <c r="D183" s="53">
        <v>7.4</v>
      </c>
      <c r="E183" s="53" t="s">
        <v>2144</v>
      </c>
      <c r="F183" s="53" t="s">
        <v>2143</v>
      </c>
      <c r="G183" s="53" t="s">
        <v>2158</v>
      </c>
      <c r="H183" s="53">
        <v>39</v>
      </c>
      <c r="I183" s="53" t="s">
        <v>1396</v>
      </c>
      <c r="J183" s="53" t="s">
        <v>1992</v>
      </c>
      <c r="K183" s="53" t="s">
        <v>2015</v>
      </c>
    </row>
    <row r="184" spans="1:11" x14ac:dyDescent="0.3">
      <c r="A184" t="str">
        <f>DataInput[[#This Row],[Taxonomy]]&amp;DataInput[[#This Row],[South Africa Activity No]]&amp;DataInput[[#This Row],[Environmental Objectives]]</f>
        <v>South Africa7.4.9Sustainable use of water and marine resources</v>
      </c>
      <c r="B184" t="s">
        <v>2</v>
      </c>
      <c r="C184" s="78">
        <f>C183</f>
        <v>31</v>
      </c>
      <c r="D184" s="53">
        <v>7.4</v>
      </c>
      <c r="E184" s="53" t="s">
        <v>2144</v>
      </c>
      <c r="F184" s="53" t="s">
        <v>2143</v>
      </c>
      <c r="G184" s="53" t="s">
        <v>2158</v>
      </c>
      <c r="H184" s="53">
        <v>39</v>
      </c>
      <c r="I184" s="53" t="s">
        <v>1396</v>
      </c>
      <c r="J184" s="53" t="s">
        <v>2009</v>
      </c>
      <c r="K184" s="53" t="s">
        <v>2162</v>
      </c>
    </row>
    <row r="185" spans="1:11" x14ac:dyDescent="0.3">
      <c r="A185" t="str">
        <f>DataInput[[#This Row],[Taxonomy]]&amp;DataInput[[#This Row],[South Africa Activity No]]&amp;DataInput[[#This Row],[Environmental Objectives]]</f>
        <v>South Africa7.4.9Ecosystem protection and 
restoration</v>
      </c>
      <c r="B185" t="s">
        <v>2</v>
      </c>
      <c r="C185" s="78">
        <f>C184</f>
        <v>31</v>
      </c>
      <c r="D185" s="53">
        <v>7.4</v>
      </c>
      <c r="E185" s="53" t="s">
        <v>2144</v>
      </c>
      <c r="F185" s="53" t="s">
        <v>2143</v>
      </c>
      <c r="G185" s="53" t="s">
        <v>2158</v>
      </c>
      <c r="H185" s="53">
        <v>39</v>
      </c>
      <c r="I185" s="53" t="s">
        <v>1396</v>
      </c>
      <c r="J185" s="53" t="s">
        <v>2007</v>
      </c>
      <c r="K185" s="53" t="s">
        <v>2015</v>
      </c>
    </row>
    <row r="186" spans="1:11" x14ac:dyDescent="0.3">
      <c r="A186" t="str">
        <f>DataInput[[#This Row],[Taxonomy]]&amp;DataInput[[#This Row],[South Africa Activity No]]&amp;DataInput[[#This Row],[Environmental Objectives]]</f>
        <v>South Africa7.4.9Pollution prevention</v>
      </c>
      <c r="B186" t="s">
        <v>2</v>
      </c>
      <c r="C186" s="78">
        <f>C185</f>
        <v>31</v>
      </c>
      <c r="D186" s="53">
        <v>7.4</v>
      </c>
      <c r="E186" s="53" t="s">
        <v>2144</v>
      </c>
      <c r="F186" s="53" t="s">
        <v>2143</v>
      </c>
      <c r="G186" s="53" t="s">
        <v>2158</v>
      </c>
      <c r="H186" s="53">
        <v>39</v>
      </c>
      <c r="I186" s="53" t="s">
        <v>1396</v>
      </c>
      <c r="J186" s="53" t="s">
        <v>2003</v>
      </c>
      <c r="K186" s="53" t="s">
        <v>1455</v>
      </c>
    </row>
    <row r="187" spans="1:11" x14ac:dyDescent="0.3">
      <c r="A187" t="str">
        <f>DataInput[[#This Row],[Taxonomy]]&amp;DataInput[[#This Row],[South Africa Activity No]]&amp;DataInput[[#This Row],[Environmental Objectives]]</f>
        <v>South Africa7.4.9Sustainable resource use and circularity</v>
      </c>
      <c r="B187" t="s">
        <v>2</v>
      </c>
      <c r="C187" s="78">
        <f>C186</f>
        <v>31</v>
      </c>
      <c r="D187" s="53">
        <v>7.4</v>
      </c>
      <c r="E187" s="53" t="s">
        <v>2144</v>
      </c>
      <c r="F187" s="53" t="s">
        <v>2143</v>
      </c>
      <c r="G187" s="53" t="s">
        <v>2158</v>
      </c>
      <c r="H187" s="53">
        <v>39</v>
      </c>
      <c r="I187" s="53" t="s">
        <v>1396</v>
      </c>
      <c r="J187" s="53" t="s">
        <v>1959</v>
      </c>
      <c r="K187" s="53" t="s">
        <v>1455</v>
      </c>
    </row>
    <row r="188" spans="1:11" x14ac:dyDescent="0.3">
      <c r="A188" t="str">
        <f>DataInput[[#This Row],[Taxonomy]]&amp;DataInput[[#This Row],[South Africa Activity No]]&amp;DataInput[[#This Row],[Environmental Objectives]]</f>
        <v>South Africa7.4.10Climate change mitigation</v>
      </c>
      <c r="B188" t="s">
        <v>2</v>
      </c>
      <c r="C188" s="78">
        <v>32</v>
      </c>
      <c r="D188" s="53">
        <v>7.4</v>
      </c>
      <c r="E188" s="53" t="s">
        <v>2144</v>
      </c>
      <c r="F188" s="53" t="s">
        <v>2143</v>
      </c>
      <c r="G188" s="53" t="s">
        <v>2155</v>
      </c>
      <c r="H188" s="53">
        <v>39</v>
      </c>
      <c r="I188" s="53" t="s">
        <v>1399</v>
      </c>
      <c r="J188" s="53" t="s">
        <v>2477</v>
      </c>
      <c r="K188" s="53" t="s">
        <v>2149</v>
      </c>
    </row>
    <row r="189" spans="1:11" x14ac:dyDescent="0.3">
      <c r="A189" t="str">
        <f>DataInput[[#This Row],[Taxonomy]]&amp;DataInput[[#This Row],[South Africa Activity No]]&amp;DataInput[[#This Row],[Environmental Objectives]]</f>
        <v>South Africa7.4.10Climate change adaptation</v>
      </c>
      <c r="B189" t="s">
        <v>2</v>
      </c>
      <c r="C189" s="78">
        <f>C188</f>
        <v>32</v>
      </c>
      <c r="D189" s="53">
        <v>7.4</v>
      </c>
      <c r="E189" s="53" t="s">
        <v>2144</v>
      </c>
      <c r="F189" s="53" t="s">
        <v>2143</v>
      </c>
      <c r="G189" s="53" t="s">
        <v>2155</v>
      </c>
      <c r="H189" s="53">
        <v>39</v>
      </c>
      <c r="I189" s="53" t="s">
        <v>1399</v>
      </c>
      <c r="J189" s="53" t="s">
        <v>1992</v>
      </c>
      <c r="K189" s="53" t="s">
        <v>2015</v>
      </c>
    </row>
    <row r="190" spans="1:11" x14ac:dyDescent="0.3">
      <c r="A190" t="str">
        <f>DataInput[[#This Row],[Taxonomy]]&amp;DataInput[[#This Row],[South Africa Activity No]]&amp;DataInput[[#This Row],[Environmental Objectives]]</f>
        <v>South Africa7.4.10Sustainable use of water and marine resources</v>
      </c>
      <c r="B190" t="s">
        <v>2</v>
      </c>
      <c r="C190" s="78">
        <f>C189</f>
        <v>32</v>
      </c>
      <c r="D190" s="53">
        <v>7.4</v>
      </c>
      <c r="E190" s="53" t="s">
        <v>2144</v>
      </c>
      <c r="F190" s="53" t="s">
        <v>2143</v>
      </c>
      <c r="G190" s="53" t="s">
        <v>2155</v>
      </c>
      <c r="H190" s="53">
        <v>39</v>
      </c>
      <c r="I190" s="53" t="s">
        <v>1399</v>
      </c>
      <c r="J190" s="53" t="s">
        <v>2009</v>
      </c>
      <c r="K190" s="53" t="s">
        <v>2015</v>
      </c>
    </row>
    <row r="191" spans="1:11" x14ac:dyDescent="0.3">
      <c r="A191" t="str">
        <f>DataInput[[#This Row],[Taxonomy]]&amp;DataInput[[#This Row],[South Africa Activity No]]&amp;DataInput[[#This Row],[Environmental Objectives]]</f>
        <v>South Africa7.4.10Ecosystem protection and 
restoration</v>
      </c>
      <c r="B191" t="s">
        <v>2</v>
      </c>
      <c r="C191" s="78">
        <f>C190</f>
        <v>32</v>
      </c>
      <c r="D191" s="53">
        <v>7.4</v>
      </c>
      <c r="E191" s="53" t="s">
        <v>2144</v>
      </c>
      <c r="F191" s="53" t="s">
        <v>2143</v>
      </c>
      <c r="G191" s="53" t="s">
        <v>2155</v>
      </c>
      <c r="H191" s="53">
        <v>39</v>
      </c>
      <c r="I191" s="53" t="s">
        <v>1399</v>
      </c>
      <c r="J191" s="53" t="s">
        <v>2007</v>
      </c>
      <c r="K191" s="53" t="s">
        <v>2015</v>
      </c>
    </row>
    <row r="192" spans="1:11" x14ac:dyDescent="0.3">
      <c r="A192" t="str">
        <f>DataInput[[#This Row],[Taxonomy]]&amp;DataInput[[#This Row],[South Africa Activity No]]&amp;DataInput[[#This Row],[Environmental Objectives]]</f>
        <v>South Africa7.4.10Pollution prevention</v>
      </c>
      <c r="B192" t="s">
        <v>2</v>
      </c>
      <c r="C192" s="78">
        <f>C191</f>
        <v>32</v>
      </c>
      <c r="D192" s="53">
        <v>7.4</v>
      </c>
      <c r="E192" s="53" t="s">
        <v>2144</v>
      </c>
      <c r="F192" s="53" t="s">
        <v>2143</v>
      </c>
      <c r="G192" s="53" t="s">
        <v>2155</v>
      </c>
      <c r="H192" s="53">
        <v>39</v>
      </c>
      <c r="I192" s="53" t="s">
        <v>1399</v>
      </c>
      <c r="J192" s="53" t="s">
        <v>2003</v>
      </c>
      <c r="K192" s="53" t="s">
        <v>2156</v>
      </c>
    </row>
    <row r="193" spans="1:11" x14ac:dyDescent="0.3">
      <c r="A193" t="str">
        <f>DataInput[[#This Row],[Taxonomy]]&amp;DataInput[[#This Row],[South Africa Activity No]]&amp;DataInput[[#This Row],[Environmental Objectives]]</f>
        <v>South Africa7.4.10Sustainable resource use and circularity</v>
      </c>
      <c r="B193" t="s">
        <v>2</v>
      </c>
      <c r="C193" s="78">
        <f>C192</f>
        <v>32</v>
      </c>
      <c r="D193" s="53">
        <v>7.4</v>
      </c>
      <c r="E193" s="53" t="s">
        <v>2144</v>
      </c>
      <c r="F193" s="53" t="s">
        <v>2143</v>
      </c>
      <c r="G193" s="53" t="s">
        <v>2155</v>
      </c>
      <c r="H193" s="53">
        <v>39</v>
      </c>
      <c r="I193" s="53" t="s">
        <v>1399</v>
      </c>
      <c r="J193" s="53" t="s">
        <v>1959</v>
      </c>
      <c r="K193" s="53" t="s">
        <v>2154</v>
      </c>
    </row>
    <row r="194" spans="1:11" x14ac:dyDescent="0.3">
      <c r="A194" t="str">
        <f>DataInput[[#This Row],[Taxonomy]]&amp;DataInput[[#This Row],[South Africa Activity No]]&amp;DataInput[[#This Row],[Environmental Objectives]]</f>
        <v>South Africa7.4.11Climate change mitigation</v>
      </c>
      <c r="B194" t="s">
        <v>2</v>
      </c>
      <c r="C194" s="79">
        <v>33</v>
      </c>
      <c r="D194" s="53">
        <v>7.4</v>
      </c>
      <c r="E194" s="53" t="s">
        <v>2144</v>
      </c>
      <c r="F194" s="53" t="s">
        <v>2143</v>
      </c>
      <c r="G194" s="53" t="s">
        <v>2152</v>
      </c>
      <c r="H194" s="53">
        <v>39</v>
      </c>
      <c r="I194" s="53" t="s">
        <v>980</v>
      </c>
      <c r="J194" s="53" t="s">
        <v>2477</v>
      </c>
      <c r="K194" s="53" t="s">
        <v>2149</v>
      </c>
    </row>
    <row r="195" spans="1:11" x14ac:dyDescent="0.3">
      <c r="A195" t="str">
        <f>DataInput[[#This Row],[Taxonomy]]&amp;DataInput[[#This Row],[South Africa Activity No]]&amp;DataInput[[#This Row],[Environmental Objectives]]</f>
        <v>South Africa7.4.11Climate change adaptation</v>
      </c>
      <c r="B195" t="s">
        <v>2</v>
      </c>
      <c r="C195" s="79">
        <f>C194</f>
        <v>33</v>
      </c>
      <c r="D195" s="53">
        <v>7.4</v>
      </c>
      <c r="E195" s="53" t="s">
        <v>2144</v>
      </c>
      <c r="F195" s="53" t="s">
        <v>2143</v>
      </c>
      <c r="G195" s="53" t="s">
        <v>2152</v>
      </c>
      <c r="H195" s="53">
        <v>39</v>
      </c>
      <c r="I195" s="53" t="s">
        <v>980</v>
      </c>
      <c r="J195" s="53" t="s">
        <v>1992</v>
      </c>
      <c r="K195" s="53" t="s">
        <v>2015</v>
      </c>
    </row>
    <row r="196" spans="1:11" x14ac:dyDescent="0.3">
      <c r="A196" t="str">
        <f>DataInput[[#This Row],[Taxonomy]]&amp;DataInput[[#This Row],[South Africa Activity No]]&amp;DataInput[[#This Row],[Environmental Objectives]]</f>
        <v>South Africa7.4.11Sustainable use of water and marine resources</v>
      </c>
      <c r="B196" t="s">
        <v>2</v>
      </c>
      <c r="C196" s="79">
        <f>C195</f>
        <v>33</v>
      </c>
      <c r="D196" s="53">
        <v>7.4</v>
      </c>
      <c r="E196" s="53" t="s">
        <v>2144</v>
      </c>
      <c r="F196" s="53" t="s">
        <v>2143</v>
      </c>
      <c r="G196" s="53" t="s">
        <v>2152</v>
      </c>
      <c r="H196" s="53">
        <v>39</v>
      </c>
      <c r="I196" s="53" t="s">
        <v>980</v>
      </c>
      <c r="J196" s="53" t="s">
        <v>2009</v>
      </c>
      <c r="K196" s="53" t="s">
        <v>2015</v>
      </c>
    </row>
    <row r="197" spans="1:11" x14ac:dyDescent="0.3">
      <c r="A197" t="str">
        <f>DataInput[[#This Row],[Taxonomy]]&amp;DataInput[[#This Row],[South Africa Activity No]]&amp;DataInput[[#This Row],[Environmental Objectives]]</f>
        <v>South Africa7.4.11Ecosystem protection and 
restoration</v>
      </c>
      <c r="B197" t="s">
        <v>2</v>
      </c>
      <c r="C197" s="79">
        <f>C196</f>
        <v>33</v>
      </c>
      <c r="D197" s="53">
        <v>7.4</v>
      </c>
      <c r="E197" s="53" t="s">
        <v>2144</v>
      </c>
      <c r="F197" s="53" t="s">
        <v>2143</v>
      </c>
      <c r="G197" s="53" t="s">
        <v>2152</v>
      </c>
      <c r="H197" s="53">
        <v>39</v>
      </c>
      <c r="I197" s="53" t="s">
        <v>980</v>
      </c>
      <c r="J197" s="53" t="s">
        <v>2007</v>
      </c>
      <c r="K197" s="53" t="s">
        <v>2015</v>
      </c>
    </row>
    <row r="198" spans="1:11" x14ac:dyDescent="0.3">
      <c r="A198" t="str">
        <f>DataInput[[#This Row],[Taxonomy]]&amp;DataInput[[#This Row],[South Africa Activity No]]&amp;DataInput[[#This Row],[Environmental Objectives]]</f>
        <v>South Africa7.4.11Pollution prevention</v>
      </c>
      <c r="B198" t="s">
        <v>2</v>
      </c>
      <c r="C198" s="79">
        <f>C197</f>
        <v>33</v>
      </c>
      <c r="D198" s="53">
        <v>7.4</v>
      </c>
      <c r="E198" s="53" t="s">
        <v>2144</v>
      </c>
      <c r="F198" s="53" t="s">
        <v>2143</v>
      </c>
      <c r="G198" s="53" t="s">
        <v>2152</v>
      </c>
      <c r="H198" s="53">
        <v>39</v>
      </c>
      <c r="I198" s="53" t="s">
        <v>980</v>
      </c>
      <c r="J198" s="53" t="s">
        <v>2003</v>
      </c>
      <c r="K198" s="53" t="s">
        <v>1455</v>
      </c>
    </row>
    <row r="199" spans="1:11" x14ac:dyDescent="0.3">
      <c r="A199" t="str">
        <f>DataInput[[#This Row],[Taxonomy]]&amp;DataInput[[#This Row],[South Africa Activity No]]&amp;DataInput[[#This Row],[Environmental Objectives]]</f>
        <v>South Africa7.4.11Sustainable resource use and circularity</v>
      </c>
      <c r="B199" t="s">
        <v>2</v>
      </c>
      <c r="C199" s="79">
        <f>C198</f>
        <v>33</v>
      </c>
      <c r="D199" s="53">
        <v>7.4</v>
      </c>
      <c r="E199" s="53" t="s">
        <v>2144</v>
      </c>
      <c r="F199" s="53" t="s">
        <v>2143</v>
      </c>
      <c r="G199" s="53" t="s">
        <v>2152</v>
      </c>
      <c r="H199" s="53">
        <v>39</v>
      </c>
      <c r="I199" s="53" t="s">
        <v>980</v>
      </c>
      <c r="J199" s="53" t="s">
        <v>1959</v>
      </c>
      <c r="K199" s="53" t="s">
        <v>1455</v>
      </c>
    </row>
    <row r="200" spans="1:11" x14ac:dyDescent="0.3">
      <c r="A200" t="str">
        <f>DataInput[[#This Row],[Taxonomy]]&amp;DataInput[[#This Row],[South Africa Activity No]]&amp;DataInput[[#This Row],[Environmental Objectives]]</f>
        <v>South Africa7.4.12Climate change mitigation</v>
      </c>
      <c r="B200" t="s">
        <v>2</v>
      </c>
      <c r="C200" s="79">
        <v>34</v>
      </c>
      <c r="D200" s="53">
        <v>7.4</v>
      </c>
      <c r="E200" s="53" t="s">
        <v>2144</v>
      </c>
      <c r="F200" s="53" t="s">
        <v>2143</v>
      </c>
      <c r="G200" s="53" t="s">
        <v>2142</v>
      </c>
      <c r="H200" s="53">
        <v>39</v>
      </c>
      <c r="I200" s="53" t="s">
        <v>1404</v>
      </c>
      <c r="J200" s="53" t="s">
        <v>2477</v>
      </c>
      <c r="K200" s="53" t="s">
        <v>2149</v>
      </c>
    </row>
    <row r="201" spans="1:11" x14ac:dyDescent="0.3">
      <c r="A201" t="str">
        <f>DataInput[[#This Row],[Taxonomy]]&amp;DataInput[[#This Row],[South Africa Activity No]]&amp;DataInput[[#This Row],[Environmental Objectives]]</f>
        <v>South Africa7.4.12Climate change adaptation</v>
      </c>
      <c r="B201" t="s">
        <v>2</v>
      </c>
      <c r="C201" s="79">
        <f>C200</f>
        <v>34</v>
      </c>
      <c r="D201" s="53">
        <v>7.4</v>
      </c>
      <c r="E201" s="53" t="s">
        <v>2144</v>
      </c>
      <c r="F201" s="53" t="s">
        <v>2143</v>
      </c>
      <c r="G201" s="53" t="s">
        <v>2142</v>
      </c>
      <c r="H201" s="53">
        <v>39</v>
      </c>
      <c r="I201" s="53" t="s">
        <v>1404</v>
      </c>
      <c r="J201" s="53" t="s">
        <v>1992</v>
      </c>
      <c r="K201" s="53" t="s">
        <v>2015</v>
      </c>
    </row>
    <row r="202" spans="1:11" x14ac:dyDescent="0.3">
      <c r="A202" t="str">
        <f>DataInput[[#This Row],[Taxonomy]]&amp;DataInput[[#This Row],[South Africa Activity No]]&amp;DataInput[[#This Row],[Environmental Objectives]]</f>
        <v>South Africa7.4.12Sustainable use of water and marine resources</v>
      </c>
      <c r="B202" t="s">
        <v>2</v>
      </c>
      <c r="C202" s="79">
        <f>C201</f>
        <v>34</v>
      </c>
      <c r="D202" s="53">
        <v>7.4</v>
      </c>
      <c r="E202" s="53" t="s">
        <v>2144</v>
      </c>
      <c r="F202" s="53" t="s">
        <v>2143</v>
      </c>
      <c r="G202" s="53" t="s">
        <v>2142</v>
      </c>
      <c r="H202" s="53">
        <v>39</v>
      </c>
      <c r="I202" s="53" t="s">
        <v>1404</v>
      </c>
      <c r="J202" s="53" t="s">
        <v>2009</v>
      </c>
      <c r="K202" s="53" t="s">
        <v>2015</v>
      </c>
    </row>
    <row r="203" spans="1:11" x14ac:dyDescent="0.3">
      <c r="A203" t="str">
        <f>DataInput[[#This Row],[Taxonomy]]&amp;DataInput[[#This Row],[South Africa Activity No]]&amp;DataInput[[#This Row],[Environmental Objectives]]</f>
        <v>South Africa7.4.12Ecosystem protection and 
restoration</v>
      </c>
      <c r="B203" t="s">
        <v>2</v>
      </c>
      <c r="C203" s="79">
        <f>C202</f>
        <v>34</v>
      </c>
      <c r="D203" s="53">
        <v>7.4</v>
      </c>
      <c r="E203" s="53" t="s">
        <v>2144</v>
      </c>
      <c r="F203" s="53" t="s">
        <v>2143</v>
      </c>
      <c r="G203" s="53" t="s">
        <v>2142</v>
      </c>
      <c r="H203" s="53">
        <v>39</v>
      </c>
      <c r="I203" s="53" t="s">
        <v>1404</v>
      </c>
      <c r="J203" s="53" t="s">
        <v>2007</v>
      </c>
      <c r="K203" s="53" t="s">
        <v>2015</v>
      </c>
    </row>
    <row r="204" spans="1:11" x14ac:dyDescent="0.3">
      <c r="A204" t="str">
        <f>DataInput[[#This Row],[Taxonomy]]&amp;DataInput[[#This Row],[South Africa Activity No]]&amp;DataInput[[#This Row],[Environmental Objectives]]</f>
        <v>South Africa7.4.12Pollution prevention</v>
      </c>
      <c r="B204" t="s">
        <v>2</v>
      </c>
      <c r="C204" s="79">
        <f>C203</f>
        <v>34</v>
      </c>
      <c r="D204" s="53">
        <v>7.4</v>
      </c>
      <c r="E204" s="53" t="s">
        <v>2144</v>
      </c>
      <c r="F204" s="53" t="s">
        <v>2143</v>
      </c>
      <c r="G204" s="53" t="s">
        <v>2142</v>
      </c>
      <c r="H204" s="53">
        <v>39</v>
      </c>
      <c r="I204" s="53" t="s">
        <v>1404</v>
      </c>
      <c r="J204" s="53" t="s">
        <v>2003</v>
      </c>
      <c r="K204" s="53" t="s">
        <v>2147</v>
      </c>
    </row>
    <row r="205" spans="1:11" x14ac:dyDescent="0.3">
      <c r="A205" t="str">
        <f>DataInput[[#This Row],[Taxonomy]]&amp;DataInput[[#This Row],[South Africa Activity No]]&amp;DataInput[[#This Row],[Environmental Objectives]]</f>
        <v>South Africa7.4.12Sustainable resource use and circularity</v>
      </c>
      <c r="B205" t="s">
        <v>2</v>
      </c>
      <c r="C205" s="79">
        <f>C204</f>
        <v>34</v>
      </c>
      <c r="D205" s="53">
        <v>7.4</v>
      </c>
      <c r="E205" s="53" t="s">
        <v>2144</v>
      </c>
      <c r="F205" s="53" t="s">
        <v>2143</v>
      </c>
      <c r="G205" s="53" t="s">
        <v>2142</v>
      </c>
      <c r="H205" s="53">
        <v>39</v>
      </c>
      <c r="I205" s="53" t="s">
        <v>1404</v>
      </c>
      <c r="J205" s="53" t="s">
        <v>1959</v>
      </c>
      <c r="K205" s="53" t="s">
        <v>1455</v>
      </c>
    </row>
    <row r="206" spans="1:11" x14ac:dyDescent="0.3">
      <c r="A206" t="str">
        <f>DataInput[[#This Row],[Taxonomy]]&amp;DataInput[[#This Row],[South Africa Activity No]]&amp;DataInput[[#This Row],[Environmental Objectives]]</f>
        <v>South Africa7.5.1Climate change mitigation</v>
      </c>
      <c r="B206" t="s">
        <v>2</v>
      </c>
      <c r="C206" s="78">
        <v>35</v>
      </c>
      <c r="D206" s="53">
        <v>7.5</v>
      </c>
      <c r="E206" s="53" t="s">
        <v>2078</v>
      </c>
      <c r="F206" s="53" t="s">
        <v>440</v>
      </c>
      <c r="G206" s="53" t="s">
        <v>2124</v>
      </c>
      <c r="H206" s="53" t="s">
        <v>2123</v>
      </c>
      <c r="I206" s="53" t="s">
        <v>2125</v>
      </c>
      <c r="J206" s="53" t="s">
        <v>2477</v>
      </c>
      <c r="K206" s="53" t="s">
        <v>2130</v>
      </c>
    </row>
    <row r="207" spans="1:11" x14ac:dyDescent="0.3">
      <c r="A207" t="str">
        <f>DataInput[[#This Row],[Taxonomy]]&amp;DataInput[[#This Row],[South Africa Activity No]]&amp;DataInput[[#This Row],[Environmental Objectives]]</f>
        <v>South Africa7.5.1Climate change adaptation</v>
      </c>
      <c r="B207" t="s">
        <v>2</v>
      </c>
      <c r="C207" s="78">
        <f>C206</f>
        <v>35</v>
      </c>
      <c r="D207" s="53">
        <v>7.5</v>
      </c>
      <c r="E207" s="53" t="s">
        <v>2078</v>
      </c>
      <c r="F207" s="53" t="s">
        <v>440</v>
      </c>
      <c r="G207" s="53" t="s">
        <v>2124</v>
      </c>
      <c r="H207" s="53" t="s">
        <v>2123</v>
      </c>
      <c r="I207" s="53" t="s">
        <v>2125</v>
      </c>
      <c r="J207" s="53" t="s">
        <v>1992</v>
      </c>
      <c r="K207" s="53" t="s">
        <v>2015</v>
      </c>
    </row>
    <row r="208" spans="1:11" x14ac:dyDescent="0.3">
      <c r="A208" t="str">
        <f>DataInput[[#This Row],[Taxonomy]]&amp;DataInput[[#This Row],[South Africa Activity No]]&amp;DataInput[[#This Row],[Environmental Objectives]]</f>
        <v>South Africa7.5.1Sustainable use of water and marine resources</v>
      </c>
      <c r="B208" t="s">
        <v>2</v>
      </c>
      <c r="C208" s="78">
        <f>C207</f>
        <v>35</v>
      </c>
      <c r="D208" s="53">
        <v>7.5</v>
      </c>
      <c r="E208" s="53" t="s">
        <v>2078</v>
      </c>
      <c r="F208" s="53" t="s">
        <v>440</v>
      </c>
      <c r="G208" s="53" t="s">
        <v>2124</v>
      </c>
      <c r="H208" s="53" t="s">
        <v>2123</v>
      </c>
      <c r="I208" s="53" t="s">
        <v>2125</v>
      </c>
      <c r="J208" s="53" t="s">
        <v>2009</v>
      </c>
      <c r="K208" s="53" t="s">
        <v>1455</v>
      </c>
    </row>
    <row r="209" spans="1:11" x14ac:dyDescent="0.3">
      <c r="A209" t="str">
        <f>DataInput[[#This Row],[Taxonomy]]&amp;DataInput[[#This Row],[South Africa Activity No]]&amp;DataInput[[#This Row],[Environmental Objectives]]</f>
        <v>South Africa7.5.1Ecosystem protection and 
restoration</v>
      </c>
      <c r="B209" t="s">
        <v>2</v>
      </c>
      <c r="C209" s="78">
        <f>C208</f>
        <v>35</v>
      </c>
      <c r="D209" s="53">
        <v>7.5</v>
      </c>
      <c r="E209" s="53" t="s">
        <v>2078</v>
      </c>
      <c r="F209" s="53" t="s">
        <v>440</v>
      </c>
      <c r="G209" s="53" t="s">
        <v>2124</v>
      </c>
      <c r="H209" s="53" t="s">
        <v>2123</v>
      </c>
      <c r="I209" s="53" t="s">
        <v>2125</v>
      </c>
      <c r="J209" s="53" t="s">
        <v>2007</v>
      </c>
      <c r="K209" s="53" t="s">
        <v>1455</v>
      </c>
    </row>
    <row r="210" spans="1:11" x14ac:dyDescent="0.3">
      <c r="A210" t="str">
        <f>DataInput[[#This Row],[Taxonomy]]&amp;DataInput[[#This Row],[South Africa Activity No]]&amp;DataInput[[#This Row],[Environmental Objectives]]</f>
        <v>South Africa7.5.1Pollution prevention</v>
      </c>
      <c r="B210" t="s">
        <v>2</v>
      </c>
      <c r="C210" s="78">
        <f>C209</f>
        <v>35</v>
      </c>
      <c r="D210" s="53">
        <v>7.5</v>
      </c>
      <c r="E210" s="53" t="s">
        <v>2078</v>
      </c>
      <c r="F210" s="53" t="s">
        <v>440</v>
      </c>
      <c r="G210" s="53" t="s">
        <v>2124</v>
      </c>
      <c r="H210" s="53" t="s">
        <v>2123</v>
      </c>
      <c r="I210" s="53" t="s">
        <v>2125</v>
      </c>
      <c r="J210" s="53" t="s">
        <v>2003</v>
      </c>
      <c r="K210" s="53" t="s">
        <v>2128</v>
      </c>
    </row>
    <row r="211" spans="1:11" x14ac:dyDescent="0.3">
      <c r="A211" t="str">
        <f>DataInput[[#This Row],[Taxonomy]]&amp;DataInput[[#This Row],[South Africa Activity No]]&amp;DataInput[[#This Row],[Environmental Objectives]]</f>
        <v>South Africa7.5.1Sustainable resource use and circularity</v>
      </c>
      <c r="B211" t="s">
        <v>2</v>
      </c>
      <c r="C211" s="78">
        <f>C210</f>
        <v>35</v>
      </c>
      <c r="D211" s="53">
        <v>7.5</v>
      </c>
      <c r="E211" s="53" t="s">
        <v>2078</v>
      </c>
      <c r="F211" s="53" t="s">
        <v>440</v>
      </c>
      <c r="G211" s="53" t="s">
        <v>2124</v>
      </c>
      <c r="H211" s="53" t="s">
        <v>2123</v>
      </c>
      <c r="I211" s="53" t="s">
        <v>2125</v>
      </c>
      <c r="J211" s="53" t="s">
        <v>1959</v>
      </c>
      <c r="K211" s="53" t="s">
        <v>2122</v>
      </c>
    </row>
    <row r="212" spans="1:11" x14ac:dyDescent="0.3">
      <c r="A212" t="str">
        <f>DataInput[[#This Row],[Taxonomy]]&amp;DataInput[[#This Row],[South Africa Activity No]]&amp;DataInput[[#This Row],[Environmental Objectives]]</f>
        <v>South Africa7.5.2Climate change mitigation</v>
      </c>
      <c r="B212" t="s">
        <v>2</v>
      </c>
      <c r="C212" s="78">
        <v>36</v>
      </c>
      <c r="D212" s="53">
        <v>7.5</v>
      </c>
      <c r="E212" s="53" t="s">
        <v>2078</v>
      </c>
      <c r="F212" s="53" t="s">
        <v>440</v>
      </c>
      <c r="G212" s="53" t="s">
        <v>2109</v>
      </c>
      <c r="H212" s="53" t="s">
        <v>2108</v>
      </c>
      <c r="I212" s="53" t="s">
        <v>2110</v>
      </c>
      <c r="J212" s="53" t="s">
        <v>2477</v>
      </c>
      <c r="K212" s="53" t="s">
        <v>2119</v>
      </c>
    </row>
    <row r="213" spans="1:11" x14ac:dyDescent="0.3">
      <c r="A213" t="str">
        <f>DataInput[[#This Row],[Taxonomy]]&amp;DataInput[[#This Row],[South Africa Activity No]]&amp;DataInput[[#This Row],[Environmental Objectives]]</f>
        <v>South Africa7.5.2Climate change adaptation</v>
      </c>
      <c r="B213" t="s">
        <v>2</v>
      </c>
      <c r="C213" s="78">
        <f>C212</f>
        <v>36</v>
      </c>
      <c r="D213" s="53">
        <v>7.5</v>
      </c>
      <c r="E213" s="53" t="s">
        <v>2078</v>
      </c>
      <c r="F213" s="53" t="s">
        <v>440</v>
      </c>
      <c r="G213" s="53" t="s">
        <v>2109</v>
      </c>
      <c r="H213" s="53" t="s">
        <v>2108</v>
      </c>
      <c r="I213" s="53" t="s">
        <v>2110</v>
      </c>
      <c r="J213" s="53" t="s">
        <v>1992</v>
      </c>
      <c r="K213" s="53" t="s">
        <v>2015</v>
      </c>
    </row>
    <row r="214" spans="1:11" x14ac:dyDescent="0.3">
      <c r="A214" t="str">
        <f>DataInput[[#This Row],[Taxonomy]]&amp;DataInput[[#This Row],[South Africa Activity No]]&amp;DataInput[[#This Row],[Environmental Objectives]]</f>
        <v>South Africa7.5.2Sustainable use of water and marine resources</v>
      </c>
      <c r="B214" t="s">
        <v>2</v>
      </c>
      <c r="C214" s="78">
        <f>C213</f>
        <v>36</v>
      </c>
      <c r="D214" s="53">
        <v>7.5</v>
      </c>
      <c r="E214" s="53" t="s">
        <v>2078</v>
      </c>
      <c r="F214" s="53" t="s">
        <v>440</v>
      </c>
      <c r="G214" s="53" t="s">
        <v>2109</v>
      </c>
      <c r="H214" s="53" t="s">
        <v>2108</v>
      </c>
      <c r="I214" s="53" t="s">
        <v>2110</v>
      </c>
      <c r="J214" s="53" t="s">
        <v>2009</v>
      </c>
      <c r="K214" s="53" t="s">
        <v>2015</v>
      </c>
    </row>
    <row r="215" spans="1:11" x14ac:dyDescent="0.3">
      <c r="A215" t="str">
        <f>DataInput[[#This Row],[Taxonomy]]&amp;DataInput[[#This Row],[South Africa Activity No]]&amp;DataInput[[#This Row],[Environmental Objectives]]</f>
        <v>South Africa7.5.2Ecosystem protection and 
restoration</v>
      </c>
      <c r="B215" t="s">
        <v>2</v>
      </c>
      <c r="C215" s="78">
        <f>C214</f>
        <v>36</v>
      </c>
      <c r="D215" s="53">
        <v>7.5</v>
      </c>
      <c r="E215" s="53" t="s">
        <v>2078</v>
      </c>
      <c r="F215" s="53" t="s">
        <v>440</v>
      </c>
      <c r="G215" s="53" t="s">
        <v>2109</v>
      </c>
      <c r="H215" s="53" t="s">
        <v>2108</v>
      </c>
      <c r="I215" s="53" t="s">
        <v>2110</v>
      </c>
      <c r="J215" s="53" t="s">
        <v>2007</v>
      </c>
      <c r="K215" s="53" t="s">
        <v>2117</v>
      </c>
    </row>
    <row r="216" spans="1:11" x14ac:dyDescent="0.3">
      <c r="A216" t="str">
        <f>DataInput[[#This Row],[Taxonomy]]&amp;DataInput[[#This Row],[South Africa Activity No]]&amp;DataInput[[#This Row],[Environmental Objectives]]</f>
        <v>South Africa7.5.2Pollution prevention</v>
      </c>
      <c r="B216" t="s">
        <v>2</v>
      </c>
      <c r="C216" s="78">
        <f>C215</f>
        <v>36</v>
      </c>
      <c r="D216" s="53">
        <v>7.5</v>
      </c>
      <c r="E216" s="53" t="s">
        <v>2078</v>
      </c>
      <c r="F216" s="53" t="s">
        <v>440</v>
      </c>
      <c r="G216" s="53" t="s">
        <v>2109</v>
      </c>
      <c r="H216" s="53" t="s">
        <v>2108</v>
      </c>
      <c r="I216" s="53" t="s">
        <v>2110</v>
      </c>
      <c r="J216" s="53" t="s">
        <v>2003</v>
      </c>
      <c r="K216" s="53" t="s">
        <v>2114</v>
      </c>
    </row>
    <row r="217" spans="1:11" x14ac:dyDescent="0.3">
      <c r="A217" t="str">
        <f>DataInput[[#This Row],[Taxonomy]]&amp;DataInput[[#This Row],[South Africa Activity No]]&amp;DataInput[[#This Row],[Environmental Objectives]]</f>
        <v>South Africa7.5.2Sustainable resource use and circularity</v>
      </c>
      <c r="B217" t="s">
        <v>2</v>
      </c>
      <c r="C217" s="78">
        <f>C216</f>
        <v>36</v>
      </c>
      <c r="D217" s="53">
        <v>7.5</v>
      </c>
      <c r="E217" s="53" t="s">
        <v>2078</v>
      </c>
      <c r="F217" s="53" t="s">
        <v>440</v>
      </c>
      <c r="G217" s="53" t="s">
        <v>2109</v>
      </c>
      <c r="H217" s="53" t="s">
        <v>2108</v>
      </c>
      <c r="I217" s="53" t="s">
        <v>2110</v>
      </c>
      <c r="J217" s="53" t="s">
        <v>1959</v>
      </c>
      <c r="K217" s="53" t="s">
        <v>2107</v>
      </c>
    </row>
    <row r="218" spans="1:11" x14ac:dyDescent="0.3">
      <c r="A218" t="str">
        <f>DataInput[[#This Row],[Taxonomy]]&amp;DataInput[[#This Row],[South Africa Activity No]]&amp;DataInput[[#This Row],[Environmental Objectives]]</f>
        <v>South Africa7.5.3Climate change mitigation</v>
      </c>
      <c r="B218" t="s">
        <v>2</v>
      </c>
      <c r="C218" s="78">
        <v>37</v>
      </c>
      <c r="D218" s="53">
        <v>7.5</v>
      </c>
      <c r="E218" s="53" t="s">
        <v>2078</v>
      </c>
      <c r="F218" s="53" t="s">
        <v>440</v>
      </c>
      <c r="G218" s="53" t="s">
        <v>2089</v>
      </c>
      <c r="H218" s="53" t="s">
        <v>2088</v>
      </c>
      <c r="I218" s="53" t="s">
        <v>2463</v>
      </c>
      <c r="J218" s="53" t="s">
        <v>2477</v>
      </c>
      <c r="K218" s="53" t="s">
        <v>2094</v>
      </c>
    </row>
    <row r="219" spans="1:11" x14ac:dyDescent="0.3">
      <c r="A219" t="str">
        <f>DataInput[[#This Row],[Taxonomy]]&amp;DataInput[[#This Row],[South Africa Activity No]]&amp;DataInput[[#This Row],[Environmental Objectives]]</f>
        <v>South Africa7.5.3Climate change adaptation</v>
      </c>
      <c r="B219" t="s">
        <v>2</v>
      </c>
      <c r="C219" s="78">
        <f>C218</f>
        <v>37</v>
      </c>
      <c r="D219" s="53">
        <v>7.5</v>
      </c>
      <c r="E219" s="53" t="s">
        <v>2078</v>
      </c>
      <c r="F219" s="53" t="s">
        <v>440</v>
      </c>
      <c r="G219" s="53" t="s">
        <v>2089</v>
      </c>
      <c r="H219" s="53" t="s">
        <v>2088</v>
      </c>
      <c r="I219" s="53" t="s">
        <v>2463</v>
      </c>
      <c r="J219" s="53" t="s">
        <v>1992</v>
      </c>
      <c r="K219" s="53" t="s">
        <v>2015</v>
      </c>
    </row>
    <row r="220" spans="1:11" x14ac:dyDescent="0.3">
      <c r="A220" t="str">
        <f>DataInput[[#This Row],[Taxonomy]]&amp;DataInput[[#This Row],[South Africa Activity No]]&amp;DataInput[[#This Row],[Environmental Objectives]]</f>
        <v>South Africa7.5.3Sustainable use of water and marine resources</v>
      </c>
      <c r="B220" t="s">
        <v>2</v>
      </c>
      <c r="C220" s="78">
        <f>C219</f>
        <v>37</v>
      </c>
      <c r="D220" s="53">
        <v>7.5</v>
      </c>
      <c r="E220" s="53" t="s">
        <v>2078</v>
      </c>
      <c r="F220" s="53" t="s">
        <v>440</v>
      </c>
      <c r="G220" s="53" t="s">
        <v>2089</v>
      </c>
      <c r="H220" s="53" t="s">
        <v>2088</v>
      </c>
      <c r="I220" s="53" t="s">
        <v>2463</v>
      </c>
      <c r="J220" s="53" t="s">
        <v>2009</v>
      </c>
      <c r="K220" s="53" t="s">
        <v>1455</v>
      </c>
    </row>
    <row r="221" spans="1:11" x14ac:dyDescent="0.3">
      <c r="A221" t="str">
        <f>DataInput[[#This Row],[Taxonomy]]&amp;DataInput[[#This Row],[South Africa Activity No]]&amp;DataInput[[#This Row],[Environmental Objectives]]</f>
        <v>South Africa7.5.3Ecosystem protection and 
restoration</v>
      </c>
      <c r="B221" t="s">
        <v>2</v>
      </c>
      <c r="C221" s="78">
        <f>C220</f>
        <v>37</v>
      </c>
      <c r="D221" s="53">
        <v>7.5</v>
      </c>
      <c r="E221" s="53" t="s">
        <v>2078</v>
      </c>
      <c r="F221" s="53" t="s">
        <v>440</v>
      </c>
      <c r="G221" s="53" t="s">
        <v>2089</v>
      </c>
      <c r="H221" s="53" t="s">
        <v>2088</v>
      </c>
      <c r="I221" s="53" t="s">
        <v>2463</v>
      </c>
      <c r="J221" s="53" t="s">
        <v>2007</v>
      </c>
      <c r="K221" s="53" t="s">
        <v>1455</v>
      </c>
    </row>
    <row r="222" spans="1:11" x14ac:dyDescent="0.3">
      <c r="A222" t="str">
        <f>DataInput[[#This Row],[Taxonomy]]&amp;DataInput[[#This Row],[South Africa Activity No]]&amp;DataInput[[#This Row],[Environmental Objectives]]</f>
        <v>South Africa7.5.3Pollution prevention</v>
      </c>
      <c r="B222" t="s">
        <v>2</v>
      </c>
      <c r="C222" s="78">
        <f>C221</f>
        <v>37</v>
      </c>
      <c r="D222" s="53">
        <v>7.5</v>
      </c>
      <c r="E222" s="53" t="s">
        <v>2078</v>
      </c>
      <c r="F222" s="53" t="s">
        <v>440</v>
      </c>
      <c r="G222" s="53" t="s">
        <v>2089</v>
      </c>
      <c r="H222" s="53" t="s">
        <v>2088</v>
      </c>
      <c r="I222" s="53" t="s">
        <v>2463</v>
      </c>
      <c r="J222" s="53" t="s">
        <v>2003</v>
      </c>
      <c r="K222" s="53" t="s">
        <v>2092</v>
      </c>
    </row>
    <row r="223" spans="1:11" x14ac:dyDescent="0.3">
      <c r="A223" t="str">
        <f>DataInput[[#This Row],[Taxonomy]]&amp;DataInput[[#This Row],[South Africa Activity No]]&amp;DataInput[[#This Row],[Environmental Objectives]]</f>
        <v>South Africa7.5.3Sustainable resource use and circularity</v>
      </c>
      <c r="B223" t="s">
        <v>2</v>
      </c>
      <c r="C223" s="78">
        <f>C222</f>
        <v>37</v>
      </c>
      <c r="D223" s="53">
        <v>7.5</v>
      </c>
      <c r="E223" s="53" t="s">
        <v>2078</v>
      </c>
      <c r="F223" s="53" t="s">
        <v>440</v>
      </c>
      <c r="G223" s="53" t="s">
        <v>2089</v>
      </c>
      <c r="H223" s="53" t="s">
        <v>2088</v>
      </c>
      <c r="I223" s="53" t="s">
        <v>2463</v>
      </c>
      <c r="J223" s="53" t="s">
        <v>1959</v>
      </c>
      <c r="K223" s="53" t="s">
        <v>2087</v>
      </c>
    </row>
    <row r="224" spans="1:11" x14ac:dyDescent="0.3">
      <c r="A224" t="str">
        <f>DataInput[[#This Row],[Taxonomy]]&amp;DataInput[[#This Row],[South Africa Activity No]]&amp;DataInput[[#This Row],[Environmental Objectives]]</f>
        <v>South Africa7.5.4Climate change mitigation</v>
      </c>
      <c r="B224" t="s">
        <v>2</v>
      </c>
      <c r="C224" s="78">
        <v>38</v>
      </c>
      <c r="D224" s="53">
        <v>7.5</v>
      </c>
      <c r="E224" s="53" t="s">
        <v>2078</v>
      </c>
      <c r="F224" s="53" t="s">
        <v>440</v>
      </c>
      <c r="G224" s="53" t="s">
        <v>2076</v>
      </c>
      <c r="H224" s="53" t="s">
        <v>2075</v>
      </c>
      <c r="I224" s="53" t="s">
        <v>2077</v>
      </c>
      <c r="J224" s="53" t="s">
        <v>2477</v>
      </c>
      <c r="K224" s="53" t="s">
        <v>2084</v>
      </c>
    </row>
    <row r="225" spans="1:11" x14ac:dyDescent="0.3">
      <c r="A225" t="str">
        <f>DataInput[[#This Row],[Taxonomy]]&amp;DataInput[[#This Row],[South Africa Activity No]]&amp;DataInput[[#This Row],[Environmental Objectives]]</f>
        <v>South Africa7.5.4Climate change adaptation</v>
      </c>
      <c r="B225" t="s">
        <v>2</v>
      </c>
      <c r="C225" s="78">
        <f>C224</f>
        <v>38</v>
      </c>
      <c r="D225" s="53">
        <v>7.5</v>
      </c>
      <c r="E225" s="53" t="s">
        <v>2078</v>
      </c>
      <c r="F225" s="53" t="s">
        <v>440</v>
      </c>
      <c r="G225" s="53" t="s">
        <v>2076</v>
      </c>
      <c r="H225" s="53" t="s">
        <v>2075</v>
      </c>
      <c r="I225" s="53" t="s">
        <v>2077</v>
      </c>
      <c r="J225" s="53" t="s">
        <v>1992</v>
      </c>
      <c r="K225" s="53" t="s">
        <v>2015</v>
      </c>
    </row>
    <row r="226" spans="1:11" x14ac:dyDescent="0.3">
      <c r="A226" t="str">
        <f>DataInput[[#This Row],[Taxonomy]]&amp;DataInput[[#This Row],[South Africa Activity No]]&amp;DataInput[[#This Row],[Environmental Objectives]]</f>
        <v>South Africa7.5.4Sustainable use of water and marine resources</v>
      </c>
      <c r="B226" t="s">
        <v>2</v>
      </c>
      <c r="C226" s="78">
        <f>C225</f>
        <v>38</v>
      </c>
      <c r="D226" s="53">
        <v>7.5</v>
      </c>
      <c r="E226" s="53" t="s">
        <v>2078</v>
      </c>
      <c r="F226" s="53" t="s">
        <v>440</v>
      </c>
      <c r="G226" s="53" t="s">
        <v>2076</v>
      </c>
      <c r="H226" s="53" t="s">
        <v>2075</v>
      </c>
      <c r="I226" s="53" t="s">
        <v>2077</v>
      </c>
      <c r="J226" s="53" t="s">
        <v>2009</v>
      </c>
      <c r="K226" s="53" t="s">
        <v>2015</v>
      </c>
    </row>
    <row r="227" spans="1:11" x14ac:dyDescent="0.3">
      <c r="A227" t="str">
        <f>DataInput[[#This Row],[Taxonomy]]&amp;DataInput[[#This Row],[South Africa Activity No]]&amp;DataInput[[#This Row],[Environmental Objectives]]</f>
        <v>South Africa7.5.4Ecosystem protection and 
restoration</v>
      </c>
      <c r="B227" t="s">
        <v>2</v>
      </c>
      <c r="C227" s="78">
        <f>C226</f>
        <v>38</v>
      </c>
      <c r="D227" s="53">
        <v>7.5</v>
      </c>
      <c r="E227" s="53" t="s">
        <v>2078</v>
      </c>
      <c r="F227" s="53" t="s">
        <v>440</v>
      </c>
      <c r="G227" s="53" t="s">
        <v>2076</v>
      </c>
      <c r="H227" s="53" t="s">
        <v>2075</v>
      </c>
      <c r="I227" s="53" t="s">
        <v>2077</v>
      </c>
      <c r="J227" s="53" t="s">
        <v>2007</v>
      </c>
      <c r="K227" s="53" t="s">
        <v>2083</v>
      </c>
    </row>
    <row r="228" spans="1:11" x14ac:dyDescent="0.3">
      <c r="A228" t="str">
        <f>DataInput[[#This Row],[Taxonomy]]&amp;DataInput[[#This Row],[South Africa Activity No]]&amp;DataInput[[#This Row],[Environmental Objectives]]</f>
        <v>South Africa7.5.4Pollution prevention</v>
      </c>
      <c r="B228" t="s">
        <v>2</v>
      </c>
      <c r="C228" s="78">
        <f>C227</f>
        <v>38</v>
      </c>
      <c r="D228" s="53">
        <v>7.5</v>
      </c>
      <c r="E228" s="53" t="s">
        <v>2078</v>
      </c>
      <c r="F228" s="53" t="s">
        <v>440</v>
      </c>
      <c r="G228" s="53" t="s">
        <v>2076</v>
      </c>
      <c r="H228" s="53" t="s">
        <v>2075</v>
      </c>
      <c r="I228" s="53" t="s">
        <v>2077</v>
      </c>
      <c r="J228" s="53" t="s">
        <v>2003</v>
      </c>
      <c r="K228" s="53" t="s">
        <v>2081</v>
      </c>
    </row>
    <row r="229" spans="1:11" x14ac:dyDescent="0.3">
      <c r="A229" t="str">
        <f>DataInput[[#This Row],[Taxonomy]]&amp;DataInput[[#This Row],[South Africa Activity No]]&amp;DataInput[[#This Row],[Environmental Objectives]]</f>
        <v>South Africa7.5.4Sustainable resource use and circularity</v>
      </c>
      <c r="B229" t="s">
        <v>2</v>
      </c>
      <c r="C229" s="78">
        <f>C228</f>
        <v>38</v>
      </c>
      <c r="D229" s="53">
        <v>7.5</v>
      </c>
      <c r="E229" s="53" t="s">
        <v>2078</v>
      </c>
      <c r="F229" s="53" t="s">
        <v>440</v>
      </c>
      <c r="G229" s="53" t="s">
        <v>2076</v>
      </c>
      <c r="H229" s="53" t="s">
        <v>2075</v>
      </c>
      <c r="I229" s="53" t="s">
        <v>2077</v>
      </c>
      <c r="J229" s="53" t="s">
        <v>1959</v>
      </c>
      <c r="K229" s="53" t="s">
        <v>2074</v>
      </c>
    </row>
    <row r="230" spans="1:11" x14ac:dyDescent="0.3">
      <c r="A230" t="str">
        <f>DataInput[[#This Row],[Taxonomy]]&amp;DataInput[[#This Row],[South Africa Activity No]]&amp;DataInput[[#This Row],[Environmental Objectives]]</f>
        <v>South Africa7.6.1Climate change mitigation</v>
      </c>
      <c r="B230" t="s">
        <v>2</v>
      </c>
      <c r="C230" s="78">
        <v>39</v>
      </c>
      <c r="D230" s="53">
        <v>7.6</v>
      </c>
      <c r="E230" s="53" t="s">
        <v>2060</v>
      </c>
      <c r="F230" s="53" t="s">
        <v>1450</v>
      </c>
      <c r="G230" s="53" t="s">
        <v>2067</v>
      </c>
      <c r="H230" s="53">
        <v>6311</v>
      </c>
      <c r="I230" s="53" t="s">
        <v>513</v>
      </c>
      <c r="J230" s="53" t="s">
        <v>2477</v>
      </c>
      <c r="K230" s="53" t="s">
        <v>1455</v>
      </c>
    </row>
    <row r="231" spans="1:11" x14ac:dyDescent="0.3">
      <c r="A231" t="str">
        <f>DataInput[[#This Row],[Taxonomy]]&amp;DataInput[[#This Row],[South Africa Activity No]]&amp;DataInput[[#This Row],[Environmental Objectives]]</f>
        <v>South Africa7.6.1Climate change adaptation</v>
      </c>
      <c r="B231" t="s">
        <v>2</v>
      </c>
      <c r="C231" s="78">
        <f>C230</f>
        <v>39</v>
      </c>
      <c r="D231" s="53">
        <v>7.6</v>
      </c>
      <c r="E231" s="53" t="s">
        <v>2060</v>
      </c>
      <c r="F231" s="53" t="s">
        <v>1450</v>
      </c>
      <c r="G231" s="53" t="s">
        <v>2067</v>
      </c>
      <c r="H231" s="53">
        <v>6311</v>
      </c>
      <c r="I231" s="53" t="s">
        <v>513</v>
      </c>
      <c r="J231" s="53" t="s">
        <v>1992</v>
      </c>
      <c r="K231" s="53" t="s">
        <v>2015</v>
      </c>
    </row>
    <row r="232" spans="1:11" x14ac:dyDescent="0.3">
      <c r="A232" t="str">
        <f>DataInput[[#This Row],[Taxonomy]]&amp;DataInput[[#This Row],[South Africa Activity No]]&amp;DataInput[[#This Row],[Environmental Objectives]]</f>
        <v>South Africa7.6.1Sustainable use of water and marine resources</v>
      </c>
      <c r="B232" t="s">
        <v>2</v>
      </c>
      <c r="C232" s="78">
        <f>C231</f>
        <v>39</v>
      </c>
      <c r="D232" s="53">
        <v>7.6</v>
      </c>
      <c r="E232" s="53" t="s">
        <v>2060</v>
      </c>
      <c r="F232" s="53" t="s">
        <v>1450</v>
      </c>
      <c r="G232" s="53" t="s">
        <v>2067</v>
      </c>
      <c r="H232" s="53">
        <v>6311</v>
      </c>
      <c r="I232" s="53" t="s">
        <v>513</v>
      </c>
      <c r="J232" s="53" t="s">
        <v>2009</v>
      </c>
      <c r="K232" s="53" t="s">
        <v>2015</v>
      </c>
    </row>
    <row r="233" spans="1:11" x14ac:dyDescent="0.3">
      <c r="A233" t="str">
        <f>DataInput[[#This Row],[Taxonomy]]&amp;DataInput[[#This Row],[South Africa Activity No]]&amp;DataInput[[#This Row],[Environmental Objectives]]</f>
        <v>South Africa7.6.1Ecosystem protection and 
restoration</v>
      </c>
      <c r="B233" t="s">
        <v>2</v>
      </c>
      <c r="C233" s="78">
        <f>C232</f>
        <v>39</v>
      </c>
      <c r="D233" s="53">
        <v>7.6</v>
      </c>
      <c r="E233" s="53" t="s">
        <v>2060</v>
      </c>
      <c r="F233" s="53" t="s">
        <v>1450</v>
      </c>
      <c r="G233" s="53" t="s">
        <v>2067</v>
      </c>
      <c r="H233" s="53">
        <v>6311</v>
      </c>
      <c r="I233" s="53" t="s">
        <v>513</v>
      </c>
      <c r="J233" s="53" t="s">
        <v>2007</v>
      </c>
      <c r="K233" s="53" t="s">
        <v>2015</v>
      </c>
    </row>
    <row r="234" spans="1:11" x14ac:dyDescent="0.3">
      <c r="A234" t="str">
        <f>DataInput[[#This Row],[Taxonomy]]&amp;DataInput[[#This Row],[South Africa Activity No]]&amp;DataInput[[#This Row],[Environmental Objectives]]</f>
        <v>South Africa7.6.1Pollution prevention</v>
      </c>
      <c r="B234" t="s">
        <v>2</v>
      </c>
      <c r="C234" s="78">
        <f>C233</f>
        <v>39</v>
      </c>
      <c r="D234" s="53">
        <v>7.6</v>
      </c>
      <c r="E234" s="53" t="s">
        <v>2060</v>
      </c>
      <c r="F234" s="53" t="s">
        <v>1450</v>
      </c>
      <c r="G234" s="53" t="s">
        <v>2067</v>
      </c>
      <c r="H234" s="53">
        <v>6311</v>
      </c>
      <c r="I234" s="53" t="s">
        <v>513</v>
      </c>
      <c r="J234" s="53" t="s">
        <v>2003</v>
      </c>
      <c r="K234" s="53" t="s">
        <v>1455</v>
      </c>
    </row>
    <row r="235" spans="1:11" x14ac:dyDescent="0.3">
      <c r="A235" t="str">
        <f>DataInput[[#This Row],[Taxonomy]]&amp;DataInput[[#This Row],[South Africa Activity No]]&amp;DataInput[[#This Row],[Environmental Objectives]]</f>
        <v>South Africa7.6.1Sustainable resource use and circularity</v>
      </c>
      <c r="B235" t="s">
        <v>2</v>
      </c>
      <c r="C235" s="78">
        <f>C234</f>
        <v>39</v>
      </c>
      <c r="D235" s="53">
        <v>7.6</v>
      </c>
      <c r="E235" s="53" t="s">
        <v>2060</v>
      </c>
      <c r="F235" s="53" t="s">
        <v>1450</v>
      </c>
      <c r="G235" s="53" t="s">
        <v>2067</v>
      </c>
      <c r="H235" s="53">
        <v>6311</v>
      </c>
      <c r="I235" s="53" t="s">
        <v>513</v>
      </c>
      <c r="J235" s="53" t="s">
        <v>1959</v>
      </c>
      <c r="K235" s="53" t="s">
        <v>2066</v>
      </c>
    </row>
    <row r="236" spans="1:11" x14ac:dyDescent="0.3">
      <c r="A236" t="str">
        <f>DataInput[[#This Row],[Taxonomy]]&amp;DataInput[[#This Row],[South Africa Activity No]]&amp;DataInput[[#This Row],[Environmental Objectives]]</f>
        <v>South Africa7.6.2Climate change mitigation</v>
      </c>
      <c r="B236" t="s">
        <v>2</v>
      </c>
      <c r="C236" s="78">
        <v>40</v>
      </c>
      <c r="D236" s="53">
        <v>7.6</v>
      </c>
      <c r="E236" s="53" t="s">
        <v>2060</v>
      </c>
      <c r="F236" s="53" t="s">
        <v>1450</v>
      </c>
      <c r="G236" s="53" t="s">
        <v>2059</v>
      </c>
      <c r="H236" s="53">
        <v>63110</v>
      </c>
      <c r="I236" s="53" t="s">
        <v>1453</v>
      </c>
      <c r="J236" s="53" t="s">
        <v>2477</v>
      </c>
      <c r="K236" s="53" t="s">
        <v>1455</v>
      </c>
    </row>
    <row r="237" spans="1:11" x14ac:dyDescent="0.3">
      <c r="A237" t="str">
        <f>DataInput[[#This Row],[Taxonomy]]&amp;DataInput[[#This Row],[South Africa Activity No]]&amp;DataInput[[#This Row],[Environmental Objectives]]</f>
        <v>South Africa7.6.2Climate change adaptation</v>
      </c>
      <c r="B237" t="s">
        <v>2</v>
      </c>
      <c r="C237" s="78">
        <f>C236</f>
        <v>40</v>
      </c>
      <c r="D237" s="53">
        <v>7.6</v>
      </c>
      <c r="E237" s="53" t="s">
        <v>2060</v>
      </c>
      <c r="F237" s="53" t="s">
        <v>1450</v>
      </c>
      <c r="G237" s="53" t="s">
        <v>2059</v>
      </c>
      <c r="H237" s="53">
        <v>63110</v>
      </c>
      <c r="I237" s="53" t="s">
        <v>1453</v>
      </c>
      <c r="J237" s="53" t="s">
        <v>1992</v>
      </c>
      <c r="K237" s="53" t="s">
        <v>2015</v>
      </c>
    </row>
    <row r="238" spans="1:11" x14ac:dyDescent="0.3">
      <c r="A238" t="str">
        <f>DataInput[[#This Row],[Taxonomy]]&amp;DataInput[[#This Row],[South Africa Activity No]]&amp;DataInput[[#This Row],[Environmental Objectives]]</f>
        <v>South Africa7.6.2Sustainable use of water and marine resources</v>
      </c>
      <c r="B238" t="s">
        <v>2</v>
      </c>
      <c r="C238" s="78">
        <f>C237</f>
        <v>40</v>
      </c>
      <c r="D238" s="53">
        <v>7.6</v>
      </c>
      <c r="E238" s="53" t="s">
        <v>2060</v>
      </c>
      <c r="F238" s="53" t="s">
        <v>1450</v>
      </c>
      <c r="G238" s="53" t="s">
        <v>2059</v>
      </c>
      <c r="H238" s="53">
        <v>63110</v>
      </c>
      <c r="I238" s="53" t="s">
        <v>1453</v>
      </c>
      <c r="J238" s="53" t="s">
        <v>2009</v>
      </c>
      <c r="K238" s="53" t="s">
        <v>1455</v>
      </c>
    </row>
    <row r="239" spans="1:11" x14ac:dyDescent="0.3">
      <c r="A239" t="str">
        <f>DataInput[[#This Row],[Taxonomy]]&amp;DataInput[[#This Row],[South Africa Activity No]]&amp;DataInput[[#This Row],[Environmental Objectives]]</f>
        <v>South Africa7.6.2Ecosystem protection and 
restoration</v>
      </c>
      <c r="B239" t="s">
        <v>2</v>
      </c>
      <c r="C239" s="78">
        <f>C238</f>
        <v>40</v>
      </c>
      <c r="D239" s="53">
        <v>7.6</v>
      </c>
      <c r="E239" s="53" t="s">
        <v>2060</v>
      </c>
      <c r="F239" s="53" t="s">
        <v>1450</v>
      </c>
      <c r="G239" s="53" t="s">
        <v>2059</v>
      </c>
      <c r="H239" s="53">
        <v>63110</v>
      </c>
      <c r="I239" s="53" t="s">
        <v>1453</v>
      </c>
      <c r="J239" s="53" t="s">
        <v>2007</v>
      </c>
      <c r="K239" s="53" t="s">
        <v>1455</v>
      </c>
    </row>
    <row r="240" spans="1:11" x14ac:dyDescent="0.3">
      <c r="A240" t="str">
        <f>DataInput[[#This Row],[Taxonomy]]&amp;DataInput[[#This Row],[South Africa Activity No]]&amp;DataInput[[#This Row],[Environmental Objectives]]</f>
        <v>South Africa7.6.2Pollution prevention</v>
      </c>
      <c r="B240" t="s">
        <v>2</v>
      </c>
      <c r="C240" s="78">
        <f>C239</f>
        <v>40</v>
      </c>
      <c r="D240" s="53">
        <v>7.6</v>
      </c>
      <c r="E240" s="53" t="s">
        <v>2060</v>
      </c>
      <c r="F240" s="53" t="s">
        <v>1450</v>
      </c>
      <c r="G240" s="53" t="s">
        <v>2059</v>
      </c>
      <c r="H240" s="53">
        <v>63110</v>
      </c>
      <c r="I240" s="53" t="s">
        <v>1453</v>
      </c>
      <c r="J240" s="53" t="s">
        <v>2003</v>
      </c>
      <c r="K240" s="53" t="s">
        <v>1455</v>
      </c>
    </row>
    <row r="241" spans="1:11" x14ac:dyDescent="0.3">
      <c r="A241" t="str">
        <f>DataInput[[#This Row],[Taxonomy]]&amp;DataInput[[#This Row],[South Africa Activity No]]&amp;DataInput[[#This Row],[Environmental Objectives]]</f>
        <v>South Africa7.6.2Sustainable resource use and circularity</v>
      </c>
      <c r="B241" t="s">
        <v>2</v>
      </c>
      <c r="C241" s="78">
        <f>C240</f>
        <v>40</v>
      </c>
      <c r="D241" s="53">
        <v>7.6</v>
      </c>
      <c r="E241" s="53" t="s">
        <v>2060</v>
      </c>
      <c r="F241" s="53" t="s">
        <v>1450</v>
      </c>
      <c r="G241" s="53" t="s">
        <v>2059</v>
      </c>
      <c r="H241" s="53">
        <v>63110</v>
      </c>
      <c r="I241" s="53" t="s">
        <v>1453</v>
      </c>
      <c r="J241" s="53" t="s">
        <v>1959</v>
      </c>
      <c r="K241" s="53" t="s">
        <v>1455</v>
      </c>
    </row>
    <row r="242" spans="1:11" x14ac:dyDescent="0.3">
      <c r="A242" t="str">
        <f>DataInput[[#This Row],[Taxonomy]]&amp;DataInput[[#This Row],[South Africa Activity No]]&amp;DataInput[[#This Row],[Environmental Objectives]]</f>
        <v>South Africa7.7.1Climate change mitigation</v>
      </c>
      <c r="B242" t="s">
        <v>2</v>
      </c>
      <c r="C242" s="78">
        <v>41</v>
      </c>
      <c r="D242" s="53">
        <v>7.7</v>
      </c>
      <c r="E242" s="53" t="s">
        <v>364</v>
      </c>
      <c r="F242" s="53" t="s">
        <v>2000</v>
      </c>
      <c r="G242" s="53" t="s">
        <v>2042</v>
      </c>
      <c r="H242" s="53">
        <v>41000</v>
      </c>
      <c r="I242" s="53" t="s">
        <v>899</v>
      </c>
      <c r="J242" s="53" t="s">
        <v>2477</v>
      </c>
      <c r="K242" s="53" t="s">
        <v>2055</v>
      </c>
    </row>
    <row r="243" spans="1:11" x14ac:dyDescent="0.3">
      <c r="A243" t="str">
        <f>DataInput[[#This Row],[Taxonomy]]&amp;DataInput[[#This Row],[South Africa Activity No]]&amp;DataInput[[#This Row],[Environmental Objectives]]</f>
        <v>South Africa7.7.1Climate change adaptation</v>
      </c>
      <c r="B243" t="s">
        <v>2</v>
      </c>
      <c r="C243" s="78">
        <f>C242</f>
        <v>41</v>
      </c>
      <c r="D243" s="53">
        <v>7.7</v>
      </c>
      <c r="E243" s="53" t="s">
        <v>364</v>
      </c>
      <c r="F243" s="53" t="s">
        <v>2000</v>
      </c>
      <c r="G243" s="53" t="s">
        <v>2042</v>
      </c>
      <c r="H243" s="53">
        <v>41000</v>
      </c>
      <c r="I243" s="53" t="s">
        <v>899</v>
      </c>
      <c r="J243" s="53" t="s">
        <v>1992</v>
      </c>
      <c r="K243" s="53" t="s">
        <v>2015</v>
      </c>
    </row>
    <row r="244" spans="1:11" x14ac:dyDescent="0.3">
      <c r="A244" t="str">
        <f>DataInput[[#This Row],[Taxonomy]]&amp;DataInput[[#This Row],[South Africa Activity No]]&amp;DataInput[[#This Row],[Environmental Objectives]]</f>
        <v>South Africa7.7.1Sustainable use of water and marine resources</v>
      </c>
      <c r="B244" t="s">
        <v>2</v>
      </c>
      <c r="C244" s="78">
        <f>C243</f>
        <v>41</v>
      </c>
      <c r="D244" s="53">
        <v>7.7</v>
      </c>
      <c r="E244" s="53" t="s">
        <v>364</v>
      </c>
      <c r="F244" s="53" t="s">
        <v>2000</v>
      </c>
      <c r="G244" s="53" t="s">
        <v>2042</v>
      </c>
      <c r="H244" s="53">
        <v>41000</v>
      </c>
      <c r="I244" s="53" t="s">
        <v>899</v>
      </c>
      <c r="J244" s="53" t="s">
        <v>2009</v>
      </c>
      <c r="K244" s="53" t="s">
        <v>2052</v>
      </c>
    </row>
    <row r="245" spans="1:11" x14ac:dyDescent="0.3">
      <c r="A245" t="str">
        <f>DataInput[[#This Row],[Taxonomy]]&amp;DataInput[[#This Row],[South Africa Activity No]]&amp;DataInput[[#This Row],[Environmental Objectives]]</f>
        <v>South Africa7.7.1Ecosystem protection and 
restoration</v>
      </c>
      <c r="B245" t="s">
        <v>2</v>
      </c>
      <c r="C245" s="78">
        <f>C244</f>
        <v>41</v>
      </c>
      <c r="D245" s="53">
        <v>7.7</v>
      </c>
      <c r="E245" s="53" t="s">
        <v>364</v>
      </c>
      <c r="F245" s="53" t="s">
        <v>2000</v>
      </c>
      <c r="G245" s="53" t="s">
        <v>2042</v>
      </c>
      <c r="H245" s="53">
        <v>41000</v>
      </c>
      <c r="I245" s="53" t="s">
        <v>899</v>
      </c>
      <c r="J245" s="53" t="s">
        <v>2007</v>
      </c>
      <c r="K245" s="53" t="s">
        <v>2049</v>
      </c>
    </row>
    <row r="246" spans="1:11" x14ac:dyDescent="0.3">
      <c r="A246" t="str">
        <f>DataInput[[#This Row],[Taxonomy]]&amp;DataInput[[#This Row],[South Africa Activity No]]&amp;DataInput[[#This Row],[Environmental Objectives]]</f>
        <v>South Africa7.7.1Pollution prevention</v>
      </c>
      <c r="B246" t="s">
        <v>2</v>
      </c>
      <c r="C246" s="78">
        <f>C245</f>
        <v>41</v>
      </c>
      <c r="D246" s="53">
        <v>7.7</v>
      </c>
      <c r="E246" s="53" t="s">
        <v>364</v>
      </c>
      <c r="F246" s="53" t="s">
        <v>2000</v>
      </c>
      <c r="G246" s="53" t="s">
        <v>2042</v>
      </c>
      <c r="H246" s="53">
        <v>41000</v>
      </c>
      <c r="I246" s="53" t="s">
        <v>899</v>
      </c>
      <c r="J246" s="53" t="s">
        <v>2003</v>
      </c>
      <c r="K246" s="53" t="s">
        <v>2046</v>
      </c>
    </row>
    <row r="247" spans="1:11" x14ac:dyDescent="0.3">
      <c r="A247" t="str">
        <f>DataInput[[#This Row],[Taxonomy]]&amp;DataInput[[#This Row],[South Africa Activity No]]&amp;DataInput[[#This Row],[Environmental Objectives]]</f>
        <v>South Africa7.7.1Sustainable resource use and circularity</v>
      </c>
      <c r="B247" t="s">
        <v>2</v>
      </c>
      <c r="C247" s="78">
        <f>C246</f>
        <v>41</v>
      </c>
      <c r="D247" s="53">
        <v>7.7</v>
      </c>
      <c r="E247" s="53" t="s">
        <v>364</v>
      </c>
      <c r="F247" s="53" t="s">
        <v>2000</v>
      </c>
      <c r="G247" s="53" t="s">
        <v>2042</v>
      </c>
      <c r="H247" s="53">
        <v>41000</v>
      </c>
      <c r="I247" s="53" t="s">
        <v>899</v>
      </c>
      <c r="J247" s="53" t="s">
        <v>1959</v>
      </c>
      <c r="K247" s="53" t="s">
        <v>2041</v>
      </c>
    </row>
    <row r="248" spans="1:11" x14ac:dyDescent="0.3">
      <c r="A248" t="str">
        <f>DataInput[[#This Row],[Taxonomy]]&amp;DataInput[[#This Row],[South Africa Activity No]]&amp;DataInput[[#This Row],[Environmental Objectives]]</f>
        <v>South Africa7.7.2Climate change mitigation</v>
      </c>
      <c r="B248" t="s">
        <v>2</v>
      </c>
      <c r="C248" s="78">
        <v>42</v>
      </c>
      <c r="D248" s="53">
        <v>7.7</v>
      </c>
      <c r="E248" s="53" t="s">
        <v>364</v>
      </c>
      <c r="F248" s="53" t="s">
        <v>2000</v>
      </c>
      <c r="G248" s="53" t="s">
        <v>2028</v>
      </c>
      <c r="H248" s="53">
        <v>41000</v>
      </c>
      <c r="I248" s="53" t="s">
        <v>992</v>
      </c>
      <c r="J248" s="53" t="s">
        <v>2477</v>
      </c>
      <c r="K248" s="53" t="s">
        <v>2036</v>
      </c>
    </row>
    <row r="249" spans="1:11" x14ac:dyDescent="0.3">
      <c r="A249" t="str">
        <f>DataInput[[#This Row],[Taxonomy]]&amp;DataInput[[#This Row],[South Africa Activity No]]&amp;DataInput[[#This Row],[Environmental Objectives]]</f>
        <v>South Africa7.7.2Climate change adaptation</v>
      </c>
      <c r="B249" t="s">
        <v>2</v>
      </c>
      <c r="C249" s="78">
        <f>C248</f>
        <v>42</v>
      </c>
      <c r="D249" s="53">
        <v>7.7</v>
      </c>
      <c r="E249" s="53" t="s">
        <v>364</v>
      </c>
      <c r="F249" s="53" t="s">
        <v>2000</v>
      </c>
      <c r="G249" s="53" t="s">
        <v>2028</v>
      </c>
      <c r="H249" s="53">
        <v>41000</v>
      </c>
      <c r="I249" s="53" t="s">
        <v>992</v>
      </c>
      <c r="J249" s="53" t="s">
        <v>1992</v>
      </c>
      <c r="K249" s="53" t="s">
        <v>2015</v>
      </c>
    </row>
    <row r="250" spans="1:11" x14ac:dyDescent="0.3">
      <c r="A250" t="str">
        <f>DataInput[[#This Row],[Taxonomy]]&amp;DataInput[[#This Row],[South Africa Activity No]]&amp;DataInput[[#This Row],[Environmental Objectives]]</f>
        <v>South Africa7.7.2Sustainable use of water and marine resources</v>
      </c>
      <c r="B250" t="s">
        <v>2</v>
      </c>
      <c r="C250" s="78">
        <f>C249</f>
        <v>42</v>
      </c>
      <c r="D250" s="53">
        <v>7.7</v>
      </c>
      <c r="E250" s="53" t="s">
        <v>364</v>
      </c>
      <c r="F250" s="53" t="s">
        <v>2000</v>
      </c>
      <c r="G250" s="53" t="s">
        <v>2028</v>
      </c>
      <c r="H250" s="53">
        <v>41000</v>
      </c>
      <c r="I250" s="53" t="s">
        <v>992</v>
      </c>
      <c r="J250" s="53" t="s">
        <v>2009</v>
      </c>
      <c r="K250" s="53" t="s">
        <v>2035</v>
      </c>
    </row>
    <row r="251" spans="1:11" x14ac:dyDescent="0.3">
      <c r="A251" t="str">
        <f>DataInput[[#This Row],[Taxonomy]]&amp;DataInput[[#This Row],[South Africa Activity No]]&amp;DataInput[[#This Row],[Environmental Objectives]]</f>
        <v>South Africa7.7.2Ecosystem protection and 
restoration</v>
      </c>
      <c r="B251" t="s">
        <v>2</v>
      </c>
      <c r="C251" s="78">
        <f>C250</f>
        <v>42</v>
      </c>
      <c r="D251" s="53">
        <v>7.7</v>
      </c>
      <c r="E251" s="53" t="s">
        <v>364</v>
      </c>
      <c r="F251" s="53" t="s">
        <v>2000</v>
      </c>
      <c r="G251" s="53" t="s">
        <v>2028</v>
      </c>
      <c r="H251" s="53">
        <v>41000</v>
      </c>
      <c r="I251" s="53" t="s">
        <v>992</v>
      </c>
      <c r="J251" s="53" t="s">
        <v>2007</v>
      </c>
      <c r="K251" s="53" t="s">
        <v>1455</v>
      </c>
    </row>
    <row r="252" spans="1:11" x14ac:dyDescent="0.3">
      <c r="A252" t="str">
        <f>DataInput[[#This Row],[Taxonomy]]&amp;DataInput[[#This Row],[South Africa Activity No]]&amp;DataInput[[#This Row],[Environmental Objectives]]</f>
        <v>South Africa7.7.2Pollution prevention</v>
      </c>
      <c r="B252" t="s">
        <v>2</v>
      </c>
      <c r="C252" s="78">
        <f>C251</f>
        <v>42</v>
      </c>
      <c r="D252" s="53">
        <v>7.7</v>
      </c>
      <c r="E252" s="53" t="s">
        <v>364</v>
      </c>
      <c r="F252" s="53" t="s">
        <v>2000</v>
      </c>
      <c r="G252" s="53" t="s">
        <v>2028</v>
      </c>
      <c r="H252" s="53">
        <v>41000</v>
      </c>
      <c r="I252" s="53" t="s">
        <v>992</v>
      </c>
      <c r="J252" s="53" t="s">
        <v>2003</v>
      </c>
      <c r="K252" s="53" t="s">
        <v>2032</v>
      </c>
    </row>
    <row r="253" spans="1:11" x14ac:dyDescent="0.3">
      <c r="A253" t="str">
        <f>DataInput[[#This Row],[Taxonomy]]&amp;DataInput[[#This Row],[South Africa Activity No]]&amp;DataInput[[#This Row],[Environmental Objectives]]</f>
        <v>South Africa7.7.2Sustainable resource use and circularity</v>
      </c>
      <c r="B253" t="s">
        <v>2</v>
      </c>
      <c r="C253" s="78">
        <f>C252</f>
        <v>42</v>
      </c>
      <c r="D253" s="53">
        <v>7.7</v>
      </c>
      <c r="E253" s="53" t="s">
        <v>364</v>
      </c>
      <c r="F253" s="53" t="s">
        <v>2000</v>
      </c>
      <c r="G253" s="53" t="s">
        <v>2028</v>
      </c>
      <c r="H253" s="53">
        <v>41000</v>
      </c>
      <c r="I253" s="53" t="s">
        <v>992</v>
      </c>
      <c r="J253" s="53" t="s">
        <v>1959</v>
      </c>
      <c r="K253" s="53" t="s">
        <v>2027</v>
      </c>
    </row>
    <row r="254" spans="1:11" x14ac:dyDescent="0.3">
      <c r="A254" t="str">
        <f>DataInput[[#This Row],[Taxonomy]]&amp;DataInput[[#This Row],[South Africa Activity No]]&amp;DataInput[[#This Row],[Environmental Objectives]]</f>
        <v>South Africa7.7.3Climate change mitigation</v>
      </c>
      <c r="B254" t="s">
        <v>2</v>
      </c>
      <c r="C254" s="78">
        <v>43</v>
      </c>
      <c r="D254" s="53">
        <v>7.7</v>
      </c>
      <c r="E254" s="53" t="s">
        <v>364</v>
      </c>
      <c r="F254" s="53" t="s">
        <v>2000</v>
      </c>
      <c r="G254" s="53" t="s">
        <v>2018</v>
      </c>
      <c r="H254" s="53">
        <v>43</v>
      </c>
      <c r="I254" s="53" t="s">
        <v>995</v>
      </c>
      <c r="J254" s="53" t="s">
        <v>2477</v>
      </c>
      <c r="K254" s="53" t="s">
        <v>1455</v>
      </c>
    </row>
    <row r="255" spans="1:11" x14ac:dyDescent="0.3">
      <c r="A255" t="str">
        <f>DataInput[[#This Row],[Taxonomy]]&amp;DataInput[[#This Row],[South Africa Activity No]]&amp;DataInput[[#This Row],[Environmental Objectives]]</f>
        <v>South Africa7.7.3Climate change adaptation</v>
      </c>
      <c r="B255" t="s">
        <v>2</v>
      </c>
      <c r="C255" s="78">
        <f>C254</f>
        <v>43</v>
      </c>
      <c r="D255" s="53">
        <v>7.7</v>
      </c>
      <c r="E255" s="53" t="s">
        <v>364</v>
      </c>
      <c r="F255" s="53" t="s">
        <v>2000</v>
      </c>
      <c r="G255" s="53" t="s">
        <v>2018</v>
      </c>
      <c r="H255" s="53">
        <v>43</v>
      </c>
      <c r="I255" s="53" t="s">
        <v>995</v>
      </c>
      <c r="J255" s="53" t="s">
        <v>1992</v>
      </c>
      <c r="K255" s="53" t="s">
        <v>2015</v>
      </c>
    </row>
    <row r="256" spans="1:11" x14ac:dyDescent="0.3">
      <c r="A256" t="str">
        <f>DataInput[[#This Row],[Taxonomy]]&amp;DataInput[[#This Row],[South Africa Activity No]]&amp;DataInput[[#This Row],[Environmental Objectives]]</f>
        <v>South Africa7.7.3Sustainable use of water and marine resources</v>
      </c>
      <c r="B256" t="s">
        <v>2</v>
      </c>
      <c r="C256" s="78">
        <f>C255</f>
        <v>43</v>
      </c>
      <c r="D256" s="53">
        <v>7.7</v>
      </c>
      <c r="E256" s="53" t="s">
        <v>364</v>
      </c>
      <c r="F256" s="53" t="s">
        <v>2000</v>
      </c>
      <c r="G256" s="53" t="s">
        <v>2018</v>
      </c>
      <c r="H256" s="53">
        <v>43</v>
      </c>
      <c r="I256" s="53" t="s">
        <v>995</v>
      </c>
      <c r="J256" s="53" t="s">
        <v>2009</v>
      </c>
      <c r="K256" s="53" t="s">
        <v>2022</v>
      </c>
    </row>
    <row r="257" spans="1:11" x14ac:dyDescent="0.3">
      <c r="A257" t="str">
        <f>DataInput[[#This Row],[Taxonomy]]&amp;DataInput[[#This Row],[South Africa Activity No]]&amp;DataInput[[#This Row],[Environmental Objectives]]</f>
        <v>South Africa7.7.3Ecosystem protection and 
restoration</v>
      </c>
      <c r="B257" t="s">
        <v>2</v>
      </c>
      <c r="C257" s="78">
        <f>C256</f>
        <v>43</v>
      </c>
      <c r="D257" s="53">
        <v>7.7</v>
      </c>
      <c r="E257" s="53" t="s">
        <v>364</v>
      </c>
      <c r="F257" s="53" t="s">
        <v>2000</v>
      </c>
      <c r="G257" s="53" t="s">
        <v>2018</v>
      </c>
      <c r="H257" s="53">
        <v>43</v>
      </c>
      <c r="I257" s="53" t="s">
        <v>995</v>
      </c>
      <c r="J257" s="53" t="s">
        <v>2007</v>
      </c>
      <c r="K257" s="53" t="s">
        <v>1455</v>
      </c>
    </row>
    <row r="258" spans="1:11" x14ac:dyDescent="0.3">
      <c r="A258" t="str">
        <f>DataInput[[#This Row],[Taxonomy]]&amp;DataInput[[#This Row],[South Africa Activity No]]&amp;DataInput[[#This Row],[Environmental Objectives]]</f>
        <v>South Africa7.7.3Pollution prevention</v>
      </c>
      <c r="B258" t="s">
        <v>2</v>
      </c>
      <c r="C258" s="78">
        <f>C257</f>
        <v>43</v>
      </c>
      <c r="D258" s="53">
        <v>7.7</v>
      </c>
      <c r="E258" s="53" t="s">
        <v>364</v>
      </c>
      <c r="F258" s="53" t="s">
        <v>2000</v>
      </c>
      <c r="G258" s="53" t="s">
        <v>2018</v>
      </c>
      <c r="H258" s="53">
        <v>43</v>
      </c>
      <c r="I258" s="53" t="s">
        <v>995</v>
      </c>
      <c r="J258" s="53" t="s">
        <v>2003</v>
      </c>
      <c r="K258" s="53" t="s">
        <v>2021</v>
      </c>
    </row>
    <row r="259" spans="1:11" x14ac:dyDescent="0.3">
      <c r="A259" t="str">
        <f>DataInput[[#This Row],[Taxonomy]]&amp;DataInput[[#This Row],[South Africa Activity No]]&amp;DataInput[[#This Row],[Environmental Objectives]]</f>
        <v>South Africa7.7.3Sustainable resource use and circularity</v>
      </c>
      <c r="B259" t="s">
        <v>2</v>
      </c>
      <c r="C259" s="78">
        <f>C258</f>
        <v>43</v>
      </c>
      <c r="D259" s="53">
        <v>7.7</v>
      </c>
      <c r="E259" s="53" t="s">
        <v>364</v>
      </c>
      <c r="F259" s="53" t="s">
        <v>2000</v>
      </c>
      <c r="G259" s="53" t="s">
        <v>2018</v>
      </c>
      <c r="H259" s="53">
        <v>43</v>
      </c>
      <c r="I259" s="53" t="s">
        <v>995</v>
      </c>
      <c r="J259" s="53" t="s">
        <v>1959</v>
      </c>
      <c r="K259" s="53" t="s">
        <v>1455</v>
      </c>
    </row>
    <row r="260" spans="1:11" x14ac:dyDescent="0.3">
      <c r="A260" t="str">
        <f>DataInput[[#This Row],[Taxonomy]]&amp;DataInput[[#This Row],[South Africa Activity No]]&amp;DataInput[[#This Row],[Environmental Objectives]]</f>
        <v>South Africa7.7.4Climate change mitigation</v>
      </c>
      <c r="B260" t="s">
        <v>2</v>
      </c>
      <c r="C260" s="78">
        <v>44</v>
      </c>
      <c r="D260" s="53">
        <v>7.7</v>
      </c>
      <c r="E260" s="53" t="s">
        <v>364</v>
      </c>
      <c r="F260" s="53" t="s">
        <v>2000</v>
      </c>
      <c r="G260" s="53" t="s">
        <v>1999</v>
      </c>
      <c r="H260" s="53">
        <v>68</v>
      </c>
      <c r="I260" s="53" t="s">
        <v>999</v>
      </c>
      <c r="J260" s="53" t="s">
        <v>2477</v>
      </c>
      <c r="K260" s="53" t="s">
        <v>2012</v>
      </c>
    </row>
    <row r="261" spans="1:11" x14ac:dyDescent="0.3">
      <c r="A261" t="str">
        <f>DataInput[[#This Row],[Taxonomy]]&amp;DataInput[[#This Row],[South Africa Activity No]]&amp;DataInput[[#This Row],[Environmental Objectives]]</f>
        <v>South Africa7.7.4Climate change adaptation</v>
      </c>
      <c r="B261" t="s">
        <v>2</v>
      </c>
      <c r="C261" s="78">
        <f>C260</f>
        <v>44</v>
      </c>
      <c r="D261" s="53">
        <v>7.7</v>
      </c>
      <c r="E261" s="53" t="s">
        <v>364</v>
      </c>
      <c r="F261" s="53" t="s">
        <v>2000</v>
      </c>
      <c r="G261" s="53" t="s">
        <v>1999</v>
      </c>
      <c r="H261" s="53">
        <v>68</v>
      </c>
      <c r="I261" s="53" t="s">
        <v>999</v>
      </c>
      <c r="J261" s="53" t="s">
        <v>1992</v>
      </c>
      <c r="K261" s="53" t="s">
        <v>2011</v>
      </c>
    </row>
    <row r="262" spans="1:11" x14ac:dyDescent="0.3">
      <c r="A262" t="str">
        <f>DataInput[[#This Row],[Taxonomy]]&amp;DataInput[[#This Row],[South Africa Activity No]]&amp;DataInput[[#This Row],[Environmental Objectives]]</f>
        <v>South Africa7.7.4Sustainable use of water and marine resources</v>
      </c>
      <c r="B262" t="s">
        <v>2</v>
      </c>
      <c r="C262" s="78">
        <f>C261</f>
        <v>44</v>
      </c>
      <c r="D262" s="53">
        <v>7.7</v>
      </c>
      <c r="E262" s="53" t="s">
        <v>364</v>
      </c>
      <c r="F262" s="53" t="s">
        <v>2000</v>
      </c>
      <c r="G262" s="53" t="s">
        <v>1999</v>
      </c>
      <c r="H262" s="53">
        <v>68</v>
      </c>
      <c r="I262" s="53" t="s">
        <v>999</v>
      </c>
      <c r="J262" s="53" t="s">
        <v>2009</v>
      </c>
      <c r="K262" s="53" t="s">
        <v>1455</v>
      </c>
    </row>
    <row r="263" spans="1:11" x14ac:dyDescent="0.3">
      <c r="A263" t="str">
        <f>DataInput[[#This Row],[Taxonomy]]&amp;DataInput[[#This Row],[South Africa Activity No]]&amp;DataInput[[#This Row],[Environmental Objectives]]</f>
        <v>South Africa7.7.4Ecosystem protection and 
restoration</v>
      </c>
      <c r="B263" t="s">
        <v>2</v>
      </c>
      <c r="C263" s="78">
        <f>C262</f>
        <v>44</v>
      </c>
      <c r="D263" s="53">
        <v>7.7</v>
      </c>
      <c r="E263" s="53" t="s">
        <v>364</v>
      </c>
      <c r="F263" s="53" t="s">
        <v>2000</v>
      </c>
      <c r="G263" s="53" t="s">
        <v>1999</v>
      </c>
      <c r="H263" s="53">
        <v>68</v>
      </c>
      <c r="I263" s="53" t="s">
        <v>999</v>
      </c>
      <c r="J263" s="53" t="s">
        <v>2007</v>
      </c>
      <c r="K263" s="53" t="s">
        <v>2006</v>
      </c>
    </row>
    <row r="264" spans="1:11" x14ac:dyDescent="0.3">
      <c r="A264" t="str">
        <f>DataInput[[#This Row],[Taxonomy]]&amp;DataInput[[#This Row],[South Africa Activity No]]&amp;DataInput[[#This Row],[Environmental Objectives]]</f>
        <v>South Africa7.7.4Pollution prevention</v>
      </c>
      <c r="B264" t="s">
        <v>2</v>
      </c>
      <c r="C264" s="78">
        <f>C263</f>
        <v>44</v>
      </c>
      <c r="D264" s="53">
        <v>7.7</v>
      </c>
      <c r="E264" s="53" t="s">
        <v>364</v>
      </c>
      <c r="F264" s="53" t="s">
        <v>2000</v>
      </c>
      <c r="G264" s="53" t="s">
        <v>1999</v>
      </c>
      <c r="H264" s="53">
        <v>68</v>
      </c>
      <c r="I264" s="53" t="s">
        <v>999</v>
      </c>
      <c r="J264" s="53" t="s">
        <v>2003</v>
      </c>
      <c r="K264" s="53" t="s">
        <v>1455</v>
      </c>
    </row>
    <row r="265" spans="1:11" x14ac:dyDescent="0.3">
      <c r="A265" t="str">
        <f>DataInput[[#This Row],[Taxonomy]]&amp;DataInput[[#This Row],[South Africa Activity No]]&amp;DataInput[[#This Row],[Environmental Objectives]]</f>
        <v>South Africa7.7.4Sustainable resource use and circularity</v>
      </c>
      <c r="B265" t="s">
        <v>2</v>
      </c>
      <c r="C265" s="78">
        <f>C264</f>
        <v>44</v>
      </c>
      <c r="D265" s="53">
        <v>7.7</v>
      </c>
      <c r="E265" s="53" t="s">
        <v>364</v>
      </c>
      <c r="F265" s="53" t="s">
        <v>2000</v>
      </c>
      <c r="G265" s="53" t="s">
        <v>1999</v>
      </c>
      <c r="H265" s="53">
        <v>68</v>
      </c>
      <c r="I265" s="53" t="s">
        <v>999</v>
      </c>
      <c r="J265" s="53" t="s">
        <v>1959</v>
      </c>
      <c r="K265" s="53" t="s">
        <v>1455</v>
      </c>
    </row>
    <row r="266" spans="1:11" x14ac:dyDescent="0.3">
      <c r="A266" t="str">
        <f>DataInput[[#This Row],[Taxonomy]]&amp;DataInput[[#This Row],[South Africa Activity No]]&amp;DataInput[[#This Row],[Environmental Objectives]]</f>
        <v>EU7.1.1Climate change mitigation</v>
      </c>
      <c r="B266" t="s">
        <v>1471</v>
      </c>
      <c r="C266" s="79">
        <v>1</v>
      </c>
      <c r="D266" s="53">
        <v>7.1</v>
      </c>
      <c r="E266" s="53" t="s">
        <v>1041</v>
      </c>
      <c r="F266" s="53" t="s">
        <v>2438</v>
      </c>
      <c r="G266" s="53" t="s">
        <v>2436</v>
      </c>
      <c r="H266" s="53">
        <v>203940</v>
      </c>
      <c r="I266" s="53" t="s">
        <v>2435</v>
      </c>
      <c r="J266" s="53" t="s">
        <v>2477</v>
      </c>
      <c r="K266" s="53" t="s">
        <v>2445</v>
      </c>
    </row>
    <row r="267" spans="1:11" x14ac:dyDescent="0.3">
      <c r="A267" t="str">
        <f>DataInput[[#This Row],[Taxonomy]]&amp;DataInput[[#This Row],[South Africa Activity No]]&amp;DataInput[[#This Row],[Environmental Objectives]]</f>
        <v>EU7.1.1Climate change adaptation</v>
      </c>
      <c r="B267" t="s">
        <v>1471</v>
      </c>
      <c r="C267" s="79">
        <f>C266</f>
        <v>1</v>
      </c>
      <c r="D267" s="53">
        <v>7.1</v>
      </c>
      <c r="E267" s="53" t="s">
        <v>1041</v>
      </c>
      <c r="F267" s="53" t="s">
        <v>2438</v>
      </c>
      <c r="G267" s="53" t="s">
        <v>2436</v>
      </c>
      <c r="H267" s="53">
        <v>203940</v>
      </c>
      <c r="I267" s="53" t="s">
        <v>2435</v>
      </c>
      <c r="J267" s="53" t="s">
        <v>1992</v>
      </c>
      <c r="K267" s="53" t="s">
        <v>2426</v>
      </c>
    </row>
    <row r="268" spans="1:11" x14ac:dyDescent="0.3">
      <c r="A268" t="str">
        <f>DataInput[[#This Row],[Taxonomy]]&amp;DataInput[[#This Row],[South Africa Activity No]]&amp;DataInput[[#This Row],[Environmental Objectives]]</f>
        <v>EU7.1.1Sustainable use of water and marine resources</v>
      </c>
      <c r="B268" t="s">
        <v>1471</v>
      </c>
      <c r="C268" s="79">
        <f>C267</f>
        <v>1</v>
      </c>
      <c r="D268" s="53">
        <v>7.1</v>
      </c>
      <c r="E268" s="53" t="s">
        <v>1041</v>
      </c>
      <c r="F268" s="53" t="s">
        <v>2438</v>
      </c>
      <c r="G268" s="53" t="s">
        <v>2436</v>
      </c>
      <c r="H268" s="53">
        <v>203940</v>
      </c>
      <c r="I268" s="53" t="s">
        <v>2435</v>
      </c>
      <c r="J268" s="53" t="s">
        <v>2009</v>
      </c>
      <c r="K268" s="53" t="s">
        <v>2426</v>
      </c>
    </row>
    <row r="269" spans="1:11" x14ac:dyDescent="0.3">
      <c r="A269" t="str">
        <f>DataInput[[#This Row],[Taxonomy]]&amp;DataInput[[#This Row],[South Africa Activity No]]&amp;DataInput[[#This Row],[Environmental Objectives]]</f>
        <v>EU7.1.1Ecosystem protection and 
restoration</v>
      </c>
      <c r="B269" t="s">
        <v>1471</v>
      </c>
      <c r="C269" s="79">
        <f>C268</f>
        <v>1</v>
      </c>
      <c r="D269" s="53">
        <v>7.1</v>
      </c>
      <c r="E269" s="53" t="s">
        <v>1041</v>
      </c>
      <c r="F269" s="53" t="s">
        <v>2438</v>
      </c>
      <c r="G269" s="53" t="s">
        <v>2436</v>
      </c>
      <c r="H269" s="53">
        <v>203940</v>
      </c>
      <c r="I269" s="53" t="s">
        <v>2435</v>
      </c>
      <c r="J269" s="53" t="s">
        <v>2007</v>
      </c>
      <c r="K269" s="53" t="s">
        <v>2443</v>
      </c>
    </row>
    <row r="270" spans="1:11" x14ac:dyDescent="0.3">
      <c r="A270" t="str">
        <f>DataInput[[#This Row],[Taxonomy]]&amp;DataInput[[#This Row],[South Africa Activity No]]&amp;DataInput[[#This Row],[Environmental Objectives]]</f>
        <v>EU7.1.1Pollution prevention</v>
      </c>
      <c r="B270" t="s">
        <v>1471</v>
      </c>
      <c r="C270" s="79">
        <f>C269</f>
        <v>1</v>
      </c>
      <c r="D270" s="53">
        <v>7.1</v>
      </c>
      <c r="E270" s="53" t="s">
        <v>1041</v>
      </c>
      <c r="F270" s="53" t="s">
        <v>2438</v>
      </c>
      <c r="G270" s="53" t="s">
        <v>2436</v>
      </c>
      <c r="H270" s="53">
        <v>203940</v>
      </c>
      <c r="I270" s="53" t="s">
        <v>2435</v>
      </c>
      <c r="J270" s="53" t="s">
        <v>2003</v>
      </c>
      <c r="K270" s="53" t="s">
        <v>2440</v>
      </c>
    </row>
    <row r="271" spans="1:11" x14ac:dyDescent="0.3">
      <c r="A271" t="str">
        <f>DataInput[[#This Row],[Taxonomy]]&amp;DataInput[[#This Row],[South Africa Activity No]]&amp;DataInput[[#This Row],[Environmental Objectives]]</f>
        <v>EU7.1.1Sustainable resource use and circularity</v>
      </c>
      <c r="B271" t="s">
        <v>1471</v>
      </c>
      <c r="C271" s="79">
        <f>C270</f>
        <v>1</v>
      </c>
      <c r="D271" s="53">
        <v>7.1</v>
      </c>
      <c r="E271" s="53" t="s">
        <v>1041</v>
      </c>
      <c r="F271" s="53" t="s">
        <v>2438</v>
      </c>
      <c r="G271" s="53" t="s">
        <v>2436</v>
      </c>
      <c r="H271" s="53">
        <v>203940</v>
      </c>
      <c r="I271" s="53" t="s">
        <v>2435</v>
      </c>
      <c r="J271" s="53" t="s">
        <v>1959</v>
      </c>
      <c r="K271" s="53" t="s">
        <v>1455</v>
      </c>
    </row>
    <row r="272" spans="1:11" x14ac:dyDescent="0.3">
      <c r="A272" t="str">
        <f>DataInput[[#This Row],[Taxonomy]]&amp;DataInput[[#This Row],[South Africa Activity No]]&amp;DataInput[[#This Row],[Environmental Objectives]]</f>
        <v>EU7.2.1Climate change mitigation</v>
      </c>
      <c r="B272" t="s">
        <v>1471</v>
      </c>
      <c r="C272" s="79">
        <v>2</v>
      </c>
      <c r="D272" s="53">
        <v>7.2</v>
      </c>
      <c r="E272" s="53" t="s">
        <v>1966</v>
      </c>
      <c r="F272" s="53" t="s">
        <v>163</v>
      </c>
      <c r="G272" s="53" t="s">
        <v>2423</v>
      </c>
      <c r="H272" s="53" t="s">
        <v>2256</v>
      </c>
      <c r="I272" s="53" t="s">
        <v>2421</v>
      </c>
      <c r="J272" s="53" t="s">
        <v>2477</v>
      </c>
      <c r="K272" s="53" t="s">
        <v>1455</v>
      </c>
    </row>
    <row r="273" spans="1:11" x14ac:dyDescent="0.3">
      <c r="A273" t="str">
        <f>DataInput[[#This Row],[Taxonomy]]&amp;DataInput[[#This Row],[South Africa Activity No]]&amp;DataInput[[#This Row],[Environmental Objectives]]</f>
        <v>EU7.2.1Climate change adaptation</v>
      </c>
      <c r="B273" t="s">
        <v>1471</v>
      </c>
      <c r="C273" s="79">
        <f>C272</f>
        <v>2</v>
      </c>
      <c r="D273" s="53">
        <v>7.2</v>
      </c>
      <c r="E273" s="53" t="s">
        <v>1966</v>
      </c>
      <c r="F273" s="53" t="s">
        <v>163</v>
      </c>
      <c r="G273" s="53" t="s">
        <v>2423</v>
      </c>
      <c r="H273" s="53" t="s">
        <v>2256</v>
      </c>
      <c r="I273" s="53" t="s">
        <v>2421</v>
      </c>
      <c r="J273" s="53" t="s">
        <v>1992</v>
      </c>
      <c r="K273" s="53" t="s">
        <v>2426</v>
      </c>
    </row>
    <row r="274" spans="1:11" x14ac:dyDescent="0.3">
      <c r="A274" t="str">
        <f>DataInput[[#This Row],[Taxonomy]]&amp;DataInput[[#This Row],[South Africa Activity No]]&amp;DataInput[[#This Row],[Environmental Objectives]]</f>
        <v>EU7.2.1Sustainable use of water and marine resources</v>
      </c>
      <c r="B274" t="s">
        <v>1471</v>
      </c>
      <c r="C274" s="79">
        <f>C273</f>
        <v>2</v>
      </c>
      <c r="D274" s="53">
        <v>7.2</v>
      </c>
      <c r="E274" s="53" t="s">
        <v>1966</v>
      </c>
      <c r="F274" s="53" t="s">
        <v>163</v>
      </c>
      <c r="G274" s="53" t="s">
        <v>2423</v>
      </c>
      <c r="H274" s="53" t="s">
        <v>2256</v>
      </c>
      <c r="I274" s="53" t="s">
        <v>2421</v>
      </c>
      <c r="J274" s="53" t="s">
        <v>2009</v>
      </c>
      <c r="K274" s="53" t="s">
        <v>2426</v>
      </c>
    </row>
    <row r="275" spans="1:11" x14ac:dyDescent="0.3">
      <c r="A275" t="str">
        <f>DataInput[[#This Row],[Taxonomy]]&amp;DataInput[[#This Row],[South Africa Activity No]]&amp;DataInput[[#This Row],[Environmental Objectives]]</f>
        <v>EU7.2.1Ecosystem protection and 
restoration</v>
      </c>
      <c r="B275" t="s">
        <v>1471</v>
      </c>
      <c r="C275" s="79">
        <f>C274</f>
        <v>2</v>
      </c>
      <c r="D275" s="53">
        <v>7.2</v>
      </c>
      <c r="E275" s="53" t="s">
        <v>1966</v>
      </c>
      <c r="F275" s="53" t="s">
        <v>163</v>
      </c>
      <c r="G275" s="53" t="s">
        <v>2423</v>
      </c>
      <c r="H275" s="53" t="s">
        <v>2256</v>
      </c>
      <c r="I275" s="53" t="s">
        <v>2421</v>
      </c>
      <c r="J275" s="53" t="s">
        <v>2007</v>
      </c>
      <c r="K275" s="53" t="s">
        <v>2426</v>
      </c>
    </row>
    <row r="276" spans="1:11" x14ac:dyDescent="0.3">
      <c r="A276" t="str">
        <f>DataInput[[#This Row],[Taxonomy]]&amp;DataInput[[#This Row],[South Africa Activity No]]&amp;DataInput[[#This Row],[Environmental Objectives]]</f>
        <v>EU7.2.1Pollution prevention</v>
      </c>
      <c r="B276" t="s">
        <v>1471</v>
      </c>
      <c r="C276" s="79">
        <f>C275</f>
        <v>2</v>
      </c>
      <c r="D276" s="53">
        <v>7.2</v>
      </c>
      <c r="E276" s="53" t="s">
        <v>1966</v>
      </c>
      <c r="F276" s="53" t="s">
        <v>163</v>
      </c>
      <c r="G276" s="53" t="s">
        <v>2423</v>
      </c>
      <c r="H276" s="53" t="s">
        <v>2256</v>
      </c>
      <c r="I276" s="53" t="s">
        <v>2421</v>
      </c>
      <c r="J276" s="53" t="s">
        <v>2003</v>
      </c>
      <c r="K276" s="53" t="s">
        <v>2426</v>
      </c>
    </row>
    <row r="277" spans="1:11" x14ac:dyDescent="0.3">
      <c r="A277" t="str">
        <f>DataInput[[#This Row],[Taxonomy]]&amp;DataInput[[#This Row],[South Africa Activity No]]&amp;DataInput[[#This Row],[Environmental Objectives]]</f>
        <v>EU7.2.1Sustainable resource use and circularity</v>
      </c>
      <c r="B277" t="s">
        <v>1471</v>
      </c>
      <c r="C277" s="79">
        <f>C276</f>
        <v>2</v>
      </c>
      <c r="D277" s="53">
        <v>7.2</v>
      </c>
      <c r="E277" s="53" t="s">
        <v>1966</v>
      </c>
      <c r="F277" s="53" t="s">
        <v>163</v>
      </c>
      <c r="G277" s="53" t="s">
        <v>2423</v>
      </c>
      <c r="H277" s="53" t="s">
        <v>2256</v>
      </c>
      <c r="I277" s="53" t="s">
        <v>2421</v>
      </c>
      <c r="J277" s="53" t="s">
        <v>1959</v>
      </c>
      <c r="K277" s="53" t="s">
        <v>2420</v>
      </c>
    </row>
    <row r="278" spans="1:11" x14ac:dyDescent="0.3">
      <c r="A278" t="str">
        <f>DataInput[[#This Row],[Taxonomy]]&amp;DataInput[[#This Row],[South Africa Activity No]]&amp;DataInput[[#This Row],[Environmental Objectives]]</f>
        <v>EU7.2.2Climate change mitigation</v>
      </c>
      <c r="B278" t="s">
        <v>1471</v>
      </c>
      <c r="C278" s="79">
        <v>3</v>
      </c>
      <c r="D278" s="53">
        <v>7.2</v>
      </c>
      <c r="E278" s="53" t="s">
        <v>1966</v>
      </c>
      <c r="F278" s="53" t="s">
        <v>163</v>
      </c>
      <c r="G278" s="53" t="s">
        <v>2409</v>
      </c>
      <c r="H278" s="53">
        <v>23940</v>
      </c>
      <c r="I278" s="53" t="s">
        <v>1111</v>
      </c>
      <c r="J278" s="53" t="s">
        <v>2477</v>
      </c>
      <c r="K278" s="53" t="s">
        <v>2414</v>
      </c>
    </row>
    <row r="279" spans="1:11" x14ac:dyDescent="0.3">
      <c r="A279" t="str">
        <f>DataInput[[#This Row],[Taxonomy]]&amp;DataInput[[#This Row],[South Africa Activity No]]&amp;DataInput[[#This Row],[Environmental Objectives]]</f>
        <v>EU7.2.2Climate change adaptation</v>
      </c>
      <c r="B279" t="s">
        <v>1471</v>
      </c>
      <c r="C279" s="79">
        <f>C278</f>
        <v>3</v>
      </c>
      <c r="D279" s="53">
        <v>7.2</v>
      </c>
      <c r="E279" s="53" t="s">
        <v>1966</v>
      </c>
      <c r="F279" s="53" t="s">
        <v>163</v>
      </c>
      <c r="G279" s="53" t="s">
        <v>2409</v>
      </c>
      <c r="H279" s="53">
        <v>23940</v>
      </c>
      <c r="I279" s="53" t="s">
        <v>1111</v>
      </c>
      <c r="J279" s="53" t="s">
        <v>1992</v>
      </c>
      <c r="K279" s="53" t="s">
        <v>2015</v>
      </c>
    </row>
    <row r="280" spans="1:11" x14ac:dyDescent="0.3">
      <c r="A280" t="str">
        <f>DataInput[[#This Row],[Taxonomy]]&amp;DataInput[[#This Row],[South Africa Activity No]]&amp;DataInput[[#This Row],[Environmental Objectives]]</f>
        <v>EU7.2.2Sustainable use of water and marine resources</v>
      </c>
      <c r="B280" t="s">
        <v>1471</v>
      </c>
      <c r="C280" s="79">
        <f>C279</f>
        <v>3</v>
      </c>
      <c r="D280" s="53">
        <v>7.2</v>
      </c>
      <c r="E280" s="53" t="s">
        <v>1966</v>
      </c>
      <c r="F280" s="53" t="s">
        <v>163</v>
      </c>
      <c r="G280" s="53" t="s">
        <v>2409</v>
      </c>
      <c r="H280" s="53">
        <v>23940</v>
      </c>
      <c r="I280" s="53" t="s">
        <v>1111</v>
      </c>
      <c r="J280" s="53" t="s">
        <v>2009</v>
      </c>
      <c r="K280" s="53" t="s">
        <v>2015</v>
      </c>
    </row>
    <row r="281" spans="1:11" x14ac:dyDescent="0.3">
      <c r="A281" t="str">
        <f>DataInput[[#This Row],[Taxonomy]]&amp;DataInput[[#This Row],[South Africa Activity No]]&amp;DataInput[[#This Row],[Environmental Objectives]]</f>
        <v>EU7.2.2Ecosystem protection and 
restoration</v>
      </c>
      <c r="B281" t="s">
        <v>1471</v>
      </c>
      <c r="C281" s="79">
        <f>C280</f>
        <v>3</v>
      </c>
      <c r="D281" s="53">
        <v>7.2</v>
      </c>
      <c r="E281" s="53" t="s">
        <v>1966</v>
      </c>
      <c r="F281" s="53" t="s">
        <v>163</v>
      </c>
      <c r="G281" s="53" t="s">
        <v>2409</v>
      </c>
      <c r="H281" s="53">
        <v>23940</v>
      </c>
      <c r="I281" s="53" t="s">
        <v>1111</v>
      </c>
      <c r="J281" s="53" t="s">
        <v>2007</v>
      </c>
      <c r="K281" s="53" t="s">
        <v>2015</v>
      </c>
    </row>
    <row r="282" spans="1:11" x14ac:dyDescent="0.3">
      <c r="A282" t="str">
        <f>DataInput[[#This Row],[Taxonomy]]&amp;DataInput[[#This Row],[South Africa Activity No]]&amp;DataInput[[#This Row],[Environmental Objectives]]</f>
        <v>EU7.2.2Pollution prevention</v>
      </c>
      <c r="B282" t="s">
        <v>1471</v>
      </c>
      <c r="C282" s="79">
        <f>C281</f>
        <v>3</v>
      </c>
      <c r="D282" s="53">
        <v>7.2</v>
      </c>
      <c r="E282" s="53" t="s">
        <v>1966</v>
      </c>
      <c r="F282" s="53" t="s">
        <v>163</v>
      </c>
      <c r="G282" s="53" t="s">
        <v>2409</v>
      </c>
      <c r="H282" s="53">
        <v>23940</v>
      </c>
      <c r="I282" s="53" t="s">
        <v>1111</v>
      </c>
      <c r="J282" s="53" t="s">
        <v>2003</v>
      </c>
      <c r="K282" s="53" t="s">
        <v>2412</v>
      </c>
    </row>
    <row r="283" spans="1:11" x14ac:dyDescent="0.3">
      <c r="A283" t="str">
        <f>DataInput[[#This Row],[Taxonomy]]&amp;DataInput[[#This Row],[South Africa Activity No]]&amp;DataInput[[#This Row],[Environmental Objectives]]</f>
        <v>EU7.2.2Sustainable resource use and circularity</v>
      </c>
      <c r="B283" t="s">
        <v>1471</v>
      </c>
      <c r="C283" s="79">
        <f>C282</f>
        <v>3</v>
      </c>
      <c r="D283" s="53">
        <v>7.2</v>
      </c>
      <c r="E283" s="53" t="s">
        <v>1966</v>
      </c>
      <c r="F283" s="53" t="s">
        <v>163</v>
      </c>
      <c r="G283" s="53" t="s">
        <v>2409</v>
      </c>
      <c r="H283" s="53">
        <v>23940</v>
      </c>
      <c r="I283" s="53" t="s">
        <v>1111</v>
      </c>
      <c r="J283" s="53" t="s">
        <v>1959</v>
      </c>
      <c r="K283" s="53" t="s">
        <v>1455</v>
      </c>
    </row>
    <row r="284" spans="1:11" x14ac:dyDescent="0.3">
      <c r="A284" t="str">
        <f>DataInput[[#This Row],[Taxonomy]]&amp;DataInput[[#This Row],[South Africa Activity No]]&amp;DataInput[[#This Row],[Environmental Objectives]]</f>
        <v>EU7.2.3Climate change mitigation</v>
      </c>
      <c r="B284" t="s">
        <v>1471</v>
      </c>
      <c r="C284" s="79">
        <v>4</v>
      </c>
      <c r="D284" s="53">
        <v>7.2</v>
      </c>
      <c r="E284" s="53" t="s">
        <v>1966</v>
      </c>
      <c r="F284" s="53" t="s">
        <v>163</v>
      </c>
      <c r="G284" s="53" t="s">
        <v>2400</v>
      </c>
      <c r="H284" s="53">
        <v>2420</v>
      </c>
      <c r="I284" s="53" t="s">
        <v>1116</v>
      </c>
      <c r="J284" s="53" t="s">
        <v>2477</v>
      </c>
      <c r="K284" s="53" t="s">
        <v>2405</v>
      </c>
    </row>
    <row r="285" spans="1:11" x14ac:dyDescent="0.3">
      <c r="A285" t="str">
        <f>DataInput[[#This Row],[Taxonomy]]&amp;DataInput[[#This Row],[South Africa Activity No]]&amp;DataInput[[#This Row],[Environmental Objectives]]</f>
        <v>EU7.2.3Climate change adaptation</v>
      </c>
      <c r="B285" t="s">
        <v>1471</v>
      </c>
      <c r="C285" s="79">
        <f>C284</f>
        <v>4</v>
      </c>
      <c r="D285" s="53">
        <v>7.2</v>
      </c>
      <c r="E285" s="53" t="s">
        <v>1966</v>
      </c>
      <c r="F285" s="53" t="s">
        <v>163</v>
      </c>
      <c r="G285" s="53" t="s">
        <v>2400</v>
      </c>
      <c r="H285" s="53">
        <v>2420</v>
      </c>
      <c r="I285" s="53" t="s">
        <v>1116</v>
      </c>
      <c r="J285" s="53" t="s">
        <v>1992</v>
      </c>
      <c r="K285" s="53" t="s">
        <v>2015</v>
      </c>
    </row>
    <row r="286" spans="1:11" x14ac:dyDescent="0.3">
      <c r="A286" t="str">
        <f>DataInput[[#This Row],[Taxonomy]]&amp;DataInput[[#This Row],[South Africa Activity No]]&amp;DataInput[[#This Row],[Environmental Objectives]]</f>
        <v>EU7.2.3Sustainable use of water and marine resources</v>
      </c>
      <c r="B286" t="s">
        <v>1471</v>
      </c>
      <c r="C286" s="79">
        <f>C285</f>
        <v>4</v>
      </c>
      <c r="D286" s="53">
        <v>7.2</v>
      </c>
      <c r="E286" s="53" t="s">
        <v>1966</v>
      </c>
      <c r="F286" s="53" t="s">
        <v>163</v>
      </c>
      <c r="G286" s="53" t="s">
        <v>2400</v>
      </c>
      <c r="H286" s="53">
        <v>2420</v>
      </c>
      <c r="I286" s="53" t="s">
        <v>1116</v>
      </c>
      <c r="J286" s="53" t="s">
        <v>2009</v>
      </c>
      <c r="K286" s="53" t="s">
        <v>2015</v>
      </c>
    </row>
    <row r="287" spans="1:11" x14ac:dyDescent="0.3">
      <c r="A287" t="str">
        <f>DataInput[[#This Row],[Taxonomy]]&amp;DataInput[[#This Row],[South Africa Activity No]]&amp;DataInput[[#This Row],[Environmental Objectives]]</f>
        <v>EU7.2.3Ecosystem protection and 
restoration</v>
      </c>
      <c r="B287" t="s">
        <v>1471</v>
      </c>
      <c r="C287" s="79">
        <f>C286</f>
        <v>4</v>
      </c>
      <c r="D287" s="53">
        <v>7.2</v>
      </c>
      <c r="E287" s="53" t="s">
        <v>1966</v>
      </c>
      <c r="F287" s="53" t="s">
        <v>163</v>
      </c>
      <c r="G287" s="53" t="s">
        <v>2400</v>
      </c>
      <c r="H287" s="53">
        <v>2420</v>
      </c>
      <c r="I287" s="53" t="s">
        <v>1116</v>
      </c>
      <c r="J287" s="53" t="s">
        <v>2007</v>
      </c>
      <c r="K287" s="53" t="s">
        <v>2015</v>
      </c>
    </row>
    <row r="288" spans="1:11" x14ac:dyDescent="0.3">
      <c r="A288" t="str">
        <f>DataInput[[#This Row],[Taxonomy]]&amp;DataInput[[#This Row],[South Africa Activity No]]&amp;DataInput[[#This Row],[Environmental Objectives]]</f>
        <v>EU7.2.3Pollution prevention</v>
      </c>
      <c r="B288" t="s">
        <v>1471</v>
      </c>
      <c r="C288" s="79">
        <f>C287</f>
        <v>4</v>
      </c>
      <c r="D288" s="53">
        <v>7.2</v>
      </c>
      <c r="E288" s="53" t="s">
        <v>1966</v>
      </c>
      <c r="F288" s="53" t="s">
        <v>163</v>
      </c>
      <c r="G288" s="53" t="s">
        <v>2400</v>
      </c>
      <c r="H288" s="53">
        <v>2420</v>
      </c>
      <c r="I288" s="53" t="s">
        <v>1116</v>
      </c>
      <c r="J288" s="53" t="s">
        <v>2003</v>
      </c>
      <c r="K288" s="53" t="s">
        <v>2403</v>
      </c>
    </row>
    <row r="289" spans="1:11" x14ac:dyDescent="0.3">
      <c r="A289" t="str">
        <f>DataInput[[#This Row],[Taxonomy]]&amp;DataInput[[#This Row],[South Africa Activity No]]&amp;DataInput[[#This Row],[Environmental Objectives]]</f>
        <v>EU7.2.3Sustainable resource use and circularity</v>
      </c>
      <c r="B289" t="s">
        <v>1471</v>
      </c>
      <c r="C289" s="79">
        <f>C288</f>
        <v>4</v>
      </c>
      <c r="D289" s="53">
        <v>7.2</v>
      </c>
      <c r="E289" s="53" t="s">
        <v>1966</v>
      </c>
      <c r="F289" s="53" t="s">
        <v>163</v>
      </c>
      <c r="G289" s="53" t="s">
        <v>2400</v>
      </c>
      <c r="H289" s="53">
        <v>2420</v>
      </c>
      <c r="I289" s="53" t="s">
        <v>1116</v>
      </c>
      <c r="J289" s="53" t="s">
        <v>1959</v>
      </c>
      <c r="K289" s="53" t="s">
        <v>1455</v>
      </c>
    </row>
    <row r="290" spans="1:11" x14ac:dyDescent="0.3">
      <c r="A290" t="str">
        <f>DataInput[[#This Row],[Taxonomy]]&amp;DataInput[[#This Row],[South Africa Activity No]]&amp;DataInput[[#This Row],[Environmental Objectives]]</f>
        <v>EU7.2.4Climate change mitigation</v>
      </c>
      <c r="B290" t="s">
        <v>1471</v>
      </c>
      <c r="C290" s="79">
        <v>5</v>
      </c>
      <c r="D290" s="53">
        <v>7.2</v>
      </c>
      <c r="E290" s="53" t="s">
        <v>1966</v>
      </c>
      <c r="F290" s="53" t="s">
        <v>163</v>
      </c>
      <c r="G290" s="53" t="s">
        <v>2391</v>
      </c>
      <c r="H290" s="53" t="s">
        <v>2390</v>
      </c>
      <c r="I290" s="53" t="s">
        <v>2389</v>
      </c>
      <c r="J290" s="53" t="s">
        <v>2477</v>
      </c>
      <c r="K290" s="53" t="s">
        <v>2395</v>
      </c>
    </row>
    <row r="291" spans="1:11" x14ac:dyDescent="0.3">
      <c r="A291" t="str">
        <f>DataInput[[#This Row],[Taxonomy]]&amp;DataInput[[#This Row],[South Africa Activity No]]&amp;DataInput[[#This Row],[Environmental Objectives]]</f>
        <v>EU7.2.4Climate change adaptation</v>
      </c>
      <c r="B291" t="s">
        <v>1471</v>
      </c>
      <c r="C291" s="79">
        <f>C290</f>
        <v>5</v>
      </c>
      <c r="D291" s="53">
        <v>7.2</v>
      </c>
      <c r="E291" s="53" t="s">
        <v>1966</v>
      </c>
      <c r="F291" s="53" t="s">
        <v>163</v>
      </c>
      <c r="G291" s="53" t="s">
        <v>2391</v>
      </c>
      <c r="H291" s="53" t="s">
        <v>2390</v>
      </c>
      <c r="I291" s="53" t="s">
        <v>2389</v>
      </c>
      <c r="J291" s="53" t="s">
        <v>1992</v>
      </c>
      <c r="K291" s="53" t="s">
        <v>2015</v>
      </c>
    </row>
    <row r="292" spans="1:11" x14ac:dyDescent="0.3">
      <c r="A292" t="str">
        <f>DataInput[[#This Row],[Taxonomy]]&amp;DataInput[[#This Row],[South Africa Activity No]]&amp;DataInput[[#This Row],[Environmental Objectives]]</f>
        <v>EU7.2.4Sustainable use of water and marine resources</v>
      </c>
      <c r="B292" t="s">
        <v>1471</v>
      </c>
      <c r="C292" s="79">
        <f>C291</f>
        <v>5</v>
      </c>
      <c r="D292" s="53">
        <v>7.2</v>
      </c>
      <c r="E292" s="53" t="s">
        <v>1966</v>
      </c>
      <c r="F292" s="53" t="s">
        <v>163</v>
      </c>
      <c r="G292" s="53" t="s">
        <v>2391</v>
      </c>
      <c r="H292" s="53" t="s">
        <v>2390</v>
      </c>
      <c r="I292" s="53" t="s">
        <v>2389</v>
      </c>
      <c r="J292" s="53" t="s">
        <v>2009</v>
      </c>
      <c r="K292" s="53" t="s">
        <v>2015</v>
      </c>
    </row>
    <row r="293" spans="1:11" x14ac:dyDescent="0.3">
      <c r="A293" t="str">
        <f>DataInput[[#This Row],[Taxonomy]]&amp;DataInput[[#This Row],[South Africa Activity No]]&amp;DataInput[[#This Row],[Environmental Objectives]]</f>
        <v>EU7.2.4Ecosystem protection and 
restoration</v>
      </c>
      <c r="B293" t="s">
        <v>1471</v>
      </c>
      <c r="C293" s="79">
        <f>C292</f>
        <v>5</v>
      </c>
      <c r="D293" s="53">
        <v>7.2</v>
      </c>
      <c r="E293" s="53" t="s">
        <v>1966</v>
      </c>
      <c r="F293" s="53" t="s">
        <v>163</v>
      </c>
      <c r="G293" s="53" t="s">
        <v>2391</v>
      </c>
      <c r="H293" s="53" t="s">
        <v>2390</v>
      </c>
      <c r="I293" s="53" t="s">
        <v>2389</v>
      </c>
      <c r="J293" s="53" t="s">
        <v>2007</v>
      </c>
      <c r="K293" s="53" t="s">
        <v>2394</v>
      </c>
    </row>
    <row r="294" spans="1:11" x14ac:dyDescent="0.3">
      <c r="A294" t="str">
        <f>DataInput[[#This Row],[Taxonomy]]&amp;DataInput[[#This Row],[South Africa Activity No]]&amp;DataInput[[#This Row],[Environmental Objectives]]</f>
        <v>EU7.2.4Pollution prevention</v>
      </c>
      <c r="B294" t="s">
        <v>1471</v>
      </c>
      <c r="C294" s="79">
        <f>C293</f>
        <v>5</v>
      </c>
      <c r="D294" s="53">
        <v>7.2</v>
      </c>
      <c r="E294" s="53" t="s">
        <v>1966</v>
      </c>
      <c r="F294" s="53" t="s">
        <v>163</v>
      </c>
      <c r="G294" s="53" t="s">
        <v>2391</v>
      </c>
      <c r="H294" s="53" t="s">
        <v>2390</v>
      </c>
      <c r="I294" s="53" t="s">
        <v>2389</v>
      </c>
      <c r="J294" s="53" t="s">
        <v>2003</v>
      </c>
      <c r="K294" s="53" t="s">
        <v>2015</v>
      </c>
    </row>
    <row r="295" spans="1:11" x14ac:dyDescent="0.3">
      <c r="A295" t="str">
        <f>DataInput[[#This Row],[Taxonomy]]&amp;DataInput[[#This Row],[South Africa Activity No]]&amp;DataInput[[#This Row],[Environmental Objectives]]</f>
        <v>EU7.2.4Sustainable resource use and circularity</v>
      </c>
      <c r="B295" t="s">
        <v>1471</v>
      </c>
      <c r="C295" s="79">
        <f>C294</f>
        <v>5</v>
      </c>
      <c r="D295" s="53">
        <v>7.2</v>
      </c>
      <c r="E295" s="53" t="s">
        <v>1966</v>
      </c>
      <c r="F295" s="53" t="s">
        <v>163</v>
      </c>
      <c r="G295" s="53" t="s">
        <v>2391</v>
      </c>
      <c r="H295" s="53" t="s">
        <v>2390</v>
      </c>
      <c r="I295" s="53" t="s">
        <v>2389</v>
      </c>
      <c r="J295" s="53" t="s">
        <v>1959</v>
      </c>
      <c r="K295" s="53" t="s">
        <v>1455</v>
      </c>
    </row>
    <row r="296" spans="1:11" x14ac:dyDescent="0.3">
      <c r="A296" t="str">
        <f>DataInput[[#This Row],[Taxonomy]]&amp;DataInput[[#This Row],[South Africa Activity No]]&amp;DataInput[[#This Row],[Environmental Objectives]]</f>
        <v>EU7.2.5Climate change mitigation</v>
      </c>
      <c r="B296" t="s">
        <v>1471</v>
      </c>
      <c r="C296" s="79">
        <v>6</v>
      </c>
      <c r="D296" s="53">
        <v>7.2</v>
      </c>
      <c r="E296" s="53" t="s">
        <v>1966</v>
      </c>
      <c r="F296" s="53" t="s">
        <v>163</v>
      </c>
      <c r="G296" s="53" t="s">
        <v>2380</v>
      </c>
      <c r="H296" s="53">
        <v>2011</v>
      </c>
      <c r="I296" s="53" t="s">
        <v>1124</v>
      </c>
      <c r="J296" s="53" t="s">
        <v>2477</v>
      </c>
      <c r="K296" s="53" t="s">
        <v>2385</v>
      </c>
    </row>
    <row r="297" spans="1:11" x14ac:dyDescent="0.3">
      <c r="A297" t="str">
        <f>DataInput[[#This Row],[Taxonomy]]&amp;DataInput[[#This Row],[South Africa Activity No]]&amp;DataInput[[#This Row],[Environmental Objectives]]</f>
        <v>EU7.2.5Climate change adaptation</v>
      </c>
      <c r="B297" t="s">
        <v>1471</v>
      </c>
      <c r="C297" s="79">
        <f>C296</f>
        <v>6</v>
      </c>
      <c r="D297" s="53">
        <v>7.2</v>
      </c>
      <c r="E297" s="53" t="s">
        <v>1966</v>
      </c>
      <c r="F297" s="53" t="s">
        <v>163</v>
      </c>
      <c r="G297" s="53" t="s">
        <v>2380</v>
      </c>
      <c r="H297" s="53">
        <v>2011</v>
      </c>
      <c r="I297" s="53" t="s">
        <v>1124</v>
      </c>
      <c r="J297" s="53" t="s">
        <v>1992</v>
      </c>
      <c r="K297" s="53" t="s">
        <v>2015</v>
      </c>
    </row>
    <row r="298" spans="1:11" x14ac:dyDescent="0.3">
      <c r="A298" t="str">
        <f>DataInput[[#This Row],[Taxonomy]]&amp;DataInput[[#This Row],[South Africa Activity No]]&amp;DataInput[[#This Row],[Environmental Objectives]]</f>
        <v>EU7.2.5Sustainable use of water and marine resources</v>
      </c>
      <c r="B298" t="s">
        <v>1471</v>
      </c>
      <c r="C298" s="79">
        <f>C297</f>
        <v>6</v>
      </c>
      <c r="D298" s="53">
        <v>7.2</v>
      </c>
      <c r="E298" s="53" t="s">
        <v>1966</v>
      </c>
      <c r="F298" s="53" t="s">
        <v>163</v>
      </c>
      <c r="G298" s="53" t="s">
        <v>2380</v>
      </c>
      <c r="H298" s="53">
        <v>2011</v>
      </c>
      <c r="I298" s="53" t="s">
        <v>1124</v>
      </c>
      <c r="J298" s="53" t="s">
        <v>2009</v>
      </c>
      <c r="K298" s="53" t="s">
        <v>2015</v>
      </c>
    </row>
    <row r="299" spans="1:11" x14ac:dyDescent="0.3">
      <c r="A299" t="str">
        <f>DataInput[[#This Row],[Taxonomy]]&amp;DataInput[[#This Row],[South Africa Activity No]]&amp;DataInput[[#This Row],[Environmental Objectives]]</f>
        <v>EU7.2.5Ecosystem protection and 
restoration</v>
      </c>
      <c r="B299" t="s">
        <v>1471</v>
      </c>
      <c r="C299" s="79">
        <f>C298</f>
        <v>6</v>
      </c>
      <c r="D299" s="53">
        <v>7.2</v>
      </c>
      <c r="E299" s="53" t="s">
        <v>1966</v>
      </c>
      <c r="F299" s="53" t="s">
        <v>163</v>
      </c>
      <c r="G299" s="53" t="s">
        <v>2380</v>
      </c>
      <c r="H299" s="53">
        <v>2011</v>
      </c>
      <c r="I299" s="53" t="s">
        <v>1124</v>
      </c>
      <c r="J299" s="53" t="s">
        <v>2007</v>
      </c>
      <c r="K299" s="53" t="s">
        <v>1455</v>
      </c>
    </row>
    <row r="300" spans="1:11" x14ac:dyDescent="0.3">
      <c r="A300" t="str">
        <f>DataInput[[#This Row],[Taxonomy]]&amp;DataInput[[#This Row],[South Africa Activity No]]&amp;DataInput[[#This Row],[Environmental Objectives]]</f>
        <v>EU7.2.5Pollution prevention</v>
      </c>
      <c r="B300" t="s">
        <v>1471</v>
      </c>
      <c r="C300" s="79">
        <f>C299</f>
        <v>6</v>
      </c>
      <c r="D300" s="53">
        <v>7.2</v>
      </c>
      <c r="E300" s="53" t="s">
        <v>1966</v>
      </c>
      <c r="F300" s="53" t="s">
        <v>163</v>
      </c>
      <c r="G300" s="53" t="s">
        <v>2380</v>
      </c>
      <c r="H300" s="53">
        <v>2011</v>
      </c>
      <c r="I300" s="53" t="s">
        <v>1124</v>
      </c>
      <c r="J300" s="53" t="s">
        <v>2003</v>
      </c>
      <c r="K300" s="53" t="s">
        <v>2382</v>
      </c>
    </row>
    <row r="301" spans="1:11" x14ac:dyDescent="0.3">
      <c r="A301" t="str">
        <f>DataInput[[#This Row],[Taxonomy]]&amp;DataInput[[#This Row],[South Africa Activity No]]&amp;DataInput[[#This Row],[Environmental Objectives]]</f>
        <v>EU7.2.5Sustainable resource use and circularity</v>
      </c>
      <c r="B301" t="s">
        <v>1471</v>
      </c>
      <c r="C301" s="79">
        <f>C300</f>
        <v>6</v>
      </c>
      <c r="D301" s="53">
        <v>7.2</v>
      </c>
      <c r="E301" s="53" t="s">
        <v>1966</v>
      </c>
      <c r="F301" s="53" t="s">
        <v>163</v>
      </c>
      <c r="G301" s="53" t="s">
        <v>2380</v>
      </c>
      <c r="H301" s="53">
        <v>2011</v>
      </c>
      <c r="I301" s="53" t="s">
        <v>1124</v>
      </c>
      <c r="J301" s="53" t="s">
        <v>1959</v>
      </c>
      <c r="K301" s="53" t="s">
        <v>2015</v>
      </c>
    </row>
    <row r="302" spans="1:11" x14ac:dyDescent="0.3">
      <c r="A302" t="str">
        <f>DataInput[[#This Row],[Taxonomy]]&amp;DataInput[[#This Row],[South Africa Activity No]]&amp;DataInput[[#This Row],[Environmental Objectives]]</f>
        <v>EU7.2.6Climate change mitigation</v>
      </c>
      <c r="B302" t="s">
        <v>1471</v>
      </c>
      <c r="C302" s="79">
        <v>7</v>
      </c>
      <c r="D302" s="53">
        <v>7.2</v>
      </c>
      <c r="E302" s="53" t="s">
        <v>1966</v>
      </c>
      <c r="F302" s="53" t="s">
        <v>163</v>
      </c>
      <c r="G302" s="53" t="s">
        <v>2372</v>
      </c>
      <c r="H302" s="53">
        <v>202</v>
      </c>
      <c r="I302" s="53" t="s">
        <v>2371</v>
      </c>
      <c r="J302" s="53" t="s">
        <v>2477</v>
      </c>
      <c r="K302" s="53" t="s">
        <v>2375</v>
      </c>
    </row>
    <row r="303" spans="1:11" x14ac:dyDescent="0.3">
      <c r="A303" t="str">
        <f>DataInput[[#This Row],[Taxonomy]]&amp;DataInput[[#This Row],[South Africa Activity No]]&amp;DataInput[[#This Row],[Environmental Objectives]]</f>
        <v>EU7.2.6Climate change adaptation</v>
      </c>
      <c r="B303" t="s">
        <v>1471</v>
      </c>
      <c r="C303" s="79">
        <f>C302</f>
        <v>7</v>
      </c>
      <c r="D303" s="53">
        <v>7.2</v>
      </c>
      <c r="E303" s="53" t="s">
        <v>1966</v>
      </c>
      <c r="F303" s="53" t="s">
        <v>163</v>
      </c>
      <c r="G303" s="53" t="s">
        <v>2372</v>
      </c>
      <c r="H303" s="53">
        <v>202</v>
      </c>
      <c r="I303" s="53" t="s">
        <v>2371</v>
      </c>
      <c r="J303" s="53" t="s">
        <v>1992</v>
      </c>
      <c r="K303" s="53" t="s">
        <v>2015</v>
      </c>
    </row>
    <row r="304" spans="1:11" x14ac:dyDescent="0.3">
      <c r="A304" t="str">
        <f>DataInput[[#This Row],[Taxonomy]]&amp;DataInput[[#This Row],[South Africa Activity No]]&amp;DataInput[[#This Row],[Environmental Objectives]]</f>
        <v>EU7.2.6Sustainable use of water and marine resources</v>
      </c>
      <c r="B304" t="s">
        <v>1471</v>
      </c>
      <c r="C304" s="79">
        <f>C303</f>
        <v>7</v>
      </c>
      <c r="D304" s="53">
        <v>7.2</v>
      </c>
      <c r="E304" s="53" t="s">
        <v>1966</v>
      </c>
      <c r="F304" s="53" t="s">
        <v>163</v>
      </c>
      <c r="G304" s="53" t="s">
        <v>2372</v>
      </c>
      <c r="H304" s="53">
        <v>202</v>
      </c>
      <c r="I304" s="53" t="s">
        <v>2371</v>
      </c>
      <c r="J304" s="53" t="s">
        <v>2009</v>
      </c>
      <c r="K304" s="53" t="s">
        <v>2015</v>
      </c>
    </row>
    <row r="305" spans="1:11" x14ac:dyDescent="0.3">
      <c r="A305" t="str">
        <f>DataInput[[#This Row],[Taxonomy]]&amp;DataInput[[#This Row],[South Africa Activity No]]&amp;DataInput[[#This Row],[Environmental Objectives]]</f>
        <v>EU7.2.6Ecosystem protection and 
restoration</v>
      </c>
      <c r="B305" t="s">
        <v>1471</v>
      </c>
      <c r="C305" s="79">
        <f>C304</f>
        <v>7</v>
      </c>
      <c r="D305" s="53">
        <v>7.2</v>
      </c>
      <c r="E305" s="53" t="s">
        <v>1966</v>
      </c>
      <c r="F305" s="53" t="s">
        <v>163</v>
      </c>
      <c r="G305" s="53" t="s">
        <v>2372</v>
      </c>
      <c r="H305" s="53">
        <v>202</v>
      </c>
      <c r="I305" s="53" t="s">
        <v>2371</v>
      </c>
      <c r="J305" s="53" t="s">
        <v>2007</v>
      </c>
      <c r="K305" s="53" t="s">
        <v>1455</v>
      </c>
    </row>
    <row r="306" spans="1:11" x14ac:dyDescent="0.3">
      <c r="A306" t="str">
        <f>DataInput[[#This Row],[Taxonomy]]&amp;DataInput[[#This Row],[South Africa Activity No]]&amp;DataInput[[#This Row],[Environmental Objectives]]</f>
        <v>EU7.2.6Pollution prevention</v>
      </c>
      <c r="B306" t="s">
        <v>1471</v>
      </c>
      <c r="C306" s="79">
        <f>C305</f>
        <v>7</v>
      </c>
      <c r="D306" s="53">
        <v>7.2</v>
      </c>
      <c r="E306" s="53" t="s">
        <v>1966</v>
      </c>
      <c r="F306" s="53" t="s">
        <v>163</v>
      </c>
      <c r="G306" s="53" t="s">
        <v>2372</v>
      </c>
      <c r="H306" s="53">
        <v>202</v>
      </c>
      <c r="I306" s="53" t="s">
        <v>2371</v>
      </c>
      <c r="J306" s="53" t="s">
        <v>2003</v>
      </c>
      <c r="K306" s="53" t="s">
        <v>2374</v>
      </c>
    </row>
    <row r="307" spans="1:11" x14ac:dyDescent="0.3">
      <c r="A307" t="str">
        <f>DataInput[[#This Row],[Taxonomy]]&amp;DataInput[[#This Row],[South Africa Activity No]]&amp;DataInput[[#This Row],[Environmental Objectives]]</f>
        <v>EU7.2.6Sustainable resource use and circularity</v>
      </c>
      <c r="B307" t="s">
        <v>1471</v>
      </c>
      <c r="C307" s="79">
        <f>C306</f>
        <v>7</v>
      </c>
      <c r="D307" s="53">
        <v>7.2</v>
      </c>
      <c r="E307" s="53" t="s">
        <v>1966</v>
      </c>
      <c r="F307" s="53" t="s">
        <v>163</v>
      </c>
      <c r="G307" s="53" t="s">
        <v>2372</v>
      </c>
      <c r="H307" s="53">
        <v>202</v>
      </c>
      <c r="I307" s="53" t="s">
        <v>2371</v>
      </c>
      <c r="J307" s="53" t="s">
        <v>1959</v>
      </c>
      <c r="K307" s="53" t="s">
        <v>2015</v>
      </c>
    </row>
    <row r="308" spans="1:11" x14ac:dyDescent="0.3">
      <c r="A308" t="str">
        <f>DataInput[[#This Row],[Taxonomy]]&amp;DataInput[[#This Row],[South Africa Activity No]]&amp;DataInput[[#This Row],[Environmental Objectives]]</f>
        <v>EU7.2.7Climate change mitigation</v>
      </c>
      <c r="B308" t="s">
        <v>1471</v>
      </c>
      <c r="C308" s="79">
        <v>8</v>
      </c>
      <c r="D308" s="53">
        <v>7.2</v>
      </c>
      <c r="E308" s="53" t="s">
        <v>1966</v>
      </c>
      <c r="F308" s="53" t="s">
        <v>163</v>
      </c>
      <c r="G308" s="53" t="s">
        <v>2364</v>
      </c>
      <c r="H308" s="53">
        <v>202</v>
      </c>
      <c r="I308" s="53" t="s">
        <v>1603</v>
      </c>
      <c r="J308" s="53" t="s">
        <v>2477</v>
      </c>
      <c r="K308" s="53" t="s">
        <v>2369</v>
      </c>
    </row>
    <row r="309" spans="1:11" x14ac:dyDescent="0.3">
      <c r="A309" t="str">
        <f>DataInput[[#This Row],[Taxonomy]]&amp;DataInput[[#This Row],[South Africa Activity No]]&amp;DataInput[[#This Row],[Environmental Objectives]]</f>
        <v>EU7.2.7Climate change adaptation</v>
      </c>
      <c r="B309" t="s">
        <v>1471</v>
      </c>
      <c r="C309" s="79">
        <f>C308</f>
        <v>8</v>
      </c>
      <c r="D309" s="53">
        <v>7.2</v>
      </c>
      <c r="E309" s="53" t="s">
        <v>1966</v>
      </c>
      <c r="F309" s="53" t="s">
        <v>163</v>
      </c>
      <c r="G309" s="53" t="s">
        <v>2364</v>
      </c>
      <c r="H309" s="53">
        <v>202</v>
      </c>
      <c r="I309" s="53" t="s">
        <v>1603</v>
      </c>
      <c r="J309" s="53" t="s">
        <v>1992</v>
      </c>
      <c r="K309" s="53" t="s">
        <v>2015</v>
      </c>
    </row>
    <row r="310" spans="1:11" x14ac:dyDescent="0.3">
      <c r="A310" t="str">
        <f>DataInput[[#This Row],[Taxonomy]]&amp;DataInput[[#This Row],[South Africa Activity No]]&amp;DataInput[[#This Row],[Environmental Objectives]]</f>
        <v>EU7.2.7Sustainable use of water and marine resources</v>
      </c>
      <c r="B310" t="s">
        <v>1471</v>
      </c>
      <c r="C310" s="79">
        <f>C309</f>
        <v>8</v>
      </c>
      <c r="D310" s="53">
        <v>7.2</v>
      </c>
      <c r="E310" s="53" t="s">
        <v>1966</v>
      </c>
      <c r="F310" s="53" t="s">
        <v>163</v>
      </c>
      <c r="G310" s="53" t="s">
        <v>2364</v>
      </c>
      <c r="H310" s="53">
        <v>202</v>
      </c>
      <c r="I310" s="53" t="s">
        <v>1603</v>
      </c>
      <c r="J310" s="53" t="s">
        <v>2009</v>
      </c>
      <c r="K310" s="53" t="s">
        <v>2015</v>
      </c>
    </row>
    <row r="311" spans="1:11" x14ac:dyDescent="0.3">
      <c r="A311" t="str">
        <f>DataInput[[#This Row],[Taxonomy]]&amp;DataInput[[#This Row],[South Africa Activity No]]&amp;DataInput[[#This Row],[Environmental Objectives]]</f>
        <v>EU7.2.7Ecosystem protection and 
restoration</v>
      </c>
      <c r="B311" t="s">
        <v>1471</v>
      </c>
      <c r="C311" s="79">
        <f>C310</f>
        <v>8</v>
      </c>
      <c r="D311" s="53">
        <v>7.2</v>
      </c>
      <c r="E311" s="53" t="s">
        <v>1966</v>
      </c>
      <c r="F311" s="53" t="s">
        <v>163</v>
      </c>
      <c r="G311" s="53" t="s">
        <v>2364</v>
      </c>
      <c r="H311" s="53">
        <v>202</v>
      </c>
      <c r="I311" s="53" t="s">
        <v>1603</v>
      </c>
      <c r="J311" s="53" t="s">
        <v>2007</v>
      </c>
      <c r="K311" s="53" t="s">
        <v>2015</v>
      </c>
    </row>
    <row r="312" spans="1:11" x14ac:dyDescent="0.3">
      <c r="A312" t="str">
        <f>DataInput[[#This Row],[Taxonomy]]&amp;DataInput[[#This Row],[South Africa Activity No]]&amp;DataInput[[#This Row],[Environmental Objectives]]</f>
        <v>EU7.2.7Pollution prevention</v>
      </c>
      <c r="B312" t="s">
        <v>1471</v>
      </c>
      <c r="C312" s="79">
        <f>C311</f>
        <v>8</v>
      </c>
      <c r="D312" s="53">
        <v>7.2</v>
      </c>
      <c r="E312" s="53" t="s">
        <v>1966</v>
      </c>
      <c r="F312" s="53" t="s">
        <v>163</v>
      </c>
      <c r="G312" s="53" t="s">
        <v>2364</v>
      </c>
      <c r="H312" s="53">
        <v>202</v>
      </c>
      <c r="I312" s="53" t="s">
        <v>1603</v>
      </c>
      <c r="J312" s="53" t="s">
        <v>2003</v>
      </c>
      <c r="K312" s="53" t="s">
        <v>2358</v>
      </c>
    </row>
    <row r="313" spans="1:11" x14ac:dyDescent="0.3">
      <c r="A313" t="str">
        <f>DataInput[[#This Row],[Taxonomy]]&amp;DataInput[[#This Row],[South Africa Activity No]]&amp;DataInput[[#This Row],[Environmental Objectives]]</f>
        <v>EU7.2.7Sustainable resource use and circularity</v>
      </c>
      <c r="B313" t="s">
        <v>1471</v>
      </c>
      <c r="C313" s="79">
        <f>C312</f>
        <v>8</v>
      </c>
      <c r="D313" s="53">
        <v>7.2</v>
      </c>
      <c r="E313" s="53" t="s">
        <v>1966</v>
      </c>
      <c r="F313" s="53" t="s">
        <v>163</v>
      </c>
      <c r="G313" s="53" t="s">
        <v>2364</v>
      </c>
      <c r="H313" s="53">
        <v>202</v>
      </c>
      <c r="I313" s="53" t="s">
        <v>1603</v>
      </c>
      <c r="J313" s="53" t="s">
        <v>1959</v>
      </c>
      <c r="K313" s="53" t="s">
        <v>1455</v>
      </c>
    </row>
    <row r="314" spans="1:11" x14ac:dyDescent="0.3">
      <c r="A314" t="str">
        <f>DataInput[[#This Row],[Taxonomy]]&amp;DataInput[[#This Row],[South Africa Activity No]]&amp;DataInput[[#This Row],[Environmental Objectives]]</f>
        <v>EU7.2.8Climate change mitigation</v>
      </c>
      <c r="B314" t="s">
        <v>1471</v>
      </c>
      <c r="C314" s="79">
        <v>9</v>
      </c>
      <c r="D314" s="53">
        <v>7.2</v>
      </c>
      <c r="E314" s="53" t="s">
        <v>1966</v>
      </c>
      <c r="F314" s="53" t="s">
        <v>163</v>
      </c>
      <c r="G314" s="53" t="s">
        <v>2357</v>
      </c>
      <c r="H314" s="53">
        <v>20120</v>
      </c>
      <c r="I314" s="53" t="s">
        <v>1606</v>
      </c>
      <c r="J314" s="53" t="s">
        <v>2477</v>
      </c>
      <c r="K314" s="53" t="s">
        <v>2359</v>
      </c>
    </row>
    <row r="315" spans="1:11" x14ac:dyDescent="0.3">
      <c r="A315" t="str">
        <f>DataInput[[#This Row],[Taxonomy]]&amp;DataInput[[#This Row],[South Africa Activity No]]&amp;DataInput[[#This Row],[Environmental Objectives]]</f>
        <v>EU7.2.8Climate change adaptation</v>
      </c>
      <c r="B315" t="s">
        <v>1471</v>
      </c>
      <c r="C315" s="79">
        <f>C314</f>
        <v>9</v>
      </c>
      <c r="D315" s="53">
        <v>7.2</v>
      </c>
      <c r="E315" s="53" t="s">
        <v>1966</v>
      </c>
      <c r="F315" s="53" t="s">
        <v>163</v>
      </c>
      <c r="G315" s="53" t="s">
        <v>2357</v>
      </c>
      <c r="H315" s="53">
        <v>20120</v>
      </c>
      <c r="I315" s="53" t="s">
        <v>1606</v>
      </c>
      <c r="J315" s="53" t="s">
        <v>1992</v>
      </c>
      <c r="K315" s="53" t="s">
        <v>2015</v>
      </c>
    </row>
    <row r="316" spans="1:11" x14ac:dyDescent="0.3">
      <c r="A316" t="str">
        <f>DataInput[[#This Row],[Taxonomy]]&amp;DataInput[[#This Row],[South Africa Activity No]]&amp;DataInput[[#This Row],[Environmental Objectives]]</f>
        <v>EU7.2.8Sustainable use of water and marine resources</v>
      </c>
      <c r="B316" t="s">
        <v>1471</v>
      </c>
      <c r="C316" s="79">
        <f>C315</f>
        <v>9</v>
      </c>
      <c r="D316" s="53">
        <v>7.2</v>
      </c>
      <c r="E316" s="53" t="s">
        <v>1966</v>
      </c>
      <c r="F316" s="53" t="s">
        <v>163</v>
      </c>
      <c r="G316" s="53" t="s">
        <v>2357</v>
      </c>
      <c r="H316" s="53">
        <v>20120</v>
      </c>
      <c r="I316" s="53" t="s">
        <v>1606</v>
      </c>
      <c r="J316" s="53" t="s">
        <v>2009</v>
      </c>
      <c r="K316" s="53" t="s">
        <v>2015</v>
      </c>
    </row>
    <row r="317" spans="1:11" x14ac:dyDescent="0.3">
      <c r="A317" t="str">
        <f>DataInput[[#This Row],[Taxonomy]]&amp;DataInput[[#This Row],[South Africa Activity No]]&amp;DataInput[[#This Row],[Environmental Objectives]]</f>
        <v>EU7.2.8Ecosystem protection and 
restoration</v>
      </c>
      <c r="B317" t="s">
        <v>1471</v>
      </c>
      <c r="C317" s="79">
        <f>C316</f>
        <v>9</v>
      </c>
      <c r="D317" s="53">
        <v>7.2</v>
      </c>
      <c r="E317" s="53" t="s">
        <v>1966</v>
      </c>
      <c r="F317" s="53" t="s">
        <v>163</v>
      </c>
      <c r="G317" s="53" t="s">
        <v>2357</v>
      </c>
      <c r="H317" s="53">
        <v>20120</v>
      </c>
      <c r="I317" s="53" t="s">
        <v>1606</v>
      </c>
      <c r="J317" s="53" t="s">
        <v>2007</v>
      </c>
      <c r="K317" s="53" t="s">
        <v>2015</v>
      </c>
    </row>
    <row r="318" spans="1:11" x14ac:dyDescent="0.3">
      <c r="A318" t="str">
        <f>DataInput[[#This Row],[Taxonomy]]&amp;DataInput[[#This Row],[South Africa Activity No]]&amp;DataInput[[#This Row],[Environmental Objectives]]</f>
        <v>EU7.2.8Pollution prevention</v>
      </c>
      <c r="B318" t="s">
        <v>1471</v>
      </c>
      <c r="C318" s="79">
        <f>C317</f>
        <v>9</v>
      </c>
      <c r="D318" s="53">
        <v>7.2</v>
      </c>
      <c r="E318" s="53" t="s">
        <v>1966</v>
      </c>
      <c r="F318" s="53" t="s">
        <v>163</v>
      </c>
      <c r="G318" s="53" t="s">
        <v>2357</v>
      </c>
      <c r="H318" s="53">
        <v>20120</v>
      </c>
      <c r="I318" s="53" t="s">
        <v>1606</v>
      </c>
      <c r="J318" s="53" t="s">
        <v>2003</v>
      </c>
      <c r="K318" s="53" t="s">
        <v>2358</v>
      </c>
    </row>
    <row r="319" spans="1:11" x14ac:dyDescent="0.3">
      <c r="A319" t="str">
        <f>DataInput[[#This Row],[Taxonomy]]&amp;DataInput[[#This Row],[South Africa Activity No]]&amp;DataInput[[#This Row],[Environmental Objectives]]</f>
        <v>EU7.2.8Sustainable resource use and circularity</v>
      </c>
      <c r="B319" t="s">
        <v>1471</v>
      </c>
      <c r="C319" s="79">
        <f>C318</f>
        <v>9</v>
      </c>
      <c r="D319" s="53">
        <v>7.2</v>
      </c>
      <c r="E319" s="53" t="s">
        <v>1966</v>
      </c>
      <c r="F319" s="53" t="s">
        <v>163</v>
      </c>
      <c r="G319" s="53" t="s">
        <v>2357</v>
      </c>
      <c r="H319" s="53">
        <v>20120</v>
      </c>
      <c r="I319" s="53" t="s">
        <v>1606</v>
      </c>
      <c r="J319" s="53" t="s">
        <v>1959</v>
      </c>
      <c r="K319" s="53" t="s">
        <v>1455</v>
      </c>
    </row>
    <row r="320" spans="1:11" x14ac:dyDescent="0.3">
      <c r="A320" t="str">
        <f>DataInput[[#This Row],[Taxonomy]]&amp;DataInput[[#This Row],[South Africa Activity No]]&amp;DataInput[[#This Row],[Environmental Objectives]]</f>
        <v>EU7.2.9Climate change mitigation</v>
      </c>
      <c r="B320" t="s">
        <v>1471</v>
      </c>
      <c r="C320" s="79">
        <v>10</v>
      </c>
      <c r="D320" s="53">
        <v>7.2</v>
      </c>
      <c r="E320" s="53" t="s">
        <v>1966</v>
      </c>
      <c r="F320" s="53" t="s">
        <v>163</v>
      </c>
      <c r="G320" s="53" t="s">
        <v>2348</v>
      </c>
      <c r="H320" s="53">
        <v>20130</v>
      </c>
      <c r="I320" s="53" t="s">
        <v>1171</v>
      </c>
      <c r="J320" s="53" t="s">
        <v>2477</v>
      </c>
      <c r="K320" s="53" t="s">
        <v>2355</v>
      </c>
    </row>
    <row r="321" spans="1:11" x14ac:dyDescent="0.3">
      <c r="A321" t="str">
        <f>DataInput[[#This Row],[Taxonomy]]&amp;DataInput[[#This Row],[South Africa Activity No]]&amp;DataInput[[#This Row],[Environmental Objectives]]</f>
        <v>EU7.2.9Climate change adaptation</v>
      </c>
      <c r="B321" t="s">
        <v>1471</v>
      </c>
      <c r="C321" s="79">
        <f>C320</f>
        <v>10</v>
      </c>
      <c r="D321" s="53">
        <v>7.2</v>
      </c>
      <c r="E321" s="53" t="s">
        <v>1966</v>
      </c>
      <c r="F321" s="53" t="s">
        <v>163</v>
      </c>
      <c r="G321" s="53" t="s">
        <v>2348</v>
      </c>
      <c r="H321" s="53">
        <v>20130</v>
      </c>
      <c r="I321" s="53" t="s">
        <v>1171</v>
      </c>
      <c r="J321" s="53" t="s">
        <v>1992</v>
      </c>
      <c r="K321" s="53" t="s">
        <v>2015</v>
      </c>
    </row>
    <row r="322" spans="1:11" x14ac:dyDescent="0.3">
      <c r="A322" t="str">
        <f>DataInput[[#This Row],[Taxonomy]]&amp;DataInput[[#This Row],[South Africa Activity No]]&amp;DataInput[[#This Row],[Environmental Objectives]]</f>
        <v>EU7.2.9Sustainable use of water and marine resources</v>
      </c>
      <c r="B322" t="s">
        <v>1471</v>
      </c>
      <c r="C322" s="79">
        <f>C321</f>
        <v>10</v>
      </c>
      <c r="D322" s="53">
        <v>7.2</v>
      </c>
      <c r="E322" s="53" t="s">
        <v>1966</v>
      </c>
      <c r="F322" s="53" t="s">
        <v>163</v>
      </c>
      <c r="G322" s="53" t="s">
        <v>2348</v>
      </c>
      <c r="H322" s="53">
        <v>20130</v>
      </c>
      <c r="I322" s="53" t="s">
        <v>1171</v>
      </c>
      <c r="J322" s="53" t="s">
        <v>2009</v>
      </c>
      <c r="K322" s="53" t="s">
        <v>2015</v>
      </c>
    </row>
    <row r="323" spans="1:11" x14ac:dyDescent="0.3">
      <c r="A323" t="str">
        <f>DataInput[[#This Row],[Taxonomy]]&amp;DataInput[[#This Row],[South Africa Activity No]]&amp;DataInput[[#This Row],[Environmental Objectives]]</f>
        <v>EU7.2.9Ecosystem protection and 
restoration</v>
      </c>
      <c r="B323" t="s">
        <v>1471</v>
      </c>
      <c r="C323" s="79">
        <f>C322</f>
        <v>10</v>
      </c>
      <c r="D323" s="53">
        <v>7.2</v>
      </c>
      <c r="E323" s="53" t="s">
        <v>1966</v>
      </c>
      <c r="F323" s="53" t="s">
        <v>163</v>
      </c>
      <c r="G323" s="53" t="s">
        <v>2348</v>
      </c>
      <c r="H323" s="53">
        <v>20130</v>
      </c>
      <c r="I323" s="53" t="s">
        <v>1171</v>
      </c>
      <c r="J323" s="53" t="s">
        <v>2007</v>
      </c>
      <c r="K323" s="53" t="s">
        <v>2015</v>
      </c>
    </row>
    <row r="324" spans="1:11" x14ac:dyDescent="0.3">
      <c r="A324" t="str">
        <f>DataInput[[#This Row],[Taxonomy]]&amp;DataInput[[#This Row],[South Africa Activity No]]&amp;DataInput[[#This Row],[Environmental Objectives]]</f>
        <v>EU7.2.9Pollution prevention</v>
      </c>
      <c r="B324" t="s">
        <v>1471</v>
      </c>
      <c r="C324" s="79">
        <f>C323</f>
        <v>10</v>
      </c>
      <c r="D324" s="53">
        <v>7.2</v>
      </c>
      <c r="E324" s="53" t="s">
        <v>1966</v>
      </c>
      <c r="F324" s="53" t="s">
        <v>163</v>
      </c>
      <c r="G324" s="53" t="s">
        <v>2348</v>
      </c>
      <c r="H324" s="53">
        <v>20130</v>
      </c>
      <c r="I324" s="53" t="s">
        <v>1171</v>
      </c>
      <c r="J324" s="53" t="s">
        <v>2003</v>
      </c>
      <c r="K324" s="53" t="s">
        <v>2352</v>
      </c>
    </row>
    <row r="325" spans="1:11" x14ac:dyDescent="0.3">
      <c r="A325" t="str">
        <f>DataInput[[#This Row],[Taxonomy]]&amp;DataInput[[#This Row],[South Africa Activity No]]&amp;DataInput[[#This Row],[Environmental Objectives]]</f>
        <v>EU7.2.9Sustainable resource use and circularity</v>
      </c>
      <c r="B325" t="s">
        <v>1471</v>
      </c>
      <c r="C325" s="79">
        <f>C324</f>
        <v>10</v>
      </c>
      <c r="D325" s="53">
        <v>7.2</v>
      </c>
      <c r="E325" s="53" t="s">
        <v>1966</v>
      </c>
      <c r="F325" s="53" t="s">
        <v>163</v>
      </c>
      <c r="G325" s="53" t="s">
        <v>2348</v>
      </c>
      <c r="H325" s="53">
        <v>20130</v>
      </c>
      <c r="I325" s="53" t="s">
        <v>1171</v>
      </c>
      <c r="J325" s="53" t="s">
        <v>1959</v>
      </c>
      <c r="K325" s="53" t="s">
        <v>1455</v>
      </c>
    </row>
    <row r="326" spans="1:11" x14ac:dyDescent="0.3">
      <c r="A326" t="str">
        <f>DataInput[[#This Row],[Taxonomy]]&amp;DataInput[[#This Row],[South Africa Activity No]]&amp;DataInput[[#This Row],[Environmental Objectives]]</f>
        <v>EU7.3.1Climate change mitigation</v>
      </c>
      <c r="B326" t="s">
        <v>1471</v>
      </c>
      <c r="C326" s="78">
        <v>11</v>
      </c>
      <c r="D326" s="53">
        <v>7.3</v>
      </c>
      <c r="E326" s="53" t="s">
        <v>2221</v>
      </c>
      <c r="F326" s="53" t="s">
        <v>346</v>
      </c>
      <c r="G326" s="53" t="s">
        <v>2337</v>
      </c>
      <c r="H326" s="53">
        <v>3510</v>
      </c>
      <c r="I326" s="53" t="s">
        <v>2335</v>
      </c>
      <c r="J326" s="53" t="s">
        <v>2477</v>
      </c>
      <c r="K326" s="53" t="s">
        <v>1455</v>
      </c>
    </row>
    <row r="327" spans="1:11" x14ac:dyDescent="0.3">
      <c r="A327" t="str">
        <f>DataInput[[#This Row],[Taxonomy]]&amp;DataInput[[#This Row],[South Africa Activity No]]&amp;DataInput[[#This Row],[Environmental Objectives]]</f>
        <v>EU7.3.1Climate change adaptation</v>
      </c>
      <c r="B327" t="s">
        <v>1471</v>
      </c>
      <c r="C327" s="78">
        <f>C326</f>
        <v>11</v>
      </c>
      <c r="D327" s="53">
        <v>7.3</v>
      </c>
      <c r="E327" s="53" t="s">
        <v>2221</v>
      </c>
      <c r="F327" s="53" t="s">
        <v>346</v>
      </c>
      <c r="G327" s="53" t="s">
        <v>2337</v>
      </c>
      <c r="H327" s="53">
        <v>3510</v>
      </c>
      <c r="I327" s="53" t="s">
        <v>2335</v>
      </c>
      <c r="J327" s="53" t="s">
        <v>1992</v>
      </c>
      <c r="K327" s="53" t="s">
        <v>2015</v>
      </c>
    </row>
    <row r="328" spans="1:11" x14ac:dyDescent="0.3">
      <c r="A328" t="str">
        <f>DataInput[[#This Row],[Taxonomy]]&amp;DataInput[[#This Row],[South Africa Activity No]]&amp;DataInput[[#This Row],[Environmental Objectives]]</f>
        <v>EU7.3.1Sustainable use of water and marine resources</v>
      </c>
      <c r="B328" t="s">
        <v>1471</v>
      </c>
      <c r="C328" s="78">
        <f>C327</f>
        <v>11</v>
      </c>
      <c r="D328" s="53">
        <v>7.3</v>
      </c>
      <c r="E328" s="53" t="s">
        <v>2221</v>
      </c>
      <c r="F328" s="53" t="s">
        <v>346</v>
      </c>
      <c r="G328" s="53" t="s">
        <v>2337</v>
      </c>
      <c r="H328" s="53">
        <v>3510</v>
      </c>
      <c r="I328" s="53" t="s">
        <v>2335</v>
      </c>
      <c r="J328" s="53" t="s">
        <v>2009</v>
      </c>
      <c r="K328" s="53" t="s">
        <v>2015</v>
      </c>
    </row>
    <row r="329" spans="1:11" x14ac:dyDescent="0.3">
      <c r="A329" t="str">
        <f>DataInput[[#This Row],[Taxonomy]]&amp;DataInput[[#This Row],[South Africa Activity No]]&amp;DataInput[[#This Row],[Environmental Objectives]]</f>
        <v>EU7.3.1Ecosystem protection and 
restoration</v>
      </c>
      <c r="B329" t="s">
        <v>1471</v>
      </c>
      <c r="C329" s="78">
        <f>C328</f>
        <v>11</v>
      </c>
      <c r="D329" s="53">
        <v>7.3</v>
      </c>
      <c r="E329" s="53" t="s">
        <v>2221</v>
      </c>
      <c r="F329" s="53" t="s">
        <v>346</v>
      </c>
      <c r="G329" s="53" t="s">
        <v>2337</v>
      </c>
      <c r="H329" s="53">
        <v>3510</v>
      </c>
      <c r="I329" s="53" t="s">
        <v>2335</v>
      </c>
      <c r="J329" s="53" t="s">
        <v>2007</v>
      </c>
      <c r="K329" s="53" t="s">
        <v>2015</v>
      </c>
    </row>
    <row r="330" spans="1:11" x14ac:dyDescent="0.3">
      <c r="A330" t="str">
        <f>DataInput[[#This Row],[Taxonomy]]&amp;DataInput[[#This Row],[South Africa Activity No]]&amp;DataInput[[#This Row],[Environmental Objectives]]</f>
        <v>EU7.3.1Pollution prevention</v>
      </c>
      <c r="B330" t="s">
        <v>1471</v>
      </c>
      <c r="C330" s="78">
        <f>C329</f>
        <v>11</v>
      </c>
      <c r="D330" s="53">
        <v>7.3</v>
      </c>
      <c r="E330" s="53" t="s">
        <v>2221</v>
      </c>
      <c r="F330" s="53" t="s">
        <v>346</v>
      </c>
      <c r="G330" s="53" t="s">
        <v>2337</v>
      </c>
      <c r="H330" s="53">
        <v>3510</v>
      </c>
      <c r="I330" s="53" t="s">
        <v>2335</v>
      </c>
      <c r="J330" s="53" t="s">
        <v>2003</v>
      </c>
      <c r="K330" s="53" t="s">
        <v>1455</v>
      </c>
    </row>
    <row r="331" spans="1:11" x14ac:dyDescent="0.3">
      <c r="A331" t="str">
        <f>DataInput[[#This Row],[Taxonomy]]&amp;DataInput[[#This Row],[South Africa Activity No]]&amp;DataInput[[#This Row],[Environmental Objectives]]</f>
        <v>EU7.3.1Sustainable resource use and circularity</v>
      </c>
      <c r="B331" t="s">
        <v>1471</v>
      </c>
      <c r="C331" s="78">
        <f>C330</f>
        <v>11</v>
      </c>
      <c r="D331" s="53">
        <v>7.3</v>
      </c>
      <c r="E331" s="53" t="s">
        <v>2221</v>
      </c>
      <c r="F331" s="53" t="s">
        <v>346</v>
      </c>
      <c r="G331" s="53" t="s">
        <v>2337</v>
      </c>
      <c r="H331" s="53">
        <v>3510</v>
      </c>
      <c r="I331" s="53" t="s">
        <v>2335</v>
      </c>
      <c r="J331" s="53" t="s">
        <v>1959</v>
      </c>
      <c r="K331" s="53" t="s">
        <v>2334</v>
      </c>
    </row>
    <row r="332" spans="1:11" x14ac:dyDescent="0.3">
      <c r="A332" t="str">
        <f>DataInput[[#This Row],[Taxonomy]]&amp;DataInput[[#This Row],[South Africa Activity No]]&amp;DataInput[[#This Row],[Environmental Objectives]]</f>
        <v>EU7.3.2Climate change mitigation</v>
      </c>
      <c r="B332" t="s">
        <v>1471</v>
      </c>
      <c r="C332" s="78">
        <v>12</v>
      </c>
      <c r="D332" s="53">
        <v>7.3</v>
      </c>
      <c r="E332" s="53" t="s">
        <v>2221</v>
      </c>
      <c r="F332" s="53" t="s">
        <v>346</v>
      </c>
      <c r="G332" s="53" t="s">
        <v>2320</v>
      </c>
      <c r="H332" s="53">
        <v>3510</v>
      </c>
      <c r="I332" s="53" t="s">
        <v>27</v>
      </c>
      <c r="J332" s="53" t="s">
        <v>2477</v>
      </c>
      <c r="K332" s="53" t="s">
        <v>2328</v>
      </c>
    </row>
    <row r="333" spans="1:11" x14ac:dyDescent="0.3">
      <c r="A333" t="str">
        <f>DataInput[[#This Row],[Taxonomy]]&amp;DataInput[[#This Row],[South Africa Activity No]]&amp;DataInput[[#This Row],[Environmental Objectives]]</f>
        <v>EU7.3.2Climate change adaptation</v>
      </c>
      <c r="B333" t="s">
        <v>1471</v>
      </c>
      <c r="C333" s="78">
        <f>C332</f>
        <v>12</v>
      </c>
      <c r="D333" s="53">
        <v>7.3</v>
      </c>
      <c r="E333" s="53" t="s">
        <v>2221</v>
      </c>
      <c r="F333" s="53" t="s">
        <v>346</v>
      </c>
      <c r="G333" s="53" t="s">
        <v>2320</v>
      </c>
      <c r="H333" s="53">
        <v>3510</v>
      </c>
      <c r="I333" s="53" t="s">
        <v>27</v>
      </c>
      <c r="J333" s="53" t="s">
        <v>1992</v>
      </c>
      <c r="K333" s="53" t="s">
        <v>2015</v>
      </c>
    </row>
    <row r="334" spans="1:11" x14ac:dyDescent="0.3">
      <c r="A334" t="str">
        <f>DataInput[[#This Row],[Taxonomy]]&amp;DataInput[[#This Row],[South Africa Activity No]]&amp;DataInput[[#This Row],[Environmental Objectives]]</f>
        <v>EU7.3.2Sustainable use of water and marine resources</v>
      </c>
      <c r="B334" t="s">
        <v>1471</v>
      </c>
      <c r="C334" s="78">
        <f>C333</f>
        <v>12</v>
      </c>
      <c r="D334" s="53">
        <v>7.3</v>
      </c>
      <c r="E334" s="53" t="s">
        <v>2221</v>
      </c>
      <c r="F334" s="53" t="s">
        <v>346</v>
      </c>
      <c r="G334" s="53" t="s">
        <v>2320</v>
      </c>
      <c r="H334" s="53">
        <v>3510</v>
      </c>
      <c r="I334" s="53" t="s">
        <v>27</v>
      </c>
      <c r="J334" s="53" t="s">
        <v>2009</v>
      </c>
      <c r="K334" s="53" t="s">
        <v>2326</v>
      </c>
    </row>
    <row r="335" spans="1:11" x14ac:dyDescent="0.3">
      <c r="A335" t="str">
        <f>DataInput[[#This Row],[Taxonomy]]&amp;DataInput[[#This Row],[South Africa Activity No]]&amp;DataInput[[#This Row],[Environmental Objectives]]</f>
        <v>EU7.3.2Ecosystem protection and 
restoration</v>
      </c>
      <c r="B335" t="s">
        <v>1471</v>
      </c>
      <c r="C335" s="78">
        <f>C334</f>
        <v>12</v>
      </c>
      <c r="D335" s="53">
        <v>7.3</v>
      </c>
      <c r="E335" s="53" t="s">
        <v>2221</v>
      </c>
      <c r="F335" s="53" t="s">
        <v>346</v>
      </c>
      <c r="G335" s="53" t="s">
        <v>2320</v>
      </c>
      <c r="H335" s="53">
        <v>3510</v>
      </c>
      <c r="I335" s="53" t="s">
        <v>27</v>
      </c>
      <c r="J335" s="53" t="s">
        <v>2007</v>
      </c>
      <c r="K335" s="53" t="s">
        <v>2015</v>
      </c>
    </row>
    <row r="336" spans="1:11" x14ac:dyDescent="0.3">
      <c r="A336" t="str">
        <f>DataInput[[#This Row],[Taxonomy]]&amp;DataInput[[#This Row],[South Africa Activity No]]&amp;DataInput[[#This Row],[Environmental Objectives]]</f>
        <v>EU7.3.2Pollution prevention</v>
      </c>
      <c r="B336" t="s">
        <v>1471</v>
      </c>
      <c r="C336" s="78">
        <f>C335</f>
        <v>12</v>
      </c>
      <c r="D336" s="53">
        <v>7.3</v>
      </c>
      <c r="E336" s="53" t="s">
        <v>2221</v>
      </c>
      <c r="F336" s="53" t="s">
        <v>346</v>
      </c>
      <c r="G336" s="53" t="s">
        <v>2320</v>
      </c>
      <c r="H336" s="53">
        <v>3510</v>
      </c>
      <c r="I336" s="53" t="s">
        <v>27</v>
      </c>
      <c r="J336" s="53" t="s">
        <v>2003</v>
      </c>
      <c r="K336" s="53" t="s">
        <v>1455</v>
      </c>
    </row>
    <row r="337" spans="1:11" x14ac:dyDescent="0.3">
      <c r="A337" t="str">
        <f>DataInput[[#This Row],[Taxonomy]]&amp;DataInput[[#This Row],[South Africa Activity No]]&amp;DataInput[[#This Row],[Environmental Objectives]]</f>
        <v>EU7.3.2Sustainable resource use and circularity</v>
      </c>
      <c r="B337" t="s">
        <v>1471</v>
      </c>
      <c r="C337" s="78">
        <f>C336</f>
        <v>12</v>
      </c>
      <c r="D337" s="53">
        <v>7.3</v>
      </c>
      <c r="E337" s="53" t="s">
        <v>2221</v>
      </c>
      <c r="F337" s="53" t="s">
        <v>346</v>
      </c>
      <c r="G337" s="53" t="s">
        <v>2320</v>
      </c>
      <c r="H337" s="53">
        <v>3510</v>
      </c>
      <c r="I337" s="53" t="s">
        <v>27</v>
      </c>
      <c r="J337" s="53" t="s">
        <v>1959</v>
      </c>
      <c r="K337" s="53" t="s">
        <v>1455</v>
      </c>
    </row>
    <row r="338" spans="1:11" x14ac:dyDescent="0.3">
      <c r="A338" t="str">
        <f>DataInput[[#This Row],[Taxonomy]]&amp;DataInput[[#This Row],[South Africa Activity No]]&amp;DataInput[[#This Row],[Environmental Objectives]]</f>
        <v>EU7.3.3Climate change mitigation</v>
      </c>
      <c r="B338" t="s">
        <v>1471</v>
      </c>
      <c r="C338" s="78">
        <v>13</v>
      </c>
      <c r="D338" s="53">
        <v>7.3</v>
      </c>
      <c r="E338" s="80" t="s">
        <v>2221</v>
      </c>
      <c r="F338" s="53" t="s">
        <v>346</v>
      </c>
      <c r="G338" s="53" t="s">
        <v>2306</v>
      </c>
      <c r="H338" s="53">
        <v>3510</v>
      </c>
      <c r="I338" s="53" t="s">
        <v>2315</v>
      </c>
      <c r="J338" s="53" t="s">
        <v>2477</v>
      </c>
      <c r="K338" s="53" t="s">
        <v>2314</v>
      </c>
    </row>
    <row r="339" spans="1:11" x14ac:dyDescent="0.3">
      <c r="A339" t="str">
        <f>DataInput[[#This Row],[Taxonomy]]&amp;DataInput[[#This Row],[South Africa Activity No]]&amp;DataInput[[#This Row],[Environmental Objectives]]</f>
        <v>EU7.3.3Climate change adaptation</v>
      </c>
      <c r="B339" t="s">
        <v>1471</v>
      </c>
      <c r="C339" s="78">
        <f>C338</f>
        <v>13</v>
      </c>
      <c r="D339" s="53">
        <v>7.3</v>
      </c>
      <c r="E339" s="53" t="s">
        <v>2221</v>
      </c>
      <c r="F339" s="53" t="s">
        <v>346</v>
      </c>
      <c r="G339" s="53" t="s">
        <v>2306</v>
      </c>
      <c r="H339" s="53">
        <v>3510</v>
      </c>
      <c r="I339" s="53" t="s">
        <v>2305</v>
      </c>
      <c r="J339" s="53" t="s">
        <v>1992</v>
      </c>
      <c r="K339" s="53" t="s">
        <v>2015</v>
      </c>
    </row>
    <row r="340" spans="1:11" x14ac:dyDescent="0.3">
      <c r="A340" t="str">
        <f>DataInput[[#This Row],[Taxonomy]]&amp;DataInput[[#This Row],[South Africa Activity No]]&amp;DataInput[[#This Row],[Environmental Objectives]]</f>
        <v>EU7.3.3Sustainable use of water and marine resources</v>
      </c>
      <c r="B340" t="s">
        <v>1471</v>
      </c>
      <c r="C340" s="78">
        <f>C339</f>
        <v>13</v>
      </c>
      <c r="D340" s="53">
        <v>7.3</v>
      </c>
      <c r="E340" s="53" t="s">
        <v>2221</v>
      </c>
      <c r="F340" s="53" t="s">
        <v>346</v>
      </c>
      <c r="G340" s="53" t="s">
        <v>2306</v>
      </c>
      <c r="H340" s="53">
        <v>3510</v>
      </c>
      <c r="I340" s="53" t="s">
        <v>2305</v>
      </c>
      <c r="J340" s="53" t="s">
        <v>2009</v>
      </c>
      <c r="K340" s="53" t="s">
        <v>2015</v>
      </c>
    </row>
    <row r="341" spans="1:11" x14ac:dyDescent="0.3">
      <c r="A341" t="str">
        <f>DataInput[[#This Row],[Taxonomy]]&amp;DataInput[[#This Row],[South Africa Activity No]]&amp;DataInput[[#This Row],[Environmental Objectives]]</f>
        <v>EU7.3.3Ecosystem protection and 
restoration</v>
      </c>
      <c r="B341" t="s">
        <v>1471</v>
      </c>
      <c r="C341" s="78">
        <f>C340</f>
        <v>13</v>
      </c>
      <c r="D341" s="53">
        <v>7.3</v>
      </c>
      <c r="E341" s="53" t="s">
        <v>2221</v>
      </c>
      <c r="F341" s="53" t="s">
        <v>346</v>
      </c>
      <c r="G341" s="53" t="s">
        <v>2306</v>
      </c>
      <c r="H341" s="53">
        <v>3510</v>
      </c>
      <c r="I341" s="53" t="s">
        <v>2305</v>
      </c>
      <c r="J341" s="53" t="s">
        <v>2007</v>
      </c>
      <c r="K341" s="53" t="s">
        <v>2015</v>
      </c>
    </row>
    <row r="342" spans="1:11" x14ac:dyDescent="0.3">
      <c r="A342" t="str">
        <f>DataInput[[#This Row],[Taxonomy]]&amp;DataInput[[#This Row],[South Africa Activity No]]&amp;DataInput[[#This Row],[Environmental Objectives]]</f>
        <v>EU7.3.3Pollution prevention</v>
      </c>
      <c r="B342" t="s">
        <v>1471</v>
      </c>
      <c r="C342" s="78">
        <f>C341</f>
        <v>13</v>
      </c>
      <c r="D342" s="53">
        <v>7.3</v>
      </c>
      <c r="E342" s="53" t="s">
        <v>2221</v>
      </c>
      <c r="F342" s="53" t="s">
        <v>346</v>
      </c>
      <c r="G342" s="53" t="s">
        <v>2306</v>
      </c>
      <c r="H342" s="53">
        <v>3510</v>
      </c>
      <c r="I342" s="53" t="s">
        <v>2305</v>
      </c>
      <c r="J342" s="53" t="s">
        <v>2003</v>
      </c>
      <c r="K342" s="53" t="s">
        <v>2310</v>
      </c>
    </row>
    <row r="343" spans="1:11" x14ac:dyDescent="0.3">
      <c r="A343" t="str">
        <f>DataInput[[#This Row],[Taxonomy]]&amp;DataInput[[#This Row],[South Africa Activity No]]&amp;DataInput[[#This Row],[Environmental Objectives]]</f>
        <v>EU7.3.3Sustainable resource use and circularity</v>
      </c>
      <c r="B343" t="s">
        <v>1471</v>
      </c>
      <c r="C343" s="78">
        <f>C342</f>
        <v>13</v>
      </c>
      <c r="D343" s="53">
        <v>7.3</v>
      </c>
      <c r="E343" s="53" t="s">
        <v>2221</v>
      </c>
      <c r="F343" s="53" t="s">
        <v>346</v>
      </c>
      <c r="G343" s="53" t="s">
        <v>2306</v>
      </c>
      <c r="H343" s="53">
        <v>3510</v>
      </c>
      <c r="I343" s="53" t="s">
        <v>2305</v>
      </c>
      <c r="J343" s="53" t="s">
        <v>1959</v>
      </c>
      <c r="K343" s="53" t="s">
        <v>1455</v>
      </c>
    </row>
    <row r="344" spans="1:11" x14ac:dyDescent="0.3">
      <c r="A344" t="str">
        <f>DataInput[[#This Row],[Taxonomy]]&amp;DataInput[[#This Row],[South Africa Activity No]]&amp;DataInput[[#This Row],[Environmental Objectives]]</f>
        <v>EU7.3.4Climate change mitigation</v>
      </c>
      <c r="B344" t="s">
        <v>1471</v>
      </c>
      <c r="C344" s="78">
        <v>14</v>
      </c>
      <c r="D344" s="53">
        <v>7.3</v>
      </c>
      <c r="E344" s="53" t="s">
        <v>2221</v>
      </c>
      <c r="F344" s="53" t="s">
        <v>346</v>
      </c>
      <c r="G344" s="53" t="s">
        <v>2293</v>
      </c>
      <c r="H344" s="53">
        <v>3510</v>
      </c>
      <c r="I344" s="53" t="s">
        <v>2292</v>
      </c>
      <c r="J344" s="53" t="s">
        <v>2477</v>
      </c>
      <c r="K344" s="53" t="s">
        <v>2300</v>
      </c>
    </row>
    <row r="345" spans="1:11" x14ac:dyDescent="0.3">
      <c r="A345" t="str">
        <f>DataInput[[#This Row],[Taxonomy]]&amp;DataInput[[#This Row],[South Africa Activity No]]&amp;DataInput[[#This Row],[Environmental Objectives]]</f>
        <v>EU7.3.4Climate change adaptation</v>
      </c>
      <c r="B345" t="s">
        <v>1471</v>
      </c>
      <c r="C345" s="78">
        <f>C344</f>
        <v>14</v>
      </c>
      <c r="D345" s="53">
        <v>7.3</v>
      </c>
      <c r="E345" s="53" t="s">
        <v>2221</v>
      </c>
      <c r="F345" s="53" t="s">
        <v>346</v>
      </c>
      <c r="G345" s="53" t="s">
        <v>2293</v>
      </c>
      <c r="H345" s="53">
        <v>3510</v>
      </c>
      <c r="I345" s="53" t="s">
        <v>2292</v>
      </c>
      <c r="J345" s="53" t="s">
        <v>1992</v>
      </c>
      <c r="K345" s="53" t="s">
        <v>2015</v>
      </c>
    </row>
    <row r="346" spans="1:11" x14ac:dyDescent="0.3">
      <c r="A346" t="str">
        <f>DataInput[[#This Row],[Taxonomy]]&amp;DataInput[[#This Row],[South Africa Activity No]]&amp;DataInput[[#This Row],[Environmental Objectives]]</f>
        <v>EU7.3.4Sustainable use of water and marine resources</v>
      </c>
      <c r="B346" t="s">
        <v>1471</v>
      </c>
      <c r="C346" s="78">
        <f>C345</f>
        <v>14</v>
      </c>
      <c r="D346" s="53">
        <v>7.3</v>
      </c>
      <c r="E346" s="53" t="s">
        <v>2221</v>
      </c>
      <c r="F346" s="53" t="s">
        <v>346</v>
      </c>
      <c r="G346" s="53" t="s">
        <v>2293</v>
      </c>
      <c r="H346" s="53">
        <v>3510</v>
      </c>
      <c r="I346" s="53" t="s">
        <v>2292</v>
      </c>
      <c r="J346" s="53" t="s">
        <v>2009</v>
      </c>
      <c r="K346" s="53" t="s">
        <v>2015</v>
      </c>
    </row>
    <row r="347" spans="1:11" x14ac:dyDescent="0.3">
      <c r="A347" t="str">
        <f>DataInput[[#This Row],[Taxonomy]]&amp;DataInput[[#This Row],[South Africa Activity No]]&amp;DataInput[[#This Row],[Environmental Objectives]]</f>
        <v>EU7.3.4Ecosystem protection and 
restoration</v>
      </c>
      <c r="B347" t="s">
        <v>1471</v>
      </c>
      <c r="C347" s="78">
        <f>C346</f>
        <v>14</v>
      </c>
      <c r="D347" s="53">
        <v>7.3</v>
      </c>
      <c r="E347" s="53" t="s">
        <v>2221</v>
      </c>
      <c r="F347" s="53" t="s">
        <v>346</v>
      </c>
      <c r="G347" s="53" t="s">
        <v>2293</v>
      </c>
      <c r="H347" s="53">
        <v>3510</v>
      </c>
      <c r="I347" s="53" t="s">
        <v>2292</v>
      </c>
      <c r="J347" s="53" t="s">
        <v>2007</v>
      </c>
      <c r="K347" s="53" t="s">
        <v>2015</v>
      </c>
    </row>
    <row r="348" spans="1:11" x14ac:dyDescent="0.3">
      <c r="A348" t="str">
        <f>DataInput[[#This Row],[Taxonomy]]&amp;DataInput[[#This Row],[South Africa Activity No]]&amp;DataInput[[#This Row],[Environmental Objectives]]</f>
        <v>EU7.3.4Pollution prevention</v>
      </c>
      <c r="B348" t="s">
        <v>1471</v>
      </c>
      <c r="C348" s="78">
        <f>C347</f>
        <v>14</v>
      </c>
      <c r="D348" s="53">
        <v>7.3</v>
      </c>
      <c r="E348" s="53" t="s">
        <v>2221</v>
      </c>
      <c r="F348" s="53" t="s">
        <v>346</v>
      </c>
      <c r="G348" s="53" t="s">
        <v>2293</v>
      </c>
      <c r="H348" s="53">
        <v>3510</v>
      </c>
      <c r="I348" s="53" t="s">
        <v>2292</v>
      </c>
      <c r="J348" s="53" t="s">
        <v>2003</v>
      </c>
      <c r="K348" s="53" t="s">
        <v>2296</v>
      </c>
    </row>
    <row r="349" spans="1:11" x14ac:dyDescent="0.3">
      <c r="A349" t="str">
        <f>DataInput[[#This Row],[Taxonomy]]&amp;DataInput[[#This Row],[South Africa Activity No]]&amp;DataInput[[#This Row],[Environmental Objectives]]</f>
        <v>EU7.3.4Sustainable resource use and circularity</v>
      </c>
      <c r="B349" t="s">
        <v>1471</v>
      </c>
      <c r="C349" s="78">
        <f>C348</f>
        <v>14</v>
      </c>
      <c r="D349" s="53">
        <v>7.3</v>
      </c>
      <c r="E349" s="53" t="s">
        <v>2221</v>
      </c>
      <c r="F349" s="53" t="s">
        <v>346</v>
      </c>
      <c r="G349" s="53" t="s">
        <v>2293</v>
      </c>
      <c r="H349" s="53">
        <v>3510</v>
      </c>
      <c r="I349" s="53" t="s">
        <v>2292</v>
      </c>
      <c r="J349" s="53" t="s">
        <v>1959</v>
      </c>
      <c r="K349" s="53" t="s">
        <v>1455</v>
      </c>
    </row>
    <row r="350" spans="1:11" x14ac:dyDescent="0.3">
      <c r="A350" t="str">
        <f>DataInput[[#This Row],[Taxonomy]]&amp;DataInput[[#This Row],[South Africa Activity No]]&amp;DataInput[[#This Row],[Environmental Objectives]]</f>
        <v>EU7.3.5Climate change mitigation</v>
      </c>
      <c r="B350" t="s">
        <v>1471</v>
      </c>
      <c r="C350" s="78">
        <v>15</v>
      </c>
      <c r="D350" s="53">
        <v>7.3</v>
      </c>
      <c r="E350" s="53" t="s">
        <v>2221</v>
      </c>
      <c r="F350" s="53" t="s">
        <v>346</v>
      </c>
      <c r="G350" s="53" t="s">
        <v>2277</v>
      </c>
      <c r="H350" s="53">
        <v>3510</v>
      </c>
      <c r="I350" s="53" t="s">
        <v>1243</v>
      </c>
      <c r="J350" s="53" t="s">
        <v>2477</v>
      </c>
      <c r="K350" s="53" t="s">
        <v>2286</v>
      </c>
    </row>
    <row r="351" spans="1:11" x14ac:dyDescent="0.3">
      <c r="A351" t="str">
        <f>DataInput[[#This Row],[Taxonomy]]&amp;DataInput[[#This Row],[South Africa Activity No]]&amp;DataInput[[#This Row],[Environmental Objectives]]</f>
        <v>EU7.3.5Climate change adaptation</v>
      </c>
      <c r="B351" t="s">
        <v>1471</v>
      </c>
      <c r="C351" s="78">
        <f>C350</f>
        <v>15</v>
      </c>
      <c r="D351" s="53">
        <v>7.3</v>
      </c>
      <c r="E351" s="53" t="s">
        <v>2221</v>
      </c>
      <c r="F351" s="53" t="s">
        <v>346</v>
      </c>
      <c r="G351" s="53" t="s">
        <v>2277</v>
      </c>
      <c r="H351" s="53">
        <v>3510</v>
      </c>
      <c r="I351" s="53" t="s">
        <v>1243</v>
      </c>
      <c r="J351" s="53" t="s">
        <v>1992</v>
      </c>
      <c r="K351" s="53" t="s">
        <v>2015</v>
      </c>
    </row>
    <row r="352" spans="1:11" x14ac:dyDescent="0.3">
      <c r="A352" t="str">
        <f>DataInput[[#This Row],[Taxonomy]]&amp;DataInput[[#This Row],[South Africa Activity No]]&amp;DataInput[[#This Row],[Environmental Objectives]]</f>
        <v>EU7.3.5Sustainable use of water and marine resources</v>
      </c>
      <c r="B352" t="s">
        <v>1471</v>
      </c>
      <c r="C352" s="78">
        <f>C351</f>
        <v>15</v>
      </c>
      <c r="D352" s="53">
        <v>7.3</v>
      </c>
      <c r="E352" s="53" t="s">
        <v>2221</v>
      </c>
      <c r="F352" s="53" t="s">
        <v>346</v>
      </c>
      <c r="G352" s="53" t="s">
        <v>2277</v>
      </c>
      <c r="H352" s="53">
        <v>3510</v>
      </c>
      <c r="I352" s="53" t="s">
        <v>1243</v>
      </c>
      <c r="J352" s="53" t="s">
        <v>2009</v>
      </c>
      <c r="K352" s="53" t="s">
        <v>1455</v>
      </c>
    </row>
    <row r="353" spans="1:11" x14ac:dyDescent="0.3">
      <c r="A353" t="str">
        <f>DataInput[[#This Row],[Taxonomy]]&amp;DataInput[[#This Row],[South Africa Activity No]]&amp;DataInput[[#This Row],[Environmental Objectives]]</f>
        <v>EU7.3.5Ecosystem protection and 
restoration</v>
      </c>
      <c r="B353" t="s">
        <v>1471</v>
      </c>
      <c r="C353" s="78">
        <f>C352</f>
        <v>15</v>
      </c>
      <c r="D353" s="53">
        <v>7.3</v>
      </c>
      <c r="E353" s="53" t="s">
        <v>2221</v>
      </c>
      <c r="F353" s="53" t="s">
        <v>346</v>
      </c>
      <c r="G353" s="53" t="s">
        <v>2277</v>
      </c>
      <c r="H353" s="53">
        <v>3510</v>
      </c>
      <c r="I353" s="53" t="s">
        <v>1243</v>
      </c>
      <c r="J353" s="53" t="s">
        <v>2007</v>
      </c>
      <c r="K353" s="53" t="s">
        <v>2015</v>
      </c>
    </row>
    <row r="354" spans="1:11" x14ac:dyDescent="0.3">
      <c r="A354" t="str">
        <f>DataInput[[#This Row],[Taxonomy]]&amp;DataInput[[#This Row],[South Africa Activity No]]&amp;DataInput[[#This Row],[Environmental Objectives]]</f>
        <v>EU7.3.5Pollution prevention</v>
      </c>
      <c r="B354" t="s">
        <v>1471</v>
      </c>
      <c r="C354" s="78">
        <f>C353</f>
        <v>15</v>
      </c>
      <c r="D354" s="53">
        <v>7.3</v>
      </c>
      <c r="E354" s="53" t="s">
        <v>2221</v>
      </c>
      <c r="F354" s="53" t="s">
        <v>346</v>
      </c>
      <c r="G354" s="53" t="s">
        <v>2277</v>
      </c>
      <c r="H354" s="53">
        <v>3510</v>
      </c>
      <c r="I354" s="53" t="s">
        <v>1243</v>
      </c>
      <c r="J354" s="53" t="s">
        <v>2003</v>
      </c>
      <c r="K354" s="53" t="s">
        <v>2280</v>
      </c>
    </row>
    <row r="355" spans="1:11" x14ac:dyDescent="0.3">
      <c r="A355" t="str">
        <f>DataInput[[#This Row],[Taxonomy]]&amp;DataInput[[#This Row],[South Africa Activity No]]&amp;DataInput[[#This Row],[Environmental Objectives]]</f>
        <v>EU7.3.5Sustainable resource use and circularity</v>
      </c>
      <c r="B355" t="s">
        <v>1471</v>
      </c>
      <c r="C355" s="78">
        <f>C354</f>
        <v>15</v>
      </c>
      <c r="D355" s="53">
        <v>7.3</v>
      </c>
      <c r="E355" s="53" t="s">
        <v>2221</v>
      </c>
      <c r="F355" s="53" t="s">
        <v>346</v>
      </c>
      <c r="G355" s="53" t="s">
        <v>2277</v>
      </c>
      <c r="H355" s="53">
        <v>3510</v>
      </c>
      <c r="I355" s="53" t="s">
        <v>1243</v>
      </c>
      <c r="J355" s="53" t="s">
        <v>1959</v>
      </c>
      <c r="K355" s="53" t="s">
        <v>2265</v>
      </c>
    </row>
    <row r="356" spans="1:11" x14ac:dyDescent="0.3">
      <c r="A356" t="str">
        <f>DataInput[[#This Row],[Taxonomy]]&amp;DataInput[[#This Row],[South Africa Activity No]]&amp;DataInput[[#This Row],[Environmental Objectives]]</f>
        <v>EU7.3.6Climate change mitigation</v>
      </c>
      <c r="B356" t="s">
        <v>1471</v>
      </c>
      <c r="C356" s="78">
        <v>16</v>
      </c>
      <c r="D356" s="53">
        <v>7.3</v>
      </c>
      <c r="E356" s="53" t="s">
        <v>2221</v>
      </c>
      <c r="F356" s="53" t="s">
        <v>346</v>
      </c>
      <c r="G356" s="53" t="s">
        <v>2270</v>
      </c>
      <c r="H356" s="53" t="s">
        <v>2256</v>
      </c>
      <c r="I356" s="53" t="s">
        <v>41</v>
      </c>
      <c r="J356" s="53" t="s">
        <v>2477</v>
      </c>
      <c r="K356" s="53" t="s">
        <v>1455</v>
      </c>
    </row>
    <row r="357" spans="1:11" x14ac:dyDescent="0.3">
      <c r="A357" t="str">
        <f>DataInput[[#This Row],[Taxonomy]]&amp;DataInput[[#This Row],[South Africa Activity No]]&amp;DataInput[[#This Row],[Environmental Objectives]]</f>
        <v>EU7.3.6Climate change adaptation</v>
      </c>
      <c r="B357" t="s">
        <v>1471</v>
      </c>
      <c r="C357" s="78">
        <f>C356</f>
        <v>16</v>
      </c>
      <c r="D357" s="53">
        <v>7.3</v>
      </c>
      <c r="E357" s="53" t="s">
        <v>2221</v>
      </c>
      <c r="F357" s="53" t="s">
        <v>346</v>
      </c>
      <c r="G357" s="53" t="s">
        <v>2270</v>
      </c>
      <c r="H357" s="53" t="s">
        <v>2256</v>
      </c>
      <c r="I357" s="53" t="s">
        <v>41</v>
      </c>
      <c r="J357" s="53" t="s">
        <v>1992</v>
      </c>
      <c r="K357" s="53" t="s">
        <v>2015</v>
      </c>
    </row>
    <row r="358" spans="1:11" x14ac:dyDescent="0.3">
      <c r="A358" t="str">
        <f>DataInput[[#This Row],[Taxonomy]]&amp;DataInput[[#This Row],[South Africa Activity No]]&amp;DataInput[[#This Row],[Environmental Objectives]]</f>
        <v>EU7.3.6Sustainable use of water and marine resources</v>
      </c>
      <c r="B358" t="s">
        <v>1471</v>
      </c>
      <c r="C358" s="78">
        <f>C357</f>
        <v>16</v>
      </c>
      <c r="D358" s="53">
        <v>7.3</v>
      </c>
      <c r="E358" s="53" t="s">
        <v>2221</v>
      </c>
      <c r="F358" s="53" t="s">
        <v>346</v>
      </c>
      <c r="G358" s="53" t="s">
        <v>2270</v>
      </c>
      <c r="H358" s="53" t="s">
        <v>2256</v>
      </c>
      <c r="I358" s="53" t="s">
        <v>41</v>
      </c>
      <c r="J358" s="53" t="s">
        <v>2009</v>
      </c>
      <c r="K358" s="53" t="s">
        <v>2271</v>
      </c>
    </row>
    <row r="359" spans="1:11" x14ac:dyDescent="0.3">
      <c r="A359" t="str">
        <f>DataInput[[#This Row],[Taxonomy]]&amp;DataInput[[#This Row],[South Africa Activity No]]&amp;DataInput[[#This Row],[Environmental Objectives]]</f>
        <v>EU7.3.6Ecosystem protection and 
restoration</v>
      </c>
      <c r="B359" t="s">
        <v>1471</v>
      </c>
      <c r="C359" s="78">
        <f>C358</f>
        <v>16</v>
      </c>
      <c r="D359" s="53">
        <v>7.3</v>
      </c>
      <c r="E359" s="53" t="s">
        <v>2221</v>
      </c>
      <c r="F359" s="53" t="s">
        <v>346</v>
      </c>
      <c r="G359" s="53" t="s">
        <v>2270</v>
      </c>
      <c r="H359" s="53" t="s">
        <v>2256</v>
      </c>
      <c r="I359" s="53" t="s">
        <v>41</v>
      </c>
      <c r="J359" s="53" t="s">
        <v>2007</v>
      </c>
      <c r="K359" s="53" t="s">
        <v>2015</v>
      </c>
    </row>
    <row r="360" spans="1:11" x14ac:dyDescent="0.3">
      <c r="A360" t="str">
        <f>DataInput[[#This Row],[Taxonomy]]&amp;DataInput[[#This Row],[South Africa Activity No]]&amp;DataInput[[#This Row],[Environmental Objectives]]</f>
        <v>EU7.3.6Pollution prevention</v>
      </c>
      <c r="B360" t="s">
        <v>1471</v>
      </c>
      <c r="C360" s="78">
        <f>C359</f>
        <v>16</v>
      </c>
      <c r="D360" s="53">
        <v>7.3</v>
      </c>
      <c r="E360" s="53" t="s">
        <v>2221</v>
      </c>
      <c r="F360" s="53" t="s">
        <v>346</v>
      </c>
      <c r="G360" s="53" t="s">
        <v>2270</v>
      </c>
      <c r="H360" s="53" t="s">
        <v>2256</v>
      </c>
      <c r="I360" s="53" t="s">
        <v>41</v>
      </c>
      <c r="J360" s="53" t="s">
        <v>2003</v>
      </c>
      <c r="K360" s="53" t="s">
        <v>1455</v>
      </c>
    </row>
    <row r="361" spans="1:11" x14ac:dyDescent="0.3">
      <c r="A361" t="str">
        <f>DataInput[[#This Row],[Taxonomy]]&amp;DataInput[[#This Row],[South Africa Activity No]]&amp;DataInput[[#This Row],[Environmental Objectives]]</f>
        <v>EU7.3.6Sustainable resource use and circularity</v>
      </c>
      <c r="B361" t="s">
        <v>1471</v>
      </c>
      <c r="C361" s="78">
        <f>C360</f>
        <v>16</v>
      </c>
      <c r="D361" s="53">
        <v>7.3</v>
      </c>
      <c r="E361" s="53" t="s">
        <v>2221</v>
      </c>
      <c r="F361" s="53" t="s">
        <v>346</v>
      </c>
      <c r="G361" s="53" t="s">
        <v>2270</v>
      </c>
      <c r="H361" s="53" t="s">
        <v>2256</v>
      </c>
      <c r="I361" s="53" t="s">
        <v>41</v>
      </c>
      <c r="J361" s="53" t="s">
        <v>1959</v>
      </c>
      <c r="K361" s="53" t="s">
        <v>2269</v>
      </c>
    </row>
    <row r="362" spans="1:11" x14ac:dyDescent="0.3">
      <c r="A362" t="str">
        <f>DataInput[[#This Row],[Taxonomy]]&amp;DataInput[[#This Row],[South Africa Activity No]]&amp;DataInput[[#This Row],[Environmental Objectives]]</f>
        <v>EU7.3.7Climate change mitigation</v>
      </c>
      <c r="B362" t="s">
        <v>1471</v>
      </c>
      <c r="C362" s="78">
        <v>17</v>
      </c>
      <c r="D362" s="53">
        <v>7.3</v>
      </c>
      <c r="E362" s="53" t="s">
        <v>2221</v>
      </c>
      <c r="F362" s="53" t="s">
        <v>346</v>
      </c>
      <c r="G362" s="53" t="s">
        <v>2266</v>
      </c>
      <c r="H362" s="53" t="s">
        <v>2256</v>
      </c>
      <c r="I362" s="53" t="s">
        <v>43</v>
      </c>
      <c r="J362" s="53" t="s">
        <v>2477</v>
      </c>
      <c r="K362" s="53" t="s">
        <v>1455</v>
      </c>
    </row>
    <row r="363" spans="1:11" x14ac:dyDescent="0.3">
      <c r="A363" t="str">
        <f>DataInput[[#This Row],[Taxonomy]]&amp;DataInput[[#This Row],[South Africa Activity No]]&amp;DataInput[[#This Row],[Environmental Objectives]]</f>
        <v>EU7.3.7Climate change adaptation</v>
      </c>
      <c r="B363" t="s">
        <v>1471</v>
      </c>
      <c r="C363" s="78">
        <f>C362</f>
        <v>17</v>
      </c>
      <c r="D363" s="53">
        <v>7.3</v>
      </c>
      <c r="E363" s="53" t="s">
        <v>2221</v>
      </c>
      <c r="F363" s="53" t="s">
        <v>346</v>
      </c>
      <c r="G363" s="53" t="s">
        <v>2266</v>
      </c>
      <c r="H363" s="53" t="s">
        <v>2256</v>
      </c>
      <c r="I363" s="53" t="s">
        <v>43</v>
      </c>
      <c r="J363" s="53" t="s">
        <v>1992</v>
      </c>
      <c r="K363" s="53" t="s">
        <v>2015</v>
      </c>
    </row>
    <row r="364" spans="1:11" x14ac:dyDescent="0.3">
      <c r="A364" t="str">
        <f>DataInput[[#This Row],[Taxonomy]]&amp;DataInput[[#This Row],[South Africa Activity No]]&amp;DataInput[[#This Row],[Environmental Objectives]]</f>
        <v>EU7.3.7Sustainable use of water and marine resources</v>
      </c>
      <c r="B364" t="s">
        <v>1471</v>
      </c>
      <c r="C364" s="78">
        <f>C363</f>
        <v>17</v>
      </c>
      <c r="D364" s="53">
        <v>7.3</v>
      </c>
      <c r="E364" s="53" t="s">
        <v>2221</v>
      </c>
      <c r="F364" s="53" t="s">
        <v>346</v>
      </c>
      <c r="G364" s="53" t="s">
        <v>2266</v>
      </c>
      <c r="H364" s="53" t="s">
        <v>2256</v>
      </c>
      <c r="I364" s="53" t="s">
        <v>43</v>
      </c>
      <c r="J364" s="53" t="s">
        <v>2009</v>
      </c>
      <c r="K364" s="53" t="s">
        <v>2267</v>
      </c>
    </row>
    <row r="365" spans="1:11" x14ac:dyDescent="0.3">
      <c r="A365" t="str">
        <f>DataInput[[#This Row],[Taxonomy]]&amp;DataInput[[#This Row],[South Africa Activity No]]&amp;DataInput[[#This Row],[Environmental Objectives]]</f>
        <v>EU7.3.7Ecosystem protection and 
restoration</v>
      </c>
      <c r="B365" t="s">
        <v>1471</v>
      </c>
      <c r="C365" s="78">
        <f>C364</f>
        <v>17</v>
      </c>
      <c r="D365" s="53">
        <v>7.3</v>
      </c>
      <c r="E365" s="53" t="s">
        <v>2221</v>
      </c>
      <c r="F365" s="53" t="s">
        <v>346</v>
      </c>
      <c r="G365" s="53" t="s">
        <v>2266</v>
      </c>
      <c r="H365" s="53" t="s">
        <v>2256</v>
      </c>
      <c r="I365" s="53" t="s">
        <v>43</v>
      </c>
      <c r="J365" s="53" t="s">
        <v>2007</v>
      </c>
      <c r="K365" s="53" t="s">
        <v>2015</v>
      </c>
    </row>
    <row r="366" spans="1:11" x14ac:dyDescent="0.3">
      <c r="A366" t="str">
        <f>DataInput[[#This Row],[Taxonomy]]&amp;DataInput[[#This Row],[South Africa Activity No]]&amp;DataInput[[#This Row],[Environmental Objectives]]</f>
        <v>EU7.3.7Pollution prevention</v>
      </c>
      <c r="B366" t="s">
        <v>1471</v>
      </c>
      <c r="C366" s="78">
        <f>C365</f>
        <v>17</v>
      </c>
      <c r="D366" s="53">
        <v>7.3</v>
      </c>
      <c r="E366" s="53" t="s">
        <v>2221</v>
      </c>
      <c r="F366" s="53" t="s">
        <v>346</v>
      </c>
      <c r="G366" s="53" t="s">
        <v>2266</v>
      </c>
      <c r="H366" s="53" t="s">
        <v>2256</v>
      </c>
      <c r="I366" s="53" t="s">
        <v>43</v>
      </c>
      <c r="J366" s="53" t="s">
        <v>2003</v>
      </c>
      <c r="K366" s="53" t="s">
        <v>1455</v>
      </c>
    </row>
    <row r="367" spans="1:11" x14ac:dyDescent="0.3">
      <c r="A367" t="str">
        <f>DataInput[[#This Row],[Taxonomy]]&amp;DataInput[[#This Row],[South Africa Activity No]]&amp;DataInput[[#This Row],[Environmental Objectives]]</f>
        <v>EU7.3.7Sustainable resource use and circularity</v>
      </c>
      <c r="B367" t="s">
        <v>1471</v>
      </c>
      <c r="C367" s="78">
        <f>C366</f>
        <v>17</v>
      </c>
      <c r="D367" s="53">
        <v>7.3</v>
      </c>
      <c r="E367" s="53" t="s">
        <v>2221</v>
      </c>
      <c r="F367" s="53" t="s">
        <v>346</v>
      </c>
      <c r="G367" s="53" t="s">
        <v>2266</v>
      </c>
      <c r="H367" s="53" t="s">
        <v>2256</v>
      </c>
      <c r="I367" s="53" t="s">
        <v>43</v>
      </c>
      <c r="J367" s="53" t="s">
        <v>1959</v>
      </c>
      <c r="K367" s="53" t="s">
        <v>2264</v>
      </c>
    </row>
    <row r="368" spans="1:11" x14ac:dyDescent="0.3">
      <c r="A368" t="str">
        <f>DataInput[[#This Row],[Taxonomy]]&amp;DataInput[[#This Row],[South Africa Activity No]]&amp;DataInput[[#This Row],[Environmental Objectives]]</f>
        <v>EU7.3.8Climate change mitigation</v>
      </c>
      <c r="B368" t="s">
        <v>1471</v>
      </c>
      <c r="C368" s="78">
        <v>18</v>
      </c>
      <c r="D368" s="53">
        <v>7.3</v>
      </c>
      <c r="E368" s="53" t="s">
        <v>2221</v>
      </c>
      <c r="F368" s="53" t="s">
        <v>346</v>
      </c>
      <c r="G368" s="53" t="s">
        <v>2257</v>
      </c>
      <c r="H368" s="53" t="s">
        <v>2256</v>
      </c>
      <c r="I368" s="53" t="s">
        <v>45</v>
      </c>
      <c r="J368" s="53" t="s">
        <v>2477</v>
      </c>
      <c r="K368" s="53" t="s">
        <v>1455</v>
      </c>
    </row>
    <row r="369" spans="1:11" x14ac:dyDescent="0.3">
      <c r="A369" t="str">
        <f>DataInput[[#This Row],[Taxonomy]]&amp;DataInput[[#This Row],[South Africa Activity No]]&amp;DataInput[[#This Row],[Environmental Objectives]]</f>
        <v>EU7.3.8Climate change adaptation</v>
      </c>
      <c r="B369" t="s">
        <v>1471</v>
      </c>
      <c r="C369" s="78">
        <f>C368</f>
        <v>18</v>
      </c>
      <c r="D369" s="53">
        <v>7.3</v>
      </c>
      <c r="E369" s="53" t="s">
        <v>2221</v>
      </c>
      <c r="F369" s="53" t="s">
        <v>346</v>
      </c>
      <c r="G369" s="53" t="s">
        <v>2257</v>
      </c>
      <c r="H369" s="53" t="s">
        <v>2256</v>
      </c>
      <c r="I369" s="53" t="s">
        <v>45</v>
      </c>
      <c r="J369" s="53" t="s">
        <v>1992</v>
      </c>
      <c r="K369" s="53" t="s">
        <v>2015</v>
      </c>
    </row>
    <row r="370" spans="1:11" x14ac:dyDescent="0.3">
      <c r="A370" t="str">
        <f>DataInput[[#This Row],[Taxonomy]]&amp;DataInput[[#This Row],[South Africa Activity No]]&amp;DataInput[[#This Row],[Environmental Objectives]]</f>
        <v>EU7.3.8Sustainable use of water and marine resources</v>
      </c>
      <c r="B370" t="s">
        <v>1471</v>
      </c>
      <c r="C370" s="78">
        <f>C369</f>
        <v>18</v>
      </c>
      <c r="D370" s="53">
        <v>7.3</v>
      </c>
      <c r="E370" s="53" t="s">
        <v>2221</v>
      </c>
      <c r="F370" s="53" t="s">
        <v>346</v>
      </c>
      <c r="G370" s="53" t="s">
        <v>2257</v>
      </c>
      <c r="H370" s="53" t="s">
        <v>2256</v>
      </c>
      <c r="I370" s="53" t="s">
        <v>45</v>
      </c>
      <c r="J370" s="53" t="s">
        <v>2009</v>
      </c>
      <c r="K370" s="53" t="s">
        <v>1455</v>
      </c>
    </row>
    <row r="371" spans="1:11" x14ac:dyDescent="0.3">
      <c r="A371" t="str">
        <f>DataInput[[#This Row],[Taxonomy]]&amp;DataInput[[#This Row],[South Africa Activity No]]&amp;DataInput[[#This Row],[Environmental Objectives]]</f>
        <v>EU7.3.8Ecosystem protection and 
restoration</v>
      </c>
      <c r="B371" t="s">
        <v>1471</v>
      </c>
      <c r="C371" s="78">
        <f>C370</f>
        <v>18</v>
      </c>
      <c r="D371" s="53">
        <v>7.3</v>
      </c>
      <c r="E371" s="53" t="s">
        <v>2221</v>
      </c>
      <c r="F371" s="53" t="s">
        <v>346</v>
      </c>
      <c r="G371" s="53" t="s">
        <v>2257</v>
      </c>
      <c r="H371" s="53" t="s">
        <v>2256</v>
      </c>
      <c r="I371" s="53" t="s">
        <v>45</v>
      </c>
      <c r="J371" s="53" t="s">
        <v>2007</v>
      </c>
      <c r="K371" s="53" t="s">
        <v>2015</v>
      </c>
    </row>
    <row r="372" spans="1:11" x14ac:dyDescent="0.3">
      <c r="A372" t="str">
        <f>DataInput[[#This Row],[Taxonomy]]&amp;DataInput[[#This Row],[South Africa Activity No]]&amp;DataInput[[#This Row],[Environmental Objectives]]</f>
        <v>EU7.3.8Pollution prevention</v>
      </c>
      <c r="B372" t="s">
        <v>1471</v>
      </c>
      <c r="C372" s="78">
        <f>C371</f>
        <v>18</v>
      </c>
      <c r="D372" s="53">
        <v>7.3</v>
      </c>
      <c r="E372" s="53" t="s">
        <v>2221</v>
      </c>
      <c r="F372" s="53" t="s">
        <v>346</v>
      </c>
      <c r="G372" s="53" t="s">
        <v>2257</v>
      </c>
      <c r="H372" s="53" t="s">
        <v>2256</v>
      </c>
      <c r="I372" s="53" t="s">
        <v>45</v>
      </c>
      <c r="J372" s="53" t="s">
        <v>2003</v>
      </c>
      <c r="K372" s="53" t="s">
        <v>2259</v>
      </c>
    </row>
    <row r="373" spans="1:11" x14ac:dyDescent="0.3">
      <c r="A373" t="str">
        <f>DataInput[[#This Row],[Taxonomy]]&amp;DataInput[[#This Row],[South Africa Activity No]]&amp;DataInput[[#This Row],[Environmental Objectives]]</f>
        <v>EU7.3.8Sustainable resource use and circularity</v>
      </c>
      <c r="B373" t="s">
        <v>1471</v>
      </c>
      <c r="C373" s="78">
        <f>C372</f>
        <v>18</v>
      </c>
      <c r="D373" s="53">
        <v>7.3</v>
      </c>
      <c r="E373" s="53" t="s">
        <v>2221</v>
      </c>
      <c r="F373" s="53" t="s">
        <v>346</v>
      </c>
      <c r="G373" s="53" t="s">
        <v>2257</v>
      </c>
      <c r="H373" s="53" t="s">
        <v>2256</v>
      </c>
      <c r="I373" s="53" t="s">
        <v>45</v>
      </c>
      <c r="J373" s="53" t="s">
        <v>1959</v>
      </c>
      <c r="K373" s="53" t="s">
        <v>2254</v>
      </c>
    </row>
    <row r="374" spans="1:11" x14ac:dyDescent="0.3">
      <c r="A374" t="str">
        <f>DataInput[[#This Row],[Taxonomy]]&amp;DataInput[[#This Row],[South Africa Activity No]]&amp;DataInput[[#This Row],[Environmental Objectives]]</f>
        <v>EU7.3.9Climate change mitigation</v>
      </c>
      <c r="B374" t="s">
        <v>1471</v>
      </c>
      <c r="C374" s="78">
        <v>19</v>
      </c>
      <c r="D374" s="53">
        <v>7.3</v>
      </c>
      <c r="E374" s="53" t="s">
        <v>2221</v>
      </c>
      <c r="F374" s="53" t="s">
        <v>346</v>
      </c>
      <c r="G374" s="53" t="s">
        <v>2244</v>
      </c>
      <c r="H374" s="53" t="s">
        <v>2243</v>
      </c>
      <c r="I374" s="53" t="s">
        <v>2242</v>
      </c>
      <c r="J374" s="53" t="s">
        <v>2477</v>
      </c>
      <c r="K374" s="53" t="s">
        <v>2248</v>
      </c>
    </row>
    <row r="375" spans="1:11" x14ac:dyDescent="0.3">
      <c r="A375" t="str">
        <f>DataInput[[#This Row],[Taxonomy]]&amp;DataInput[[#This Row],[South Africa Activity No]]&amp;DataInput[[#This Row],[Environmental Objectives]]</f>
        <v>EU7.3.9Climate change adaptation</v>
      </c>
      <c r="B375" t="s">
        <v>1471</v>
      </c>
      <c r="C375" s="78">
        <f>C374</f>
        <v>19</v>
      </c>
      <c r="D375" s="53">
        <v>7.3</v>
      </c>
      <c r="E375" s="53" t="s">
        <v>2221</v>
      </c>
      <c r="F375" s="53" t="s">
        <v>346</v>
      </c>
      <c r="G375" s="53" t="s">
        <v>2244</v>
      </c>
      <c r="H375" s="53" t="s">
        <v>2243</v>
      </c>
      <c r="I375" s="53" t="s">
        <v>2242</v>
      </c>
      <c r="J375" s="53" t="s">
        <v>1992</v>
      </c>
      <c r="K375" s="53" t="s">
        <v>2015</v>
      </c>
    </row>
    <row r="376" spans="1:11" x14ac:dyDescent="0.3">
      <c r="A376" t="str">
        <f>DataInput[[#This Row],[Taxonomy]]&amp;DataInput[[#This Row],[South Africa Activity No]]&amp;DataInput[[#This Row],[Environmental Objectives]]</f>
        <v>EU7.3.9Sustainable use of water and marine resources</v>
      </c>
      <c r="B376" t="s">
        <v>1471</v>
      </c>
      <c r="C376" s="78">
        <f>C375</f>
        <v>19</v>
      </c>
      <c r="D376" s="53">
        <v>7.3</v>
      </c>
      <c r="E376" s="53" t="s">
        <v>2221</v>
      </c>
      <c r="F376" s="53" t="s">
        <v>346</v>
      </c>
      <c r="G376" s="53" t="s">
        <v>2244</v>
      </c>
      <c r="H376" s="53" t="s">
        <v>2243</v>
      </c>
      <c r="I376" s="53" t="s">
        <v>2242</v>
      </c>
      <c r="J376" s="53" t="s">
        <v>2009</v>
      </c>
      <c r="K376" s="53" t="s">
        <v>2015</v>
      </c>
    </row>
    <row r="377" spans="1:11" x14ac:dyDescent="0.3">
      <c r="A377" t="str">
        <f>DataInput[[#This Row],[Taxonomy]]&amp;DataInput[[#This Row],[South Africa Activity No]]&amp;DataInput[[#This Row],[Environmental Objectives]]</f>
        <v>EU7.3.9Ecosystem protection and 
restoration</v>
      </c>
      <c r="B377" t="s">
        <v>1471</v>
      </c>
      <c r="C377" s="78">
        <f>C376</f>
        <v>19</v>
      </c>
      <c r="D377" s="53">
        <v>7.3</v>
      </c>
      <c r="E377" s="53" t="s">
        <v>2221</v>
      </c>
      <c r="F377" s="53" t="s">
        <v>346</v>
      </c>
      <c r="G377" s="53" t="s">
        <v>2244</v>
      </c>
      <c r="H377" s="53" t="s">
        <v>2243</v>
      </c>
      <c r="I377" s="53" t="s">
        <v>2242</v>
      </c>
      <c r="J377" s="53" t="s">
        <v>2007</v>
      </c>
      <c r="K377" s="53" t="s">
        <v>2015</v>
      </c>
    </row>
    <row r="378" spans="1:11" x14ac:dyDescent="0.3">
      <c r="A378" t="str">
        <f>DataInput[[#This Row],[Taxonomy]]&amp;DataInput[[#This Row],[South Africa Activity No]]&amp;DataInput[[#This Row],[Environmental Objectives]]</f>
        <v>EU7.3.9Pollution prevention</v>
      </c>
      <c r="B378" t="s">
        <v>1471</v>
      </c>
      <c r="C378" s="78">
        <f>C377</f>
        <v>19</v>
      </c>
      <c r="D378" s="53">
        <v>7.3</v>
      </c>
      <c r="E378" s="53" t="s">
        <v>2221</v>
      </c>
      <c r="F378" s="53" t="s">
        <v>346</v>
      </c>
      <c r="G378" s="53" t="s">
        <v>2244</v>
      </c>
      <c r="H378" s="53" t="s">
        <v>2243</v>
      </c>
      <c r="I378" s="53" t="s">
        <v>2242</v>
      </c>
      <c r="J378" s="53" t="s">
        <v>2003</v>
      </c>
      <c r="K378" s="53" t="s">
        <v>2246</v>
      </c>
    </row>
    <row r="379" spans="1:11" x14ac:dyDescent="0.3">
      <c r="A379" t="str">
        <f>DataInput[[#This Row],[Taxonomy]]&amp;DataInput[[#This Row],[South Africa Activity No]]&amp;DataInput[[#This Row],[Environmental Objectives]]</f>
        <v>EU7.3.9Sustainable resource use and circularity</v>
      </c>
      <c r="B379" t="s">
        <v>1471</v>
      </c>
      <c r="C379" s="78">
        <f>C378</f>
        <v>19</v>
      </c>
      <c r="D379" s="53">
        <v>7.3</v>
      </c>
      <c r="E379" s="53" t="s">
        <v>2221</v>
      </c>
      <c r="F379" s="53" t="s">
        <v>346</v>
      </c>
      <c r="G379" s="53" t="s">
        <v>2244</v>
      </c>
      <c r="H379" s="53" t="s">
        <v>2243</v>
      </c>
      <c r="I379" s="53" t="s">
        <v>2242</v>
      </c>
      <c r="J379" s="53" t="s">
        <v>1959</v>
      </c>
      <c r="K379" s="53" t="s">
        <v>1455</v>
      </c>
    </row>
    <row r="380" spans="1:11" x14ac:dyDescent="0.3">
      <c r="A380" t="str">
        <f>DataInput[[#This Row],[Taxonomy]]&amp;DataInput[[#This Row],[South Africa Activity No]]&amp;DataInput[[#This Row],[Environmental Objectives]]</f>
        <v>EU7.3.10Climate change mitigation</v>
      </c>
      <c r="B380" t="s">
        <v>1471</v>
      </c>
      <c r="C380" s="78">
        <v>20</v>
      </c>
      <c r="D380" s="53">
        <v>7.3</v>
      </c>
      <c r="E380" s="53" t="s">
        <v>2221</v>
      </c>
      <c r="F380" s="53" t="s">
        <v>346</v>
      </c>
      <c r="G380" s="53" t="s">
        <v>2234</v>
      </c>
      <c r="H380" s="53">
        <v>35300</v>
      </c>
      <c r="I380" s="53" t="s">
        <v>38</v>
      </c>
      <c r="J380" s="53" t="s">
        <v>2477</v>
      </c>
      <c r="K380" s="53" t="s">
        <v>1455</v>
      </c>
    </row>
    <row r="381" spans="1:11" x14ac:dyDescent="0.3">
      <c r="A381" t="str">
        <f>DataInput[[#This Row],[Taxonomy]]&amp;DataInput[[#This Row],[South Africa Activity No]]&amp;DataInput[[#This Row],[Environmental Objectives]]</f>
        <v>EU7.3.10Climate change adaptation</v>
      </c>
      <c r="B381" t="s">
        <v>1471</v>
      </c>
      <c r="C381" s="78">
        <f>C380</f>
        <v>20</v>
      </c>
      <c r="D381" s="53">
        <v>7.3</v>
      </c>
      <c r="E381" s="53" t="s">
        <v>2221</v>
      </c>
      <c r="F381" s="53" t="s">
        <v>346</v>
      </c>
      <c r="G381" s="53" t="s">
        <v>2234</v>
      </c>
      <c r="H381" s="53">
        <v>35300</v>
      </c>
      <c r="I381" s="53" t="s">
        <v>38</v>
      </c>
      <c r="J381" s="53" t="s">
        <v>1992</v>
      </c>
      <c r="K381" s="53" t="s">
        <v>2015</v>
      </c>
    </row>
    <row r="382" spans="1:11" x14ac:dyDescent="0.3">
      <c r="A382" t="str">
        <f>DataInput[[#This Row],[Taxonomy]]&amp;DataInput[[#This Row],[South Africa Activity No]]&amp;DataInput[[#This Row],[Environmental Objectives]]</f>
        <v>EU7.3.10Sustainable use of water and marine resources</v>
      </c>
      <c r="B382" t="s">
        <v>1471</v>
      </c>
      <c r="C382" s="78">
        <f>C381</f>
        <v>20</v>
      </c>
      <c r="D382" s="53">
        <v>7.3</v>
      </c>
      <c r="E382" s="53" t="s">
        <v>2221</v>
      </c>
      <c r="F382" s="53" t="s">
        <v>346</v>
      </c>
      <c r="G382" s="53" t="s">
        <v>2234</v>
      </c>
      <c r="H382" s="53">
        <v>35300</v>
      </c>
      <c r="I382" s="53" t="s">
        <v>38</v>
      </c>
      <c r="J382" s="53" t="s">
        <v>2009</v>
      </c>
      <c r="K382" s="53" t="s">
        <v>2015</v>
      </c>
    </row>
    <row r="383" spans="1:11" x14ac:dyDescent="0.3">
      <c r="A383" t="str">
        <f>DataInput[[#This Row],[Taxonomy]]&amp;DataInput[[#This Row],[South Africa Activity No]]&amp;DataInput[[#This Row],[Environmental Objectives]]</f>
        <v>EU7.3.10Ecosystem protection and 
restoration</v>
      </c>
      <c r="B383" t="s">
        <v>1471</v>
      </c>
      <c r="C383" s="78">
        <f>C382</f>
        <v>20</v>
      </c>
      <c r="D383" s="53">
        <v>7.3</v>
      </c>
      <c r="E383" s="53" t="s">
        <v>2221</v>
      </c>
      <c r="F383" s="53" t="s">
        <v>346</v>
      </c>
      <c r="G383" s="53" t="s">
        <v>2234</v>
      </c>
      <c r="H383" s="53">
        <v>35300</v>
      </c>
      <c r="I383" s="53" t="s">
        <v>38</v>
      </c>
      <c r="J383" s="53" t="s">
        <v>2007</v>
      </c>
      <c r="K383" s="53" t="s">
        <v>2015</v>
      </c>
    </row>
    <row r="384" spans="1:11" x14ac:dyDescent="0.3">
      <c r="A384" t="str">
        <f>DataInput[[#This Row],[Taxonomy]]&amp;DataInput[[#This Row],[South Africa Activity No]]&amp;DataInput[[#This Row],[Environmental Objectives]]</f>
        <v>EU7.3.10Pollution prevention</v>
      </c>
      <c r="B384" t="s">
        <v>1471</v>
      </c>
      <c r="C384" s="78">
        <f>C383</f>
        <v>20</v>
      </c>
      <c r="D384" s="53">
        <v>7.3</v>
      </c>
      <c r="E384" s="53" t="s">
        <v>2221</v>
      </c>
      <c r="F384" s="53" t="s">
        <v>346</v>
      </c>
      <c r="G384" s="53" t="s">
        <v>2234</v>
      </c>
      <c r="H384" s="53">
        <v>35300</v>
      </c>
      <c r="I384" s="53" t="s">
        <v>38</v>
      </c>
      <c r="J384" s="53" t="s">
        <v>2003</v>
      </c>
      <c r="K384" s="53" t="s">
        <v>2236</v>
      </c>
    </row>
    <row r="385" spans="1:11" x14ac:dyDescent="0.3">
      <c r="A385" t="str">
        <f>DataInput[[#This Row],[Taxonomy]]&amp;DataInput[[#This Row],[South Africa Activity No]]&amp;DataInput[[#This Row],[Environmental Objectives]]</f>
        <v>EU7.3.10Sustainable resource use and circularity</v>
      </c>
      <c r="B385" t="s">
        <v>1471</v>
      </c>
      <c r="C385" s="78">
        <f>C384</f>
        <v>20</v>
      </c>
      <c r="D385" s="53">
        <v>7.3</v>
      </c>
      <c r="E385" s="53" t="s">
        <v>2221</v>
      </c>
      <c r="F385" s="53" t="s">
        <v>346</v>
      </c>
      <c r="G385" s="53" t="s">
        <v>2234</v>
      </c>
      <c r="H385" s="53">
        <v>35300</v>
      </c>
      <c r="I385" s="53" t="s">
        <v>38</v>
      </c>
      <c r="J385" s="53" t="s">
        <v>1959</v>
      </c>
      <c r="K385" s="53" t="s">
        <v>1455</v>
      </c>
    </row>
    <row r="386" spans="1:11" x14ac:dyDescent="0.3">
      <c r="A386" t="str">
        <f>DataInput[[#This Row],[Taxonomy]]&amp;DataInput[[#This Row],[South Africa Activity No]]&amp;DataInput[[#This Row],[Environmental Objectives]]</f>
        <v>EU7.3.11Climate change mitigation</v>
      </c>
      <c r="B386" t="s">
        <v>1471</v>
      </c>
      <c r="C386" s="78">
        <v>21</v>
      </c>
      <c r="D386" s="53">
        <v>7.3</v>
      </c>
      <c r="E386" s="53" t="s">
        <v>2221</v>
      </c>
      <c r="F386" s="53" t="s">
        <v>346</v>
      </c>
      <c r="G386" s="53" t="s">
        <v>2228</v>
      </c>
      <c r="H386" s="53">
        <v>35300</v>
      </c>
      <c r="I386" s="53" t="s">
        <v>1519</v>
      </c>
      <c r="J386" s="53" t="s">
        <v>2477</v>
      </c>
      <c r="K386" s="53" t="s">
        <v>1455</v>
      </c>
    </row>
    <row r="387" spans="1:11" x14ac:dyDescent="0.3">
      <c r="A387" t="str">
        <f>DataInput[[#This Row],[Taxonomy]]&amp;DataInput[[#This Row],[South Africa Activity No]]&amp;DataInput[[#This Row],[Environmental Objectives]]</f>
        <v>EU7.3.11Climate change adaptation</v>
      </c>
      <c r="B387" t="s">
        <v>1471</v>
      </c>
      <c r="C387" s="78">
        <f>C386</f>
        <v>21</v>
      </c>
      <c r="D387" s="53">
        <v>7.3</v>
      </c>
      <c r="E387" s="53" t="s">
        <v>2221</v>
      </c>
      <c r="F387" s="53" t="s">
        <v>346</v>
      </c>
      <c r="G387" s="53" t="s">
        <v>2228</v>
      </c>
      <c r="H387" s="53">
        <v>35300</v>
      </c>
      <c r="I387" s="53" t="s">
        <v>1519</v>
      </c>
      <c r="J387" s="53" t="s">
        <v>1992</v>
      </c>
      <c r="K387" s="53" t="s">
        <v>2015</v>
      </c>
    </row>
    <row r="388" spans="1:11" x14ac:dyDescent="0.3">
      <c r="A388" t="str">
        <f>DataInput[[#This Row],[Taxonomy]]&amp;DataInput[[#This Row],[South Africa Activity No]]&amp;DataInput[[#This Row],[Environmental Objectives]]</f>
        <v>EU7.3.11Sustainable use of water and marine resources</v>
      </c>
      <c r="B388" t="s">
        <v>1471</v>
      </c>
      <c r="C388" s="78">
        <f>C387</f>
        <v>21</v>
      </c>
      <c r="D388" s="53">
        <v>7.3</v>
      </c>
      <c r="E388" s="53" t="s">
        <v>2221</v>
      </c>
      <c r="F388" s="53" t="s">
        <v>346</v>
      </c>
      <c r="G388" s="53" t="s">
        <v>2228</v>
      </c>
      <c r="H388" s="53">
        <v>35300</v>
      </c>
      <c r="I388" s="53" t="s">
        <v>1519</v>
      </c>
      <c r="J388" s="53" t="s">
        <v>2009</v>
      </c>
      <c r="K388" s="53" t="s">
        <v>2015</v>
      </c>
    </row>
    <row r="389" spans="1:11" x14ac:dyDescent="0.3">
      <c r="A389" t="str">
        <f>DataInput[[#This Row],[Taxonomy]]&amp;DataInput[[#This Row],[South Africa Activity No]]&amp;DataInput[[#This Row],[Environmental Objectives]]</f>
        <v>EU7.3.11Ecosystem protection and 
restoration</v>
      </c>
      <c r="B389" t="s">
        <v>1471</v>
      </c>
      <c r="C389" s="78">
        <f>C388</f>
        <v>21</v>
      </c>
      <c r="D389" s="53">
        <v>7.3</v>
      </c>
      <c r="E389" s="53" t="s">
        <v>2221</v>
      </c>
      <c r="F389" s="53" t="s">
        <v>346</v>
      </c>
      <c r="G389" s="53" t="s">
        <v>2228</v>
      </c>
      <c r="H389" s="53">
        <v>35300</v>
      </c>
      <c r="I389" s="53" t="s">
        <v>1519</v>
      </c>
      <c r="J389" s="53" t="s">
        <v>2007</v>
      </c>
      <c r="K389" s="53" t="s">
        <v>1455</v>
      </c>
    </row>
    <row r="390" spans="1:11" x14ac:dyDescent="0.3">
      <c r="A390" t="str">
        <f>DataInput[[#This Row],[Taxonomy]]&amp;DataInput[[#This Row],[South Africa Activity No]]&amp;DataInput[[#This Row],[Environmental Objectives]]</f>
        <v>EU7.3.11Pollution prevention</v>
      </c>
      <c r="B390" t="s">
        <v>1471</v>
      </c>
      <c r="C390" s="78">
        <f>C389</f>
        <v>21</v>
      </c>
      <c r="D390" s="53">
        <v>7.3</v>
      </c>
      <c r="E390" s="53" t="s">
        <v>2221</v>
      </c>
      <c r="F390" s="53" t="s">
        <v>346</v>
      </c>
      <c r="G390" s="53" t="s">
        <v>2228</v>
      </c>
      <c r="H390" s="53">
        <v>35300</v>
      </c>
      <c r="I390" s="53" t="s">
        <v>1519</v>
      </c>
      <c r="J390" s="53" t="s">
        <v>2003</v>
      </c>
      <c r="K390" s="53" t="s">
        <v>2229</v>
      </c>
    </row>
    <row r="391" spans="1:11" x14ac:dyDescent="0.3">
      <c r="A391" t="str">
        <f>DataInput[[#This Row],[Taxonomy]]&amp;DataInput[[#This Row],[South Africa Activity No]]&amp;DataInput[[#This Row],[Environmental Objectives]]</f>
        <v>EU7.3.11Sustainable resource use and circularity</v>
      </c>
      <c r="B391" t="s">
        <v>1471</v>
      </c>
      <c r="C391" s="78">
        <f>C390</f>
        <v>21</v>
      </c>
      <c r="D391" s="53">
        <v>7.3</v>
      </c>
      <c r="E391" s="53" t="s">
        <v>2221</v>
      </c>
      <c r="F391" s="53" t="s">
        <v>346</v>
      </c>
      <c r="G391" s="53" t="s">
        <v>2228</v>
      </c>
      <c r="H391" s="53">
        <v>35300</v>
      </c>
      <c r="I391" s="53" t="s">
        <v>1519</v>
      </c>
      <c r="J391" s="53" t="s">
        <v>1959</v>
      </c>
      <c r="K391" s="53" t="s">
        <v>2226</v>
      </c>
    </row>
    <row r="392" spans="1:11" x14ac:dyDescent="0.3">
      <c r="A392" t="str">
        <f>DataInput[[#This Row],[Taxonomy]]&amp;DataInput[[#This Row],[South Africa Activity No]]&amp;DataInput[[#This Row],[Environmental Objectives]]</f>
        <v>EU7.3.12Climate change mitigation</v>
      </c>
      <c r="B392" t="s">
        <v>1471</v>
      </c>
      <c r="C392" s="78">
        <v>22</v>
      </c>
      <c r="D392" s="53">
        <v>7.3</v>
      </c>
      <c r="E392" s="53" t="s">
        <v>2221</v>
      </c>
      <c r="F392" s="53" t="s">
        <v>346</v>
      </c>
      <c r="G392" s="53" t="s">
        <v>2220</v>
      </c>
      <c r="H392" s="53">
        <v>35300</v>
      </c>
      <c r="I392" s="53" t="s">
        <v>1509</v>
      </c>
      <c r="J392" s="53" t="s">
        <v>2477</v>
      </c>
      <c r="K392" s="53" t="s">
        <v>1455</v>
      </c>
    </row>
    <row r="393" spans="1:11" x14ac:dyDescent="0.3">
      <c r="A393" t="str">
        <f>DataInput[[#This Row],[Taxonomy]]&amp;DataInput[[#This Row],[South Africa Activity No]]&amp;DataInput[[#This Row],[Environmental Objectives]]</f>
        <v>EU7.3.12Climate change adaptation</v>
      </c>
      <c r="B393" t="s">
        <v>1471</v>
      </c>
      <c r="C393" s="78">
        <f>C392</f>
        <v>22</v>
      </c>
      <c r="D393" s="53">
        <v>7.3</v>
      </c>
      <c r="E393" s="53" t="s">
        <v>2221</v>
      </c>
      <c r="F393" s="53" t="s">
        <v>346</v>
      </c>
      <c r="G393" s="53" t="s">
        <v>2220</v>
      </c>
      <c r="H393" s="53">
        <v>35300</v>
      </c>
      <c r="I393" s="53" t="s">
        <v>1509</v>
      </c>
      <c r="J393" s="53" t="s">
        <v>1992</v>
      </c>
      <c r="K393" s="53" t="s">
        <v>2015</v>
      </c>
    </row>
    <row r="394" spans="1:11" x14ac:dyDescent="0.3">
      <c r="A394" t="str">
        <f>DataInput[[#This Row],[Taxonomy]]&amp;DataInput[[#This Row],[South Africa Activity No]]&amp;DataInput[[#This Row],[Environmental Objectives]]</f>
        <v>EU7.3.12Sustainable use of water and marine resources</v>
      </c>
      <c r="B394" t="s">
        <v>1471</v>
      </c>
      <c r="C394" s="78">
        <f>C393</f>
        <v>22</v>
      </c>
      <c r="D394" s="53">
        <v>7.3</v>
      </c>
      <c r="E394" s="53" t="s">
        <v>2221</v>
      </c>
      <c r="F394" s="53" t="s">
        <v>346</v>
      </c>
      <c r="G394" s="53" t="s">
        <v>2220</v>
      </c>
      <c r="H394" s="53">
        <v>35300</v>
      </c>
      <c r="I394" s="53" t="s">
        <v>1509</v>
      </c>
      <c r="J394" s="53" t="s">
        <v>2009</v>
      </c>
      <c r="K394" s="53" t="s">
        <v>1455</v>
      </c>
    </row>
    <row r="395" spans="1:11" x14ac:dyDescent="0.3">
      <c r="A395" t="str">
        <f>DataInput[[#This Row],[Taxonomy]]&amp;DataInput[[#This Row],[South Africa Activity No]]&amp;DataInput[[#This Row],[Environmental Objectives]]</f>
        <v>EU7.3.12Ecosystem protection and 
restoration</v>
      </c>
      <c r="B395" t="s">
        <v>1471</v>
      </c>
      <c r="C395" s="78">
        <f>C394</f>
        <v>22</v>
      </c>
      <c r="D395" s="53">
        <v>7.3</v>
      </c>
      <c r="E395" s="53" t="s">
        <v>2221</v>
      </c>
      <c r="F395" s="53" t="s">
        <v>346</v>
      </c>
      <c r="G395" s="53" t="s">
        <v>2220</v>
      </c>
      <c r="H395" s="53">
        <v>35300</v>
      </c>
      <c r="I395" s="53" t="s">
        <v>1509</v>
      </c>
      <c r="J395" s="53" t="s">
        <v>2007</v>
      </c>
      <c r="K395" s="53" t="s">
        <v>2015</v>
      </c>
    </row>
    <row r="396" spans="1:11" x14ac:dyDescent="0.3">
      <c r="A396" t="str">
        <f>DataInput[[#This Row],[Taxonomy]]&amp;DataInput[[#This Row],[South Africa Activity No]]&amp;DataInput[[#This Row],[Environmental Objectives]]</f>
        <v>EU7.3.12Pollution prevention</v>
      </c>
      <c r="B396" t="s">
        <v>1471</v>
      </c>
      <c r="C396" s="78">
        <f>C395</f>
        <v>22</v>
      </c>
      <c r="D396" s="53">
        <v>7.3</v>
      </c>
      <c r="E396" s="53" t="s">
        <v>2221</v>
      </c>
      <c r="F396" s="53" t="s">
        <v>346</v>
      </c>
      <c r="G396" s="53" t="s">
        <v>2220</v>
      </c>
      <c r="H396" s="53">
        <v>35300</v>
      </c>
      <c r="I396" s="53" t="s">
        <v>1509</v>
      </c>
      <c r="J396" s="53" t="s">
        <v>2003</v>
      </c>
      <c r="K396" s="53" t="s">
        <v>2224</v>
      </c>
    </row>
    <row r="397" spans="1:11" x14ac:dyDescent="0.3">
      <c r="A397" t="str">
        <f>DataInput[[#This Row],[Taxonomy]]&amp;DataInput[[#This Row],[South Africa Activity No]]&amp;DataInput[[#This Row],[Environmental Objectives]]</f>
        <v>EU7.3.12Sustainable resource use and circularity</v>
      </c>
      <c r="B397" t="s">
        <v>1471</v>
      </c>
      <c r="C397" s="78">
        <f>C396</f>
        <v>22</v>
      </c>
      <c r="D397" s="53">
        <v>7.3</v>
      </c>
      <c r="E397" s="53" t="s">
        <v>2221</v>
      </c>
      <c r="F397" s="53" t="s">
        <v>346</v>
      </c>
      <c r="G397" s="53" t="s">
        <v>2220</v>
      </c>
      <c r="H397" s="53">
        <v>35300</v>
      </c>
      <c r="I397" s="53" t="s">
        <v>1509</v>
      </c>
      <c r="J397" s="53" t="s">
        <v>1959</v>
      </c>
      <c r="K397" s="53" t="s">
        <v>2218</v>
      </c>
    </row>
    <row r="398" spans="1:11" x14ac:dyDescent="0.3">
      <c r="A398" t="str">
        <f>DataInput[[#This Row],[Taxonomy]]&amp;DataInput[[#This Row],[South Africa Activity No]]&amp;DataInput[[#This Row],[Environmental Objectives]]</f>
        <v>EU7.4.1Climate change mitigation</v>
      </c>
      <c r="B398" t="s">
        <v>1471</v>
      </c>
      <c r="C398" s="78">
        <v>23</v>
      </c>
      <c r="D398" s="53">
        <v>7.4</v>
      </c>
      <c r="E398" s="53" t="s">
        <v>2144</v>
      </c>
      <c r="F398" s="53" t="s">
        <v>2143</v>
      </c>
      <c r="G398" s="53" t="s">
        <v>2209</v>
      </c>
      <c r="H398" s="53">
        <v>36000</v>
      </c>
      <c r="I398" s="53" t="s">
        <v>1674</v>
      </c>
      <c r="J398" s="53" t="s">
        <v>2477</v>
      </c>
      <c r="K398" s="53" t="s">
        <v>1455</v>
      </c>
    </row>
    <row r="399" spans="1:11" x14ac:dyDescent="0.3">
      <c r="A399" t="str">
        <f>DataInput[[#This Row],[Taxonomy]]&amp;DataInput[[#This Row],[South Africa Activity No]]&amp;DataInput[[#This Row],[Environmental Objectives]]</f>
        <v>EU7.4.1Climate change adaptation</v>
      </c>
      <c r="B399" t="s">
        <v>1471</v>
      </c>
      <c r="C399" s="78">
        <f>C398</f>
        <v>23</v>
      </c>
      <c r="D399" s="53">
        <v>7.4</v>
      </c>
      <c r="E399" s="53" t="s">
        <v>2144</v>
      </c>
      <c r="F399" s="53" t="s">
        <v>2143</v>
      </c>
      <c r="G399" s="53" t="s">
        <v>2209</v>
      </c>
      <c r="H399" s="53">
        <v>36000</v>
      </c>
      <c r="I399" s="53" t="s">
        <v>1674</v>
      </c>
      <c r="J399" s="53" t="s">
        <v>1992</v>
      </c>
      <c r="K399" s="53" t="s">
        <v>2015</v>
      </c>
    </row>
    <row r="400" spans="1:11" x14ac:dyDescent="0.3">
      <c r="A400" t="str">
        <f>DataInput[[#This Row],[Taxonomy]]&amp;DataInput[[#This Row],[South Africa Activity No]]&amp;DataInput[[#This Row],[Environmental Objectives]]</f>
        <v>EU7.4.1Sustainable use of water and marine resources</v>
      </c>
      <c r="B400" t="s">
        <v>1471</v>
      </c>
      <c r="C400" s="78">
        <f>C399</f>
        <v>23</v>
      </c>
      <c r="D400" s="53">
        <v>7.4</v>
      </c>
      <c r="E400" s="53" t="s">
        <v>2144</v>
      </c>
      <c r="F400" s="53" t="s">
        <v>2143</v>
      </c>
      <c r="G400" s="53" t="s">
        <v>2209</v>
      </c>
      <c r="H400" s="53">
        <v>36000</v>
      </c>
      <c r="I400" s="53" t="s">
        <v>1674</v>
      </c>
      <c r="J400" s="53" t="s">
        <v>2009</v>
      </c>
      <c r="K400" s="53" t="s">
        <v>2015</v>
      </c>
    </row>
    <row r="401" spans="1:11" x14ac:dyDescent="0.3">
      <c r="A401" t="str">
        <f>DataInput[[#This Row],[Taxonomy]]&amp;DataInput[[#This Row],[South Africa Activity No]]&amp;DataInput[[#This Row],[Environmental Objectives]]</f>
        <v>EU7.4.1Ecosystem protection and 
restoration</v>
      </c>
      <c r="B401" t="s">
        <v>1471</v>
      </c>
      <c r="C401" s="78">
        <f>C400</f>
        <v>23</v>
      </c>
      <c r="D401" s="53">
        <v>7.4</v>
      </c>
      <c r="E401" s="53" t="s">
        <v>2144</v>
      </c>
      <c r="F401" s="53" t="s">
        <v>2143</v>
      </c>
      <c r="G401" s="53" t="s">
        <v>2209</v>
      </c>
      <c r="H401" s="53">
        <v>36000</v>
      </c>
      <c r="I401" s="53" t="s">
        <v>1674</v>
      </c>
      <c r="J401" s="53" t="s">
        <v>2007</v>
      </c>
      <c r="K401" s="53" t="s">
        <v>2015</v>
      </c>
    </row>
    <row r="402" spans="1:11" x14ac:dyDescent="0.3">
      <c r="A402" t="str">
        <f>DataInput[[#This Row],[Taxonomy]]&amp;DataInput[[#This Row],[South Africa Activity No]]&amp;DataInput[[#This Row],[Environmental Objectives]]</f>
        <v>EU7.4.1Pollution prevention</v>
      </c>
      <c r="B402" t="s">
        <v>1471</v>
      </c>
      <c r="C402" s="78">
        <f>C401</f>
        <v>23</v>
      </c>
      <c r="D402" s="53">
        <v>7.4</v>
      </c>
      <c r="E402" s="53" t="s">
        <v>2144</v>
      </c>
      <c r="F402" s="53" t="s">
        <v>2143</v>
      </c>
      <c r="G402" s="53" t="s">
        <v>2209</v>
      </c>
      <c r="H402" s="53">
        <v>36000</v>
      </c>
      <c r="I402" s="53" t="s">
        <v>1674</v>
      </c>
      <c r="J402" s="53" t="s">
        <v>2003</v>
      </c>
      <c r="K402" s="53" t="s">
        <v>1455</v>
      </c>
    </row>
    <row r="403" spans="1:11" x14ac:dyDescent="0.3">
      <c r="A403" t="str">
        <f>DataInput[[#This Row],[Taxonomy]]&amp;DataInput[[#This Row],[South Africa Activity No]]&amp;DataInput[[#This Row],[Environmental Objectives]]</f>
        <v>EU7.4.1Sustainable resource use and circularity</v>
      </c>
      <c r="B403" t="s">
        <v>1471</v>
      </c>
      <c r="C403" s="78">
        <f>C402</f>
        <v>23</v>
      </c>
      <c r="D403" s="53">
        <v>7.4</v>
      </c>
      <c r="E403" s="53" t="s">
        <v>2144</v>
      </c>
      <c r="F403" s="53" t="s">
        <v>2143</v>
      </c>
      <c r="G403" s="53" t="s">
        <v>2209</v>
      </c>
      <c r="H403" s="53">
        <v>36000</v>
      </c>
      <c r="I403" s="53" t="s">
        <v>1674</v>
      </c>
      <c r="J403" s="53" t="s">
        <v>1959</v>
      </c>
      <c r="K403" s="53" t="s">
        <v>1455</v>
      </c>
    </row>
    <row r="404" spans="1:11" x14ac:dyDescent="0.3">
      <c r="A404" t="str">
        <f>DataInput[[#This Row],[Taxonomy]]&amp;DataInput[[#This Row],[South Africa Activity No]]&amp;DataInput[[#This Row],[Environmental Objectives]]</f>
        <v>EU7.4.2Climate change mitigation</v>
      </c>
      <c r="B404" t="s">
        <v>1471</v>
      </c>
      <c r="C404" s="78">
        <v>24</v>
      </c>
      <c r="D404" s="53">
        <v>7.4</v>
      </c>
      <c r="E404" s="53" t="s">
        <v>2144</v>
      </c>
      <c r="F404" s="53" t="s">
        <v>2143</v>
      </c>
      <c r="G404" s="53" t="s">
        <v>2197</v>
      </c>
      <c r="H404" s="53">
        <v>37000</v>
      </c>
      <c r="I404" s="53" t="s">
        <v>1443</v>
      </c>
      <c r="J404" s="53" t="s">
        <v>2477</v>
      </c>
      <c r="K404" s="53" t="s">
        <v>2205</v>
      </c>
    </row>
    <row r="405" spans="1:11" x14ac:dyDescent="0.3">
      <c r="A405" t="str">
        <f>DataInput[[#This Row],[Taxonomy]]&amp;DataInput[[#This Row],[South Africa Activity No]]&amp;DataInput[[#This Row],[Environmental Objectives]]</f>
        <v>EU7.4.2Climate change adaptation</v>
      </c>
      <c r="B405" t="s">
        <v>1471</v>
      </c>
      <c r="C405" s="78">
        <f>C404</f>
        <v>24</v>
      </c>
      <c r="D405" s="53">
        <v>7.4</v>
      </c>
      <c r="E405" s="53" t="s">
        <v>2144</v>
      </c>
      <c r="F405" s="53" t="s">
        <v>2143</v>
      </c>
      <c r="G405" s="53" t="s">
        <v>2197</v>
      </c>
      <c r="H405" s="53">
        <v>37000</v>
      </c>
      <c r="I405" s="53" t="s">
        <v>1443</v>
      </c>
      <c r="J405" s="53" t="s">
        <v>1992</v>
      </c>
      <c r="K405" s="53" t="s">
        <v>2015</v>
      </c>
    </row>
    <row r="406" spans="1:11" x14ac:dyDescent="0.3">
      <c r="A406" t="str">
        <f>DataInput[[#This Row],[Taxonomy]]&amp;DataInput[[#This Row],[South Africa Activity No]]&amp;DataInput[[#This Row],[Environmental Objectives]]</f>
        <v>EU7.4.2Sustainable use of water and marine resources</v>
      </c>
      <c r="B406" t="s">
        <v>1471</v>
      </c>
      <c r="C406" s="78">
        <f>C405</f>
        <v>24</v>
      </c>
      <c r="D406" s="53">
        <v>7.4</v>
      </c>
      <c r="E406" s="53" t="s">
        <v>2144</v>
      </c>
      <c r="F406" s="53" t="s">
        <v>2143</v>
      </c>
      <c r="G406" s="53" t="s">
        <v>2197</v>
      </c>
      <c r="H406" s="53">
        <v>37000</v>
      </c>
      <c r="I406" s="53" t="s">
        <v>1443</v>
      </c>
      <c r="J406" s="53" t="s">
        <v>2009</v>
      </c>
      <c r="K406" s="53" t="s">
        <v>2204</v>
      </c>
    </row>
    <row r="407" spans="1:11" x14ac:dyDescent="0.3">
      <c r="A407" t="str">
        <f>DataInput[[#This Row],[Taxonomy]]&amp;DataInput[[#This Row],[South Africa Activity No]]&amp;DataInput[[#This Row],[Environmental Objectives]]</f>
        <v>EU7.4.2Ecosystem protection and 
restoration</v>
      </c>
      <c r="B407" t="s">
        <v>1471</v>
      </c>
      <c r="C407" s="78">
        <f>C406</f>
        <v>24</v>
      </c>
      <c r="D407" s="53">
        <v>7.4</v>
      </c>
      <c r="E407" s="53" t="s">
        <v>2144</v>
      </c>
      <c r="F407" s="53" t="s">
        <v>2143</v>
      </c>
      <c r="G407" s="53" t="s">
        <v>2197</v>
      </c>
      <c r="H407" s="53">
        <v>37000</v>
      </c>
      <c r="I407" s="53" t="s">
        <v>1443</v>
      </c>
      <c r="J407" s="53" t="s">
        <v>2007</v>
      </c>
      <c r="K407" s="53" t="s">
        <v>2015</v>
      </c>
    </row>
    <row r="408" spans="1:11" x14ac:dyDescent="0.3">
      <c r="A408" t="str">
        <f>DataInput[[#This Row],[Taxonomy]]&amp;DataInput[[#This Row],[South Africa Activity No]]&amp;DataInput[[#This Row],[Environmental Objectives]]</f>
        <v>EU7.4.2Pollution prevention</v>
      </c>
      <c r="B408" t="s">
        <v>1471</v>
      </c>
      <c r="C408" s="78">
        <f>C407</f>
        <v>24</v>
      </c>
      <c r="D408" s="53">
        <v>7.4</v>
      </c>
      <c r="E408" s="53" t="s">
        <v>2144</v>
      </c>
      <c r="F408" s="53" t="s">
        <v>2143</v>
      </c>
      <c r="G408" s="53" t="s">
        <v>2197</v>
      </c>
      <c r="H408" s="53">
        <v>37000</v>
      </c>
      <c r="I408" s="53" t="s">
        <v>1443</v>
      </c>
      <c r="J408" s="53" t="s">
        <v>2003</v>
      </c>
      <c r="K408" s="53" t="s">
        <v>2201</v>
      </c>
    </row>
    <row r="409" spans="1:11" x14ac:dyDescent="0.3">
      <c r="A409" t="str">
        <f>DataInput[[#This Row],[Taxonomy]]&amp;DataInput[[#This Row],[South Africa Activity No]]&amp;DataInput[[#This Row],[Environmental Objectives]]</f>
        <v>EU7.4.2Sustainable resource use and circularity</v>
      </c>
      <c r="B409" t="s">
        <v>1471</v>
      </c>
      <c r="C409" s="78">
        <f>C408</f>
        <v>24</v>
      </c>
      <c r="D409" s="53">
        <v>7.4</v>
      </c>
      <c r="E409" s="53" t="s">
        <v>2144</v>
      </c>
      <c r="F409" s="53" t="s">
        <v>2143</v>
      </c>
      <c r="G409" s="53" t="s">
        <v>2197</v>
      </c>
      <c r="H409" s="53">
        <v>37000</v>
      </c>
      <c r="I409" s="53" t="s">
        <v>1443</v>
      </c>
      <c r="J409" s="53" t="s">
        <v>1959</v>
      </c>
      <c r="K409" s="53" t="s">
        <v>1455</v>
      </c>
    </row>
    <row r="410" spans="1:11" x14ac:dyDescent="0.3">
      <c r="A410" t="str">
        <f>DataInput[[#This Row],[Taxonomy]]&amp;DataInput[[#This Row],[South Africa Activity No]]&amp;DataInput[[#This Row],[Environmental Objectives]]</f>
        <v>EU7.4.3Climate change mitigation</v>
      </c>
      <c r="B410" t="s">
        <v>1471</v>
      </c>
      <c r="C410" s="78">
        <v>25</v>
      </c>
      <c r="D410" s="53">
        <v>7.4</v>
      </c>
      <c r="E410" s="53" t="s">
        <v>2144</v>
      </c>
      <c r="F410" s="53" t="s">
        <v>2143</v>
      </c>
      <c r="G410" s="53" t="s">
        <v>2191</v>
      </c>
      <c r="H410" s="53">
        <v>37000</v>
      </c>
      <c r="I410" s="53" t="s">
        <v>1374</v>
      </c>
      <c r="J410" s="53" t="s">
        <v>2477</v>
      </c>
      <c r="K410" s="53" t="s">
        <v>2194</v>
      </c>
    </row>
    <row r="411" spans="1:11" x14ac:dyDescent="0.3">
      <c r="A411" t="str">
        <f>DataInput[[#This Row],[Taxonomy]]&amp;DataInput[[#This Row],[South Africa Activity No]]&amp;DataInput[[#This Row],[Environmental Objectives]]</f>
        <v>EU7.4.3Climate change adaptation</v>
      </c>
      <c r="B411" t="s">
        <v>1471</v>
      </c>
      <c r="C411" s="78">
        <f>C410</f>
        <v>25</v>
      </c>
      <c r="D411" s="53">
        <v>7.4</v>
      </c>
      <c r="E411" s="53" t="s">
        <v>2144</v>
      </c>
      <c r="F411" s="53" t="s">
        <v>2143</v>
      </c>
      <c r="G411" s="53" t="s">
        <v>2191</v>
      </c>
      <c r="H411" s="53">
        <v>37000</v>
      </c>
      <c r="I411" s="53" t="s">
        <v>1374</v>
      </c>
      <c r="J411" s="53" t="s">
        <v>1992</v>
      </c>
      <c r="K411" s="53" t="s">
        <v>2015</v>
      </c>
    </row>
    <row r="412" spans="1:11" x14ac:dyDescent="0.3">
      <c r="A412" t="str">
        <f>DataInput[[#This Row],[Taxonomy]]&amp;DataInput[[#This Row],[South Africa Activity No]]&amp;DataInput[[#This Row],[Environmental Objectives]]</f>
        <v>EU7.4.3Sustainable use of water and marine resources</v>
      </c>
      <c r="B412" t="s">
        <v>1471</v>
      </c>
      <c r="C412" s="78">
        <f>C411</f>
        <v>25</v>
      </c>
      <c r="D412" s="53">
        <v>7.4</v>
      </c>
      <c r="E412" s="53" t="s">
        <v>2144</v>
      </c>
      <c r="F412" s="53" t="s">
        <v>2143</v>
      </c>
      <c r="G412" s="53" t="s">
        <v>2191</v>
      </c>
      <c r="H412" s="53">
        <v>37000</v>
      </c>
      <c r="I412" s="53" t="s">
        <v>1374</v>
      </c>
      <c r="J412" s="53" t="s">
        <v>2009</v>
      </c>
      <c r="K412" s="53" t="s">
        <v>2015</v>
      </c>
    </row>
    <row r="413" spans="1:11" x14ac:dyDescent="0.3">
      <c r="A413" t="str">
        <f>DataInput[[#This Row],[Taxonomy]]&amp;DataInput[[#This Row],[South Africa Activity No]]&amp;DataInput[[#This Row],[Environmental Objectives]]</f>
        <v>EU7.4.3Ecosystem protection and 
restoration</v>
      </c>
      <c r="B413" t="s">
        <v>1471</v>
      </c>
      <c r="C413" s="78">
        <f>C412</f>
        <v>25</v>
      </c>
      <c r="D413" s="53">
        <v>7.4</v>
      </c>
      <c r="E413" s="53" t="s">
        <v>2144</v>
      </c>
      <c r="F413" s="53" t="s">
        <v>2143</v>
      </c>
      <c r="G413" s="53" t="s">
        <v>2191</v>
      </c>
      <c r="H413" s="53">
        <v>37000</v>
      </c>
      <c r="I413" s="53" t="s">
        <v>1374</v>
      </c>
      <c r="J413" s="53" t="s">
        <v>2007</v>
      </c>
      <c r="K413" s="53" t="s">
        <v>2015</v>
      </c>
    </row>
    <row r="414" spans="1:11" x14ac:dyDescent="0.3">
      <c r="A414" t="str">
        <f>DataInput[[#This Row],[Taxonomy]]&amp;DataInput[[#This Row],[South Africa Activity No]]&amp;DataInput[[#This Row],[Environmental Objectives]]</f>
        <v>EU7.4.3Pollution prevention</v>
      </c>
      <c r="B414" t="s">
        <v>1471</v>
      </c>
      <c r="C414" s="78">
        <f>C413</f>
        <v>25</v>
      </c>
      <c r="D414" s="53">
        <v>7.4</v>
      </c>
      <c r="E414" s="53" t="s">
        <v>2144</v>
      </c>
      <c r="F414" s="53" t="s">
        <v>2143</v>
      </c>
      <c r="G414" s="53" t="s">
        <v>2191</v>
      </c>
      <c r="H414" s="53">
        <v>37000</v>
      </c>
      <c r="I414" s="53" t="s">
        <v>1374</v>
      </c>
      <c r="J414" s="53" t="s">
        <v>2003</v>
      </c>
      <c r="K414" s="53" t="s">
        <v>2192</v>
      </c>
    </row>
    <row r="415" spans="1:11" x14ac:dyDescent="0.3">
      <c r="A415" t="str">
        <f>DataInput[[#This Row],[Taxonomy]]&amp;DataInput[[#This Row],[South Africa Activity No]]&amp;DataInput[[#This Row],[Environmental Objectives]]</f>
        <v>EU7.4.3Sustainable resource use and circularity</v>
      </c>
      <c r="B415" t="s">
        <v>1471</v>
      </c>
      <c r="C415" s="78">
        <f>C414</f>
        <v>25</v>
      </c>
      <c r="D415" s="53">
        <v>7.4</v>
      </c>
      <c r="E415" s="53" t="s">
        <v>2144</v>
      </c>
      <c r="F415" s="53" t="s">
        <v>2143</v>
      </c>
      <c r="G415" s="53" t="s">
        <v>2191</v>
      </c>
      <c r="H415" s="53">
        <v>37000</v>
      </c>
      <c r="I415" s="53" t="s">
        <v>1374</v>
      </c>
      <c r="J415" s="53" t="s">
        <v>1959</v>
      </c>
      <c r="K415" s="53" t="s">
        <v>1455</v>
      </c>
    </row>
    <row r="416" spans="1:11" x14ac:dyDescent="0.3">
      <c r="A416" t="str">
        <f>DataInput[[#This Row],[Taxonomy]]&amp;DataInput[[#This Row],[South Africa Activity No]]&amp;DataInput[[#This Row],[Environmental Objectives]]</f>
        <v>EU7.4.4Climate change mitigation</v>
      </c>
      <c r="B416" t="s">
        <v>1471</v>
      </c>
      <c r="C416" s="78">
        <v>26</v>
      </c>
      <c r="D416" s="53">
        <v>7.4</v>
      </c>
      <c r="E416" s="53" t="s">
        <v>2144</v>
      </c>
      <c r="F416" s="53" t="s">
        <v>2143</v>
      </c>
      <c r="G416" s="53" t="s">
        <v>2187</v>
      </c>
      <c r="H416" s="53">
        <v>38110</v>
      </c>
      <c r="I416" s="53" t="s">
        <v>2186</v>
      </c>
      <c r="J416" s="53" t="s">
        <v>2477</v>
      </c>
      <c r="K416" s="53" t="s">
        <v>1455</v>
      </c>
    </row>
    <row r="417" spans="1:11" x14ac:dyDescent="0.3">
      <c r="A417" t="str">
        <f>DataInput[[#This Row],[Taxonomy]]&amp;DataInput[[#This Row],[South Africa Activity No]]&amp;DataInput[[#This Row],[Environmental Objectives]]</f>
        <v>EU7.4.4Climate change adaptation</v>
      </c>
      <c r="B417" t="s">
        <v>1471</v>
      </c>
      <c r="C417" s="78">
        <f>C416</f>
        <v>26</v>
      </c>
      <c r="D417" s="53">
        <v>7.4</v>
      </c>
      <c r="E417" s="53" t="s">
        <v>2144</v>
      </c>
      <c r="F417" s="53" t="s">
        <v>2143</v>
      </c>
      <c r="G417" s="53" t="s">
        <v>2187</v>
      </c>
      <c r="H417" s="53">
        <v>38110</v>
      </c>
      <c r="I417" s="53" t="s">
        <v>2186</v>
      </c>
      <c r="J417" s="53" t="s">
        <v>1992</v>
      </c>
      <c r="K417" s="53" t="s">
        <v>2015</v>
      </c>
    </row>
    <row r="418" spans="1:11" x14ac:dyDescent="0.3">
      <c r="A418" t="str">
        <f>DataInput[[#This Row],[Taxonomy]]&amp;DataInput[[#This Row],[South Africa Activity No]]&amp;DataInput[[#This Row],[Environmental Objectives]]</f>
        <v>EU7.4.4Sustainable use of water and marine resources</v>
      </c>
      <c r="B418" t="s">
        <v>1471</v>
      </c>
      <c r="C418" s="78">
        <f>C417</f>
        <v>26</v>
      </c>
      <c r="D418" s="53">
        <v>7.4</v>
      </c>
      <c r="E418" s="53" t="s">
        <v>2144</v>
      </c>
      <c r="F418" s="53" t="s">
        <v>2143</v>
      </c>
      <c r="G418" s="53" t="s">
        <v>2187</v>
      </c>
      <c r="H418" s="53">
        <v>38110</v>
      </c>
      <c r="I418" s="53" t="s">
        <v>2186</v>
      </c>
      <c r="J418" s="53" t="s">
        <v>2009</v>
      </c>
      <c r="K418" s="53" t="s">
        <v>2190</v>
      </c>
    </row>
    <row r="419" spans="1:11" x14ac:dyDescent="0.3">
      <c r="A419" t="str">
        <f>DataInput[[#This Row],[Taxonomy]]&amp;DataInput[[#This Row],[South Africa Activity No]]&amp;DataInput[[#This Row],[Environmental Objectives]]</f>
        <v>EU7.4.4Ecosystem protection and 
restoration</v>
      </c>
      <c r="B419" t="s">
        <v>1471</v>
      </c>
      <c r="C419" s="78">
        <f>C418</f>
        <v>26</v>
      </c>
      <c r="D419" s="53">
        <v>7.4</v>
      </c>
      <c r="E419" s="53" t="s">
        <v>2144</v>
      </c>
      <c r="F419" s="53" t="s">
        <v>2143</v>
      </c>
      <c r="G419" s="53" t="s">
        <v>2187</v>
      </c>
      <c r="H419" s="53">
        <v>38110</v>
      </c>
      <c r="I419" s="53" t="s">
        <v>2186</v>
      </c>
      <c r="J419" s="53" t="s">
        <v>2007</v>
      </c>
      <c r="K419" s="53" t="s">
        <v>1455</v>
      </c>
    </row>
    <row r="420" spans="1:11" x14ac:dyDescent="0.3">
      <c r="A420" t="str">
        <f>DataInput[[#This Row],[Taxonomy]]&amp;DataInput[[#This Row],[South Africa Activity No]]&amp;DataInput[[#This Row],[Environmental Objectives]]</f>
        <v>EU7.4.4Pollution prevention</v>
      </c>
      <c r="B420" t="s">
        <v>1471</v>
      </c>
      <c r="C420" s="78">
        <f>C419</f>
        <v>26</v>
      </c>
      <c r="D420" s="53">
        <v>7.4</v>
      </c>
      <c r="E420" s="53" t="s">
        <v>2144</v>
      </c>
      <c r="F420" s="53" t="s">
        <v>2143</v>
      </c>
      <c r="G420" s="53" t="s">
        <v>2187</v>
      </c>
      <c r="H420" s="53">
        <v>38110</v>
      </c>
      <c r="I420" s="53" t="s">
        <v>2186</v>
      </c>
      <c r="J420" s="53" t="s">
        <v>2003</v>
      </c>
      <c r="K420" s="53" t="s">
        <v>1455</v>
      </c>
    </row>
    <row r="421" spans="1:11" x14ac:dyDescent="0.3">
      <c r="A421" t="str">
        <f>DataInput[[#This Row],[Taxonomy]]&amp;DataInput[[#This Row],[South Africa Activity No]]&amp;DataInput[[#This Row],[Environmental Objectives]]</f>
        <v>EU7.4.4Sustainable resource use and circularity</v>
      </c>
      <c r="B421" t="s">
        <v>1471</v>
      </c>
      <c r="C421" s="78">
        <f>C420</f>
        <v>26</v>
      </c>
      <c r="D421" s="53">
        <v>7.4</v>
      </c>
      <c r="E421" s="53" t="s">
        <v>2144</v>
      </c>
      <c r="F421" s="53" t="s">
        <v>2143</v>
      </c>
      <c r="G421" s="53" t="s">
        <v>2187</v>
      </c>
      <c r="H421" s="53">
        <v>38110</v>
      </c>
      <c r="I421" s="53" t="s">
        <v>2186</v>
      </c>
      <c r="J421" s="53" t="s">
        <v>1959</v>
      </c>
      <c r="K421" s="53" t="s">
        <v>2185</v>
      </c>
    </row>
    <row r="422" spans="1:11" x14ac:dyDescent="0.3">
      <c r="A422" t="str">
        <f>DataInput[[#This Row],[Taxonomy]]&amp;DataInput[[#This Row],[South Africa Activity No]]&amp;DataInput[[#This Row],[Environmental Objectives]]</f>
        <v>EU7.4.5Climate change mitigation</v>
      </c>
      <c r="B422" t="s">
        <v>1471</v>
      </c>
      <c r="C422" s="78">
        <v>27</v>
      </c>
      <c r="D422" s="53">
        <v>7.4</v>
      </c>
      <c r="E422" s="53" t="s">
        <v>2144</v>
      </c>
      <c r="F422" s="53" t="s">
        <v>2143</v>
      </c>
      <c r="G422" s="53" t="s">
        <v>2177</v>
      </c>
      <c r="H422" s="53">
        <v>38210</v>
      </c>
      <c r="I422" s="53" t="s">
        <v>1381</v>
      </c>
      <c r="J422" s="53" t="s">
        <v>2477</v>
      </c>
      <c r="K422" s="53" t="s">
        <v>2182</v>
      </c>
    </row>
    <row r="423" spans="1:11" x14ac:dyDescent="0.3">
      <c r="A423" t="str">
        <f>DataInput[[#This Row],[Taxonomy]]&amp;DataInput[[#This Row],[South Africa Activity No]]&amp;DataInput[[#This Row],[Environmental Objectives]]</f>
        <v>EU7.4.5Climate change adaptation</v>
      </c>
      <c r="B423" t="s">
        <v>1471</v>
      </c>
      <c r="C423" s="78">
        <f>C422</f>
        <v>27</v>
      </c>
      <c r="D423" s="53">
        <v>7.4</v>
      </c>
      <c r="E423" s="53" t="s">
        <v>2144</v>
      </c>
      <c r="F423" s="53" t="s">
        <v>2143</v>
      </c>
      <c r="G423" s="53" t="s">
        <v>2177</v>
      </c>
      <c r="H423" s="53">
        <v>38210</v>
      </c>
      <c r="I423" s="53" t="s">
        <v>1381</v>
      </c>
      <c r="J423" s="53" t="s">
        <v>1992</v>
      </c>
      <c r="K423" s="53" t="s">
        <v>2015</v>
      </c>
    </row>
    <row r="424" spans="1:11" x14ac:dyDescent="0.3">
      <c r="A424" t="str">
        <f>DataInput[[#This Row],[Taxonomy]]&amp;DataInput[[#This Row],[South Africa Activity No]]&amp;DataInput[[#This Row],[Environmental Objectives]]</f>
        <v>EU7.4.5Sustainable use of water and marine resources</v>
      </c>
      <c r="B424" t="s">
        <v>1471</v>
      </c>
      <c r="C424" s="78">
        <f>C423</f>
        <v>27</v>
      </c>
      <c r="D424" s="53">
        <v>7.4</v>
      </c>
      <c r="E424" s="53" t="s">
        <v>2144</v>
      </c>
      <c r="F424" s="53" t="s">
        <v>2143</v>
      </c>
      <c r="G424" s="53" t="s">
        <v>2177</v>
      </c>
      <c r="H424" s="53">
        <v>38210</v>
      </c>
      <c r="I424" s="53" t="s">
        <v>1381</v>
      </c>
      <c r="J424" s="53" t="s">
        <v>2009</v>
      </c>
      <c r="K424" s="53" t="s">
        <v>2015</v>
      </c>
    </row>
    <row r="425" spans="1:11" x14ac:dyDescent="0.3">
      <c r="A425" t="str">
        <f>DataInput[[#This Row],[Taxonomy]]&amp;DataInput[[#This Row],[South Africa Activity No]]&amp;DataInput[[#This Row],[Environmental Objectives]]</f>
        <v>EU7.4.5Ecosystem protection and 
restoration</v>
      </c>
      <c r="B425" t="s">
        <v>1471</v>
      </c>
      <c r="C425" s="78">
        <f>C424</f>
        <v>27</v>
      </c>
      <c r="D425" s="53">
        <v>7.4</v>
      </c>
      <c r="E425" s="53" t="s">
        <v>2144</v>
      </c>
      <c r="F425" s="53" t="s">
        <v>2143</v>
      </c>
      <c r="G425" s="53" t="s">
        <v>2177</v>
      </c>
      <c r="H425" s="53">
        <v>38210</v>
      </c>
      <c r="I425" s="53" t="s">
        <v>1381</v>
      </c>
      <c r="J425" s="53" t="s">
        <v>2007</v>
      </c>
      <c r="K425" s="53" t="s">
        <v>1455</v>
      </c>
    </row>
    <row r="426" spans="1:11" x14ac:dyDescent="0.3">
      <c r="A426" t="str">
        <f>DataInput[[#This Row],[Taxonomy]]&amp;DataInput[[#This Row],[South Africa Activity No]]&amp;DataInput[[#This Row],[Environmental Objectives]]</f>
        <v>EU7.4.5Pollution prevention</v>
      </c>
      <c r="B426" t="s">
        <v>1471</v>
      </c>
      <c r="C426" s="78">
        <f>C425</f>
        <v>27</v>
      </c>
      <c r="D426" s="53">
        <v>7.4</v>
      </c>
      <c r="E426" s="53" t="s">
        <v>2144</v>
      </c>
      <c r="F426" s="53" t="s">
        <v>2143</v>
      </c>
      <c r="G426" s="53" t="s">
        <v>2177</v>
      </c>
      <c r="H426" s="53">
        <v>38210</v>
      </c>
      <c r="I426" s="53" t="s">
        <v>1381</v>
      </c>
      <c r="J426" s="53" t="s">
        <v>2003</v>
      </c>
      <c r="K426" s="53" t="s">
        <v>2180</v>
      </c>
    </row>
    <row r="427" spans="1:11" x14ac:dyDescent="0.3">
      <c r="A427" t="str">
        <f>DataInput[[#This Row],[Taxonomy]]&amp;DataInput[[#This Row],[South Africa Activity No]]&amp;DataInput[[#This Row],[Environmental Objectives]]</f>
        <v>EU7.4.5Sustainable resource use and circularity</v>
      </c>
      <c r="B427" t="s">
        <v>1471</v>
      </c>
      <c r="C427" s="78">
        <f>C426</f>
        <v>27</v>
      </c>
      <c r="D427" s="53">
        <v>7.4</v>
      </c>
      <c r="E427" s="53" t="s">
        <v>2144</v>
      </c>
      <c r="F427" s="53" t="s">
        <v>2143</v>
      </c>
      <c r="G427" s="53" t="s">
        <v>2177</v>
      </c>
      <c r="H427" s="53">
        <v>38210</v>
      </c>
      <c r="I427" s="53" t="s">
        <v>1381</v>
      </c>
      <c r="J427" s="53" t="s">
        <v>1959</v>
      </c>
      <c r="K427" s="53" t="s">
        <v>1455</v>
      </c>
    </row>
    <row r="428" spans="1:11" x14ac:dyDescent="0.3">
      <c r="A428" t="str">
        <f>DataInput[[#This Row],[Taxonomy]]&amp;DataInput[[#This Row],[South Africa Activity No]]&amp;DataInput[[#This Row],[Environmental Objectives]]</f>
        <v>EU7.4.6Climate change mitigation</v>
      </c>
      <c r="B428" t="s">
        <v>1471</v>
      </c>
      <c r="C428" s="78">
        <v>28</v>
      </c>
      <c r="D428" s="53">
        <v>7.4</v>
      </c>
      <c r="E428" s="53" t="s">
        <v>2144</v>
      </c>
      <c r="F428" s="53" t="s">
        <v>2143</v>
      </c>
      <c r="G428" s="53" t="s">
        <v>2171</v>
      </c>
      <c r="H428" s="53">
        <v>38210</v>
      </c>
      <c r="I428" s="53" t="s">
        <v>1385</v>
      </c>
      <c r="J428" s="53" t="s">
        <v>2477</v>
      </c>
      <c r="K428" s="53" t="s">
        <v>1455</v>
      </c>
    </row>
    <row r="429" spans="1:11" x14ac:dyDescent="0.3">
      <c r="A429" t="str">
        <f>DataInput[[#This Row],[Taxonomy]]&amp;DataInput[[#This Row],[South Africa Activity No]]&amp;DataInput[[#This Row],[Environmental Objectives]]</f>
        <v>EU7.4.6Climate change adaptation</v>
      </c>
      <c r="B429" t="s">
        <v>1471</v>
      </c>
      <c r="C429" s="78">
        <f>C428</f>
        <v>28</v>
      </c>
      <c r="D429" s="53">
        <v>7.4</v>
      </c>
      <c r="E429" s="53" t="s">
        <v>2144</v>
      </c>
      <c r="F429" s="53" t="s">
        <v>2143</v>
      </c>
      <c r="G429" s="53" t="s">
        <v>2171</v>
      </c>
      <c r="H429" s="53">
        <v>38210</v>
      </c>
      <c r="I429" s="53" t="s">
        <v>1385</v>
      </c>
      <c r="J429" s="53" t="s">
        <v>1992</v>
      </c>
      <c r="K429" s="53" t="s">
        <v>2015</v>
      </c>
    </row>
    <row r="430" spans="1:11" x14ac:dyDescent="0.3">
      <c r="A430" t="str">
        <f>DataInput[[#This Row],[Taxonomy]]&amp;DataInput[[#This Row],[South Africa Activity No]]&amp;DataInput[[#This Row],[Environmental Objectives]]</f>
        <v>EU7.4.6Sustainable use of water and marine resources</v>
      </c>
      <c r="B430" t="s">
        <v>1471</v>
      </c>
      <c r="C430" s="78">
        <f>C429</f>
        <v>28</v>
      </c>
      <c r="D430" s="53">
        <v>7.4</v>
      </c>
      <c r="E430" s="53" t="s">
        <v>2144</v>
      </c>
      <c r="F430" s="53" t="s">
        <v>2143</v>
      </c>
      <c r="G430" s="53" t="s">
        <v>2171</v>
      </c>
      <c r="H430" s="53">
        <v>38210</v>
      </c>
      <c r="I430" s="53" t="s">
        <v>1385</v>
      </c>
      <c r="J430" s="53" t="s">
        <v>2009</v>
      </c>
      <c r="K430" s="53" t="s">
        <v>2015</v>
      </c>
    </row>
    <row r="431" spans="1:11" x14ac:dyDescent="0.3">
      <c r="A431" t="str">
        <f>DataInput[[#This Row],[Taxonomy]]&amp;DataInput[[#This Row],[South Africa Activity No]]&amp;DataInput[[#This Row],[Environmental Objectives]]</f>
        <v>EU7.4.6Ecosystem protection and 
restoration</v>
      </c>
      <c r="B431" t="s">
        <v>1471</v>
      </c>
      <c r="C431" s="78">
        <f>C430</f>
        <v>28</v>
      </c>
      <c r="D431" s="53">
        <v>7.4</v>
      </c>
      <c r="E431" s="53" t="s">
        <v>2144</v>
      </c>
      <c r="F431" s="53" t="s">
        <v>2143</v>
      </c>
      <c r="G431" s="53" t="s">
        <v>2171</v>
      </c>
      <c r="H431" s="53">
        <v>38210</v>
      </c>
      <c r="I431" s="53" t="s">
        <v>1385</v>
      </c>
      <c r="J431" s="53" t="s">
        <v>2007</v>
      </c>
      <c r="K431" s="53" t="s">
        <v>2015</v>
      </c>
    </row>
    <row r="432" spans="1:11" x14ac:dyDescent="0.3">
      <c r="A432" t="str">
        <f>DataInput[[#This Row],[Taxonomy]]&amp;DataInput[[#This Row],[South Africa Activity No]]&amp;DataInput[[#This Row],[Environmental Objectives]]</f>
        <v>EU7.4.6Pollution prevention</v>
      </c>
      <c r="B432" t="s">
        <v>1471</v>
      </c>
      <c r="C432" s="78">
        <f>C431</f>
        <v>28</v>
      </c>
      <c r="D432" s="53">
        <v>7.4</v>
      </c>
      <c r="E432" s="53" t="s">
        <v>2144</v>
      </c>
      <c r="F432" s="53" t="s">
        <v>2143</v>
      </c>
      <c r="G432" s="53" t="s">
        <v>2171</v>
      </c>
      <c r="H432" s="53">
        <v>38210</v>
      </c>
      <c r="I432" s="53" t="s">
        <v>1385</v>
      </c>
      <c r="J432" s="53" t="s">
        <v>2003</v>
      </c>
      <c r="K432" s="53" t="s">
        <v>2173</v>
      </c>
    </row>
    <row r="433" spans="1:11" x14ac:dyDescent="0.3">
      <c r="A433" t="str">
        <f>DataInput[[#This Row],[Taxonomy]]&amp;DataInput[[#This Row],[South Africa Activity No]]&amp;DataInput[[#This Row],[Environmental Objectives]]</f>
        <v>EU7.4.6Sustainable resource use and circularity</v>
      </c>
      <c r="B433" t="s">
        <v>1471</v>
      </c>
      <c r="C433" s="78">
        <f>C432</f>
        <v>28</v>
      </c>
      <c r="D433" s="53">
        <v>7.4</v>
      </c>
      <c r="E433" s="53" t="s">
        <v>2144</v>
      </c>
      <c r="F433" s="53" t="s">
        <v>2143</v>
      </c>
      <c r="G433" s="53" t="s">
        <v>2171</v>
      </c>
      <c r="H433" s="53">
        <v>38210</v>
      </c>
      <c r="I433" s="53" t="s">
        <v>1385</v>
      </c>
      <c r="J433" s="53" t="s">
        <v>1959</v>
      </c>
      <c r="K433" s="53" t="s">
        <v>1455</v>
      </c>
    </row>
    <row r="434" spans="1:11" x14ac:dyDescent="0.3">
      <c r="A434" t="str">
        <f>DataInput[[#This Row],[Taxonomy]]&amp;DataInput[[#This Row],[South Africa Activity No]]&amp;DataInput[[#This Row],[Environmental Objectives]]</f>
        <v>EU7.4.7Climate change mitigation</v>
      </c>
      <c r="B434" t="s">
        <v>1471</v>
      </c>
      <c r="C434" s="78">
        <v>29</v>
      </c>
      <c r="D434" s="53">
        <v>7.4</v>
      </c>
      <c r="E434" s="53" t="s">
        <v>2144</v>
      </c>
      <c r="F434" s="53" t="s">
        <v>2143</v>
      </c>
      <c r="G434" s="53" t="s">
        <v>2169</v>
      </c>
      <c r="H434" s="53">
        <v>38210</v>
      </c>
      <c r="I434" s="53" t="s">
        <v>1388</v>
      </c>
      <c r="J434" s="53" t="s">
        <v>2477</v>
      </c>
      <c r="K434" s="53" t="s">
        <v>1455</v>
      </c>
    </row>
    <row r="435" spans="1:11" x14ac:dyDescent="0.3">
      <c r="A435" t="str">
        <f>DataInput[[#This Row],[Taxonomy]]&amp;DataInput[[#This Row],[South Africa Activity No]]&amp;DataInput[[#This Row],[Environmental Objectives]]</f>
        <v>EU7.4.7Climate change adaptation</v>
      </c>
      <c r="B435" t="s">
        <v>1471</v>
      </c>
      <c r="C435" s="78">
        <f>C434</f>
        <v>29</v>
      </c>
      <c r="D435" s="53">
        <v>7.4</v>
      </c>
      <c r="E435" s="53" t="s">
        <v>2144</v>
      </c>
      <c r="F435" s="53" t="s">
        <v>2143</v>
      </c>
      <c r="G435" s="53" t="s">
        <v>2169</v>
      </c>
      <c r="H435" s="53">
        <v>38210</v>
      </c>
      <c r="I435" s="53" t="s">
        <v>1388</v>
      </c>
      <c r="J435" s="53" t="s">
        <v>1992</v>
      </c>
      <c r="K435" s="53" t="s">
        <v>2015</v>
      </c>
    </row>
    <row r="436" spans="1:11" x14ac:dyDescent="0.3">
      <c r="A436" t="str">
        <f>DataInput[[#This Row],[Taxonomy]]&amp;DataInput[[#This Row],[South Africa Activity No]]&amp;DataInput[[#This Row],[Environmental Objectives]]</f>
        <v>EU7.4.7Sustainable use of water and marine resources</v>
      </c>
      <c r="B436" t="s">
        <v>1471</v>
      </c>
      <c r="C436" s="78">
        <f>C435</f>
        <v>29</v>
      </c>
      <c r="D436" s="53">
        <v>7.4</v>
      </c>
      <c r="E436" s="53" t="s">
        <v>2144</v>
      </c>
      <c r="F436" s="53" t="s">
        <v>2143</v>
      </c>
      <c r="G436" s="53" t="s">
        <v>2169</v>
      </c>
      <c r="H436" s="53">
        <v>38210</v>
      </c>
      <c r="I436" s="53" t="s">
        <v>1388</v>
      </c>
      <c r="J436" s="53" t="s">
        <v>2009</v>
      </c>
      <c r="K436" s="53" t="s">
        <v>1455</v>
      </c>
    </row>
    <row r="437" spans="1:11" x14ac:dyDescent="0.3">
      <c r="A437" t="str">
        <f>DataInput[[#This Row],[Taxonomy]]&amp;DataInput[[#This Row],[South Africa Activity No]]&amp;DataInput[[#This Row],[Environmental Objectives]]</f>
        <v>EU7.4.7Ecosystem protection and 
restoration</v>
      </c>
      <c r="B437" t="s">
        <v>1471</v>
      </c>
      <c r="C437" s="78">
        <f>C436</f>
        <v>29</v>
      </c>
      <c r="D437" s="53">
        <v>7.4</v>
      </c>
      <c r="E437" s="53" t="s">
        <v>2144</v>
      </c>
      <c r="F437" s="53" t="s">
        <v>2143</v>
      </c>
      <c r="G437" s="53" t="s">
        <v>2169</v>
      </c>
      <c r="H437" s="53">
        <v>38210</v>
      </c>
      <c r="I437" s="53" t="s">
        <v>1388</v>
      </c>
      <c r="J437" s="53" t="s">
        <v>2007</v>
      </c>
      <c r="K437" s="53" t="s">
        <v>2015</v>
      </c>
    </row>
    <row r="438" spans="1:11" x14ac:dyDescent="0.3">
      <c r="A438" t="str">
        <f>DataInput[[#This Row],[Taxonomy]]&amp;DataInput[[#This Row],[South Africa Activity No]]&amp;DataInput[[#This Row],[Environmental Objectives]]</f>
        <v>EU7.4.7Pollution prevention</v>
      </c>
      <c r="B438" t="s">
        <v>1471</v>
      </c>
      <c r="C438" s="78">
        <f>C437</f>
        <v>29</v>
      </c>
      <c r="D438" s="53">
        <v>7.4</v>
      </c>
      <c r="E438" s="53" t="s">
        <v>2144</v>
      </c>
      <c r="F438" s="53" t="s">
        <v>2143</v>
      </c>
      <c r="G438" s="53" t="s">
        <v>2169</v>
      </c>
      <c r="H438" s="53">
        <v>38210</v>
      </c>
      <c r="I438" s="53" t="s">
        <v>1388</v>
      </c>
      <c r="J438" s="53" t="s">
        <v>2003</v>
      </c>
      <c r="K438" s="53" t="s">
        <v>1455</v>
      </c>
    </row>
    <row r="439" spans="1:11" x14ac:dyDescent="0.3">
      <c r="A439" t="str">
        <f>DataInput[[#This Row],[Taxonomy]]&amp;DataInput[[#This Row],[South Africa Activity No]]&amp;DataInput[[#This Row],[Environmental Objectives]]</f>
        <v>EU7.4.7Sustainable resource use and circularity</v>
      </c>
      <c r="B439" t="s">
        <v>1471</v>
      </c>
      <c r="C439" s="78">
        <f>C438</f>
        <v>29</v>
      </c>
      <c r="D439" s="53">
        <v>7.4</v>
      </c>
      <c r="E439" s="53" t="s">
        <v>2144</v>
      </c>
      <c r="F439" s="53" t="s">
        <v>2143</v>
      </c>
      <c r="G439" s="53" t="s">
        <v>2169</v>
      </c>
      <c r="H439" s="53">
        <v>38210</v>
      </c>
      <c r="I439" s="53" t="s">
        <v>1388</v>
      </c>
      <c r="J439" s="53" t="s">
        <v>1959</v>
      </c>
      <c r="K439" s="53" t="s">
        <v>1455</v>
      </c>
    </row>
    <row r="440" spans="1:11" x14ac:dyDescent="0.3">
      <c r="A440" t="str">
        <f>DataInput[[#This Row],[Taxonomy]]&amp;DataInput[[#This Row],[South Africa Activity No]]&amp;DataInput[[#This Row],[Environmental Objectives]]</f>
        <v>EU7.4.8Climate change mitigation</v>
      </c>
      <c r="B440" t="s">
        <v>1471</v>
      </c>
      <c r="C440" s="78">
        <v>30</v>
      </c>
      <c r="D440" s="53">
        <v>7.4</v>
      </c>
      <c r="E440" s="53" t="s">
        <v>2144</v>
      </c>
      <c r="F440" s="53" t="s">
        <v>2143</v>
      </c>
      <c r="G440" s="53" t="s">
        <v>2163</v>
      </c>
      <c r="H440" s="53">
        <v>39000</v>
      </c>
      <c r="I440" s="53" t="s">
        <v>1417</v>
      </c>
      <c r="J440" s="53" t="s">
        <v>2477</v>
      </c>
      <c r="K440" s="53" t="s">
        <v>2167</v>
      </c>
    </row>
    <row r="441" spans="1:11" x14ac:dyDescent="0.3">
      <c r="A441" t="str">
        <f>DataInput[[#This Row],[Taxonomy]]&amp;DataInput[[#This Row],[South Africa Activity No]]&amp;DataInput[[#This Row],[Environmental Objectives]]</f>
        <v>EU7.4.8Climate change adaptation</v>
      </c>
      <c r="B441" t="s">
        <v>1471</v>
      </c>
      <c r="C441" s="78">
        <f>C440</f>
        <v>30</v>
      </c>
      <c r="D441" s="53">
        <v>7.4</v>
      </c>
      <c r="E441" s="53" t="s">
        <v>2144</v>
      </c>
      <c r="F441" s="53" t="s">
        <v>2143</v>
      </c>
      <c r="G441" s="53" t="s">
        <v>2163</v>
      </c>
      <c r="H441" s="53">
        <v>39000</v>
      </c>
      <c r="I441" s="53" t="s">
        <v>1417</v>
      </c>
      <c r="J441" s="53" t="s">
        <v>1992</v>
      </c>
      <c r="K441" s="53" t="s">
        <v>2015</v>
      </c>
    </row>
    <row r="442" spans="1:11" x14ac:dyDescent="0.3">
      <c r="A442" t="str">
        <f>DataInput[[#This Row],[Taxonomy]]&amp;DataInput[[#This Row],[South Africa Activity No]]&amp;DataInput[[#This Row],[Environmental Objectives]]</f>
        <v>EU7.4.8Sustainable use of water and marine resources</v>
      </c>
      <c r="B442" t="s">
        <v>1471</v>
      </c>
      <c r="C442" s="78">
        <f>C441</f>
        <v>30</v>
      </c>
      <c r="D442" s="53">
        <v>7.4</v>
      </c>
      <c r="E442" s="53" t="s">
        <v>2144</v>
      </c>
      <c r="F442" s="53" t="s">
        <v>2143</v>
      </c>
      <c r="G442" s="53" t="s">
        <v>2163</v>
      </c>
      <c r="H442" s="53">
        <v>39000</v>
      </c>
      <c r="I442" s="53" t="s">
        <v>1417</v>
      </c>
      <c r="J442" s="53" t="s">
        <v>2009</v>
      </c>
      <c r="K442" s="53" t="s">
        <v>1455</v>
      </c>
    </row>
    <row r="443" spans="1:11" x14ac:dyDescent="0.3">
      <c r="A443" t="str">
        <f>DataInput[[#This Row],[Taxonomy]]&amp;DataInput[[#This Row],[South Africa Activity No]]&amp;DataInput[[#This Row],[Environmental Objectives]]</f>
        <v>EU7.4.8Ecosystem protection and 
restoration</v>
      </c>
      <c r="B443" t="s">
        <v>1471</v>
      </c>
      <c r="C443" s="78">
        <f>C442</f>
        <v>30</v>
      </c>
      <c r="D443" s="53">
        <v>7.4</v>
      </c>
      <c r="E443" s="53" t="s">
        <v>2144</v>
      </c>
      <c r="F443" s="53" t="s">
        <v>2143</v>
      </c>
      <c r="G443" s="53" t="s">
        <v>2163</v>
      </c>
      <c r="H443" s="53">
        <v>39000</v>
      </c>
      <c r="I443" s="53" t="s">
        <v>1417</v>
      </c>
      <c r="J443" s="53" t="s">
        <v>2007</v>
      </c>
      <c r="K443" s="53" t="s">
        <v>2015</v>
      </c>
    </row>
    <row r="444" spans="1:11" x14ac:dyDescent="0.3">
      <c r="A444" t="str">
        <f>DataInput[[#This Row],[Taxonomy]]&amp;DataInput[[#This Row],[South Africa Activity No]]&amp;DataInput[[#This Row],[Environmental Objectives]]</f>
        <v>EU7.4.8Pollution prevention</v>
      </c>
      <c r="B444" t="s">
        <v>1471</v>
      </c>
      <c r="C444" s="78">
        <f>C443</f>
        <v>30</v>
      </c>
      <c r="D444" s="53">
        <v>7.4</v>
      </c>
      <c r="E444" s="53" t="s">
        <v>2144</v>
      </c>
      <c r="F444" s="53" t="s">
        <v>2143</v>
      </c>
      <c r="G444" s="53" t="s">
        <v>2163</v>
      </c>
      <c r="H444" s="53">
        <v>39000</v>
      </c>
      <c r="I444" s="53" t="s">
        <v>1417</v>
      </c>
      <c r="J444" s="53" t="s">
        <v>2003</v>
      </c>
      <c r="K444" s="53" t="s">
        <v>2165</v>
      </c>
    </row>
    <row r="445" spans="1:11" x14ac:dyDescent="0.3">
      <c r="A445" t="str">
        <f>DataInput[[#This Row],[Taxonomy]]&amp;DataInput[[#This Row],[South Africa Activity No]]&amp;DataInput[[#This Row],[Environmental Objectives]]</f>
        <v>EU7.4.8Sustainable resource use and circularity</v>
      </c>
      <c r="B445" t="s">
        <v>1471</v>
      </c>
      <c r="C445" s="78">
        <f>C444</f>
        <v>30</v>
      </c>
      <c r="D445" s="53">
        <v>7.4</v>
      </c>
      <c r="E445" s="53" t="s">
        <v>2144</v>
      </c>
      <c r="F445" s="53" t="s">
        <v>2143</v>
      </c>
      <c r="G445" s="53" t="s">
        <v>2163</v>
      </c>
      <c r="H445" s="53">
        <v>39000</v>
      </c>
      <c r="I445" s="53" t="s">
        <v>1417</v>
      </c>
      <c r="J445" s="53" t="s">
        <v>1959</v>
      </c>
      <c r="K445" s="53" t="s">
        <v>1455</v>
      </c>
    </row>
    <row r="446" spans="1:11" x14ac:dyDescent="0.3">
      <c r="A446" t="str">
        <f>DataInput[[#This Row],[Taxonomy]]&amp;DataInput[[#This Row],[South Africa Activity No]]&amp;DataInput[[#This Row],[Environmental Objectives]]</f>
        <v>EU7.4.9Climate change mitigation</v>
      </c>
      <c r="B446" t="s">
        <v>1471</v>
      </c>
      <c r="C446" s="78">
        <v>31</v>
      </c>
      <c r="D446" s="53">
        <v>7.4</v>
      </c>
      <c r="E446" s="53" t="s">
        <v>2144</v>
      </c>
      <c r="F446" s="53" t="s">
        <v>2143</v>
      </c>
      <c r="G446" s="53" t="s">
        <v>2158</v>
      </c>
      <c r="H446" s="53">
        <v>39</v>
      </c>
      <c r="I446" s="57" t="s">
        <v>2014</v>
      </c>
      <c r="J446" s="53" t="s">
        <v>2477</v>
      </c>
      <c r="K446" s="57" t="s">
        <v>2014</v>
      </c>
    </row>
    <row r="447" spans="1:11" x14ac:dyDescent="0.3">
      <c r="A447" t="str">
        <f>DataInput[[#This Row],[Taxonomy]]&amp;DataInput[[#This Row],[South Africa Activity No]]&amp;DataInput[[#This Row],[Environmental Objectives]]</f>
        <v>EU7.4.9Climate change adaptation</v>
      </c>
      <c r="B447" t="s">
        <v>1471</v>
      </c>
      <c r="C447" s="78">
        <f>C446</f>
        <v>31</v>
      </c>
      <c r="D447" s="53">
        <v>7.4</v>
      </c>
      <c r="E447" s="53" t="s">
        <v>2144</v>
      </c>
      <c r="F447" s="53" t="s">
        <v>2143</v>
      </c>
      <c r="G447" s="53" t="s">
        <v>2158</v>
      </c>
      <c r="H447" s="53">
        <v>39</v>
      </c>
      <c r="I447" s="57" t="s">
        <v>2014</v>
      </c>
      <c r="J447" s="53" t="s">
        <v>1992</v>
      </c>
      <c r="K447" s="57" t="s">
        <v>2014</v>
      </c>
    </row>
    <row r="448" spans="1:11" x14ac:dyDescent="0.3">
      <c r="A448" t="str">
        <f>DataInput[[#This Row],[Taxonomy]]&amp;DataInput[[#This Row],[South Africa Activity No]]&amp;DataInput[[#This Row],[Environmental Objectives]]</f>
        <v>EU7.4.9Sustainable use of water and marine resources</v>
      </c>
      <c r="B448" t="s">
        <v>1471</v>
      </c>
      <c r="C448" s="78">
        <f>C447</f>
        <v>31</v>
      </c>
      <c r="D448" s="53">
        <v>7.4</v>
      </c>
      <c r="E448" s="53" t="s">
        <v>2144</v>
      </c>
      <c r="F448" s="53" t="s">
        <v>2143</v>
      </c>
      <c r="G448" s="53" t="s">
        <v>2158</v>
      </c>
      <c r="H448" s="53">
        <v>39</v>
      </c>
      <c r="I448" s="57" t="s">
        <v>2014</v>
      </c>
      <c r="J448" s="53" t="s">
        <v>2009</v>
      </c>
      <c r="K448" s="57" t="s">
        <v>2014</v>
      </c>
    </row>
    <row r="449" spans="1:11" x14ac:dyDescent="0.3">
      <c r="A449" t="str">
        <f>DataInput[[#This Row],[Taxonomy]]&amp;DataInput[[#This Row],[South Africa Activity No]]&amp;DataInput[[#This Row],[Environmental Objectives]]</f>
        <v>EU7.4.9Ecosystem protection and 
restoration</v>
      </c>
      <c r="B449" t="s">
        <v>1471</v>
      </c>
      <c r="C449" s="78">
        <f>C448</f>
        <v>31</v>
      </c>
      <c r="D449" s="53">
        <v>7.4</v>
      </c>
      <c r="E449" s="53" t="s">
        <v>2144</v>
      </c>
      <c r="F449" s="53" t="s">
        <v>2143</v>
      </c>
      <c r="G449" s="53" t="s">
        <v>2158</v>
      </c>
      <c r="H449" s="53">
        <v>39</v>
      </c>
      <c r="I449" s="57" t="s">
        <v>2014</v>
      </c>
      <c r="J449" s="53" t="s">
        <v>2007</v>
      </c>
      <c r="K449" s="57" t="s">
        <v>2014</v>
      </c>
    </row>
    <row r="450" spans="1:11" x14ac:dyDescent="0.3">
      <c r="A450" t="str">
        <f>DataInput[[#This Row],[Taxonomy]]&amp;DataInput[[#This Row],[South Africa Activity No]]&amp;DataInput[[#This Row],[Environmental Objectives]]</f>
        <v>EU7.4.9Pollution prevention</v>
      </c>
      <c r="B450" t="s">
        <v>1471</v>
      </c>
      <c r="C450" s="78">
        <f>C449</f>
        <v>31</v>
      </c>
      <c r="D450" s="53">
        <v>7.4</v>
      </c>
      <c r="E450" s="53" t="s">
        <v>2144</v>
      </c>
      <c r="F450" s="53" t="s">
        <v>2143</v>
      </c>
      <c r="G450" s="53" t="s">
        <v>2158</v>
      </c>
      <c r="H450" s="53">
        <v>39</v>
      </c>
      <c r="I450" s="57" t="s">
        <v>2014</v>
      </c>
      <c r="J450" s="53" t="s">
        <v>2003</v>
      </c>
      <c r="K450" s="57" t="s">
        <v>2014</v>
      </c>
    </row>
    <row r="451" spans="1:11" x14ac:dyDescent="0.3">
      <c r="A451" t="str">
        <f>DataInput[[#This Row],[Taxonomy]]&amp;DataInput[[#This Row],[South Africa Activity No]]&amp;DataInput[[#This Row],[Environmental Objectives]]</f>
        <v>EU7.4.9Sustainable resource use and circularity</v>
      </c>
      <c r="B451" t="s">
        <v>1471</v>
      </c>
      <c r="C451" s="78">
        <f>C450</f>
        <v>31</v>
      </c>
      <c r="D451" s="53">
        <v>7.4</v>
      </c>
      <c r="E451" s="53" t="s">
        <v>2144</v>
      </c>
      <c r="F451" s="53" t="s">
        <v>2143</v>
      </c>
      <c r="G451" s="53" t="s">
        <v>2158</v>
      </c>
      <c r="H451" s="53">
        <v>39</v>
      </c>
      <c r="I451" s="57" t="s">
        <v>2014</v>
      </c>
      <c r="J451" s="53" t="s">
        <v>1959</v>
      </c>
      <c r="K451" s="57" t="s">
        <v>2014</v>
      </c>
    </row>
    <row r="452" spans="1:11" x14ac:dyDescent="0.3">
      <c r="A452" t="str">
        <f>DataInput[[#This Row],[Taxonomy]]&amp;DataInput[[#This Row],[South Africa Activity No]]&amp;DataInput[[#This Row],[Environmental Objectives]]</f>
        <v>EU7.4.10Climate change mitigation</v>
      </c>
      <c r="B452" t="s">
        <v>1471</v>
      </c>
      <c r="C452" s="78">
        <v>32</v>
      </c>
      <c r="D452" s="53">
        <v>7.4</v>
      </c>
      <c r="E452" s="53" t="s">
        <v>2144</v>
      </c>
      <c r="F452" s="53" t="s">
        <v>2143</v>
      </c>
      <c r="G452" s="53" t="s">
        <v>2155</v>
      </c>
      <c r="H452" s="53">
        <v>39</v>
      </c>
      <c r="I452" s="57" t="s">
        <v>2014</v>
      </c>
      <c r="J452" s="53" t="s">
        <v>2477</v>
      </c>
      <c r="K452" s="57" t="s">
        <v>2014</v>
      </c>
    </row>
    <row r="453" spans="1:11" x14ac:dyDescent="0.3">
      <c r="A453" t="str">
        <f>DataInput[[#This Row],[Taxonomy]]&amp;DataInput[[#This Row],[South Africa Activity No]]&amp;DataInput[[#This Row],[Environmental Objectives]]</f>
        <v>EU7.4.10Climate change adaptation</v>
      </c>
      <c r="B453" t="s">
        <v>1471</v>
      </c>
      <c r="C453" s="78">
        <f>C452</f>
        <v>32</v>
      </c>
      <c r="D453" s="53">
        <v>7.4</v>
      </c>
      <c r="E453" s="53" t="s">
        <v>2144</v>
      </c>
      <c r="F453" s="53" t="s">
        <v>2143</v>
      </c>
      <c r="G453" s="53" t="s">
        <v>2155</v>
      </c>
      <c r="H453" s="53">
        <v>39</v>
      </c>
      <c r="I453" s="57" t="s">
        <v>2014</v>
      </c>
      <c r="J453" s="53" t="s">
        <v>1992</v>
      </c>
      <c r="K453" s="57" t="s">
        <v>2014</v>
      </c>
    </row>
    <row r="454" spans="1:11" x14ac:dyDescent="0.3">
      <c r="A454" t="str">
        <f>DataInput[[#This Row],[Taxonomy]]&amp;DataInput[[#This Row],[South Africa Activity No]]&amp;DataInput[[#This Row],[Environmental Objectives]]</f>
        <v>EU7.4.10Sustainable use of water and marine resources</v>
      </c>
      <c r="B454" t="s">
        <v>1471</v>
      </c>
      <c r="C454" s="78">
        <f>C453</f>
        <v>32</v>
      </c>
      <c r="D454" s="53">
        <v>7.4</v>
      </c>
      <c r="E454" s="53" t="s">
        <v>2144</v>
      </c>
      <c r="F454" s="53" t="s">
        <v>2143</v>
      </c>
      <c r="G454" s="53" t="s">
        <v>2155</v>
      </c>
      <c r="H454" s="53">
        <v>39</v>
      </c>
      <c r="I454" s="57" t="s">
        <v>2014</v>
      </c>
      <c r="J454" s="53" t="s">
        <v>2009</v>
      </c>
      <c r="K454" s="57" t="s">
        <v>2014</v>
      </c>
    </row>
    <row r="455" spans="1:11" x14ac:dyDescent="0.3">
      <c r="A455" t="str">
        <f>DataInput[[#This Row],[Taxonomy]]&amp;DataInput[[#This Row],[South Africa Activity No]]&amp;DataInput[[#This Row],[Environmental Objectives]]</f>
        <v>EU7.4.10Ecosystem protection and 
restoration</v>
      </c>
      <c r="B455" t="s">
        <v>1471</v>
      </c>
      <c r="C455" s="78">
        <f>C454</f>
        <v>32</v>
      </c>
      <c r="D455" s="53">
        <v>7.4</v>
      </c>
      <c r="E455" s="53" t="s">
        <v>2144</v>
      </c>
      <c r="F455" s="53" t="s">
        <v>2143</v>
      </c>
      <c r="G455" s="53" t="s">
        <v>2155</v>
      </c>
      <c r="H455" s="53">
        <v>39</v>
      </c>
      <c r="I455" s="57" t="s">
        <v>2014</v>
      </c>
      <c r="J455" s="53" t="s">
        <v>2007</v>
      </c>
      <c r="K455" s="57" t="s">
        <v>2014</v>
      </c>
    </row>
    <row r="456" spans="1:11" x14ac:dyDescent="0.3">
      <c r="A456" t="str">
        <f>DataInput[[#This Row],[Taxonomy]]&amp;DataInput[[#This Row],[South Africa Activity No]]&amp;DataInput[[#This Row],[Environmental Objectives]]</f>
        <v>EU7.4.10Pollution prevention</v>
      </c>
      <c r="B456" t="s">
        <v>1471</v>
      </c>
      <c r="C456" s="78">
        <f>C455</f>
        <v>32</v>
      </c>
      <c r="D456" s="53">
        <v>7.4</v>
      </c>
      <c r="E456" s="53" t="s">
        <v>2144</v>
      </c>
      <c r="F456" s="53" t="s">
        <v>2143</v>
      </c>
      <c r="G456" s="53" t="s">
        <v>2155</v>
      </c>
      <c r="H456" s="53">
        <v>39</v>
      </c>
      <c r="I456" s="57" t="s">
        <v>2014</v>
      </c>
      <c r="J456" s="53" t="s">
        <v>2003</v>
      </c>
      <c r="K456" s="57" t="s">
        <v>2014</v>
      </c>
    </row>
    <row r="457" spans="1:11" x14ac:dyDescent="0.3">
      <c r="A457" t="str">
        <f>DataInput[[#This Row],[Taxonomy]]&amp;DataInput[[#This Row],[South Africa Activity No]]&amp;DataInput[[#This Row],[Environmental Objectives]]</f>
        <v>EU7.4.10Sustainable resource use and circularity</v>
      </c>
      <c r="B457" t="s">
        <v>1471</v>
      </c>
      <c r="C457" s="78">
        <f>C456</f>
        <v>32</v>
      </c>
      <c r="D457" s="53">
        <v>7.4</v>
      </c>
      <c r="E457" s="53" t="s">
        <v>2144</v>
      </c>
      <c r="F457" s="53" t="s">
        <v>2143</v>
      </c>
      <c r="G457" s="53" t="s">
        <v>2155</v>
      </c>
      <c r="H457" s="53">
        <v>39</v>
      </c>
      <c r="I457" s="57" t="s">
        <v>2014</v>
      </c>
      <c r="J457" s="53" t="s">
        <v>1959</v>
      </c>
      <c r="K457" s="57" t="s">
        <v>2014</v>
      </c>
    </row>
    <row r="458" spans="1:11" x14ac:dyDescent="0.3">
      <c r="A458" t="str">
        <f>DataInput[[#This Row],[Taxonomy]]&amp;DataInput[[#This Row],[South Africa Activity No]]&amp;DataInput[[#This Row],[Environmental Objectives]]</f>
        <v>EU7.4.11Climate change mitigation</v>
      </c>
      <c r="B458" t="s">
        <v>1471</v>
      </c>
      <c r="C458" s="79">
        <v>33</v>
      </c>
      <c r="D458" s="53">
        <v>7.4</v>
      </c>
      <c r="E458" s="53" t="s">
        <v>2144</v>
      </c>
      <c r="F458" s="53" t="s">
        <v>2143</v>
      </c>
      <c r="G458" s="53" t="s">
        <v>2152</v>
      </c>
      <c r="H458" s="53">
        <v>39</v>
      </c>
      <c r="I458" s="53" t="s">
        <v>980</v>
      </c>
      <c r="J458" s="53" t="s">
        <v>2477</v>
      </c>
      <c r="K458" s="53" t="s">
        <v>1455</v>
      </c>
    </row>
    <row r="459" spans="1:11" x14ac:dyDescent="0.3">
      <c r="A459" t="str">
        <f>DataInput[[#This Row],[Taxonomy]]&amp;DataInput[[#This Row],[South Africa Activity No]]&amp;DataInput[[#This Row],[Environmental Objectives]]</f>
        <v>EU7.4.11Climate change adaptation</v>
      </c>
      <c r="B459" t="s">
        <v>1471</v>
      </c>
      <c r="C459" s="79">
        <f>C458</f>
        <v>33</v>
      </c>
      <c r="D459" s="53">
        <v>7.4</v>
      </c>
      <c r="E459" s="53" t="s">
        <v>2144</v>
      </c>
      <c r="F459" s="53" t="s">
        <v>2143</v>
      </c>
      <c r="G459" s="53" t="s">
        <v>2152</v>
      </c>
      <c r="H459" s="53">
        <v>39</v>
      </c>
      <c r="I459" s="53" t="s">
        <v>980</v>
      </c>
      <c r="J459" s="53" t="s">
        <v>1992</v>
      </c>
      <c r="K459" s="53" t="s">
        <v>2015</v>
      </c>
    </row>
    <row r="460" spans="1:11" x14ac:dyDescent="0.3">
      <c r="A460" t="str">
        <f>DataInput[[#This Row],[Taxonomy]]&amp;DataInput[[#This Row],[South Africa Activity No]]&amp;DataInput[[#This Row],[Environmental Objectives]]</f>
        <v>EU7.4.11Sustainable use of water and marine resources</v>
      </c>
      <c r="B460" t="s">
        <v>1471</v>
      </c>
      <c r="C460" s="79">
        <f>C459</f>
        <v>33</v>
      </c>
      <c r="D460" s="53">
        <v>7.4</v>
      </c>
      <c r="E460" s="53" t="s">
        <v>2144</v>
      </c>
      <c r="F460" s="53" t="s">
        <v>2143</v>
      </c>
      <c r="G460" s="53" t="s">
        <v>2152</v>
      </c>
      <c r="H460" s="53">
        <v>39</v>
      </c>
      <c r="I460" s="53" t="s">
        <v>980</v>
      </c>
      <c r="J460" s="53" t="s">
        <v>2009</v>
      </c>
      <c r="K460" s="53" t="s">
        <v>2015</v>
      </c>
    </row>
    <row r="461" spans="1:11" x14ac:dyDescent="0.3">
      <c r="A461" t="str">
        <f>DataInput[[#This Row],[Taxonomy]]&amp;DataInput[[#This Row],[South Africa Activity No]]&amp;DataInput[[#This Row],[Environmental Objectives]]</f>
        <v>EU7.4.11Ecosystem protection and 
restoration</v>
      </c>
      <c r="B461" t="s">
        <v>1471</v>
      </c>
      <c r="C461" s="79">
        <f>C460</f>
        <v>33</v>
      </c>
      <c r="D461" s="53">
        <v>7.4</v>
      </c>
      <c r="E461" s="53" t="s">
        <v>2144</v>
      </c>
      <c r="F461" s="53" t="s">
        <v>2143</v>
      </c>
      <c r="G461" s="53" t="s">
        <v>2152</v>
      </c>
      <c r="H461" s="53">
        <v>39</v>
      </c>
      <c r="I461" s="53" t="s">
        <v>980</v>
      </c>
      <c r="J461" s="53" t="s">
        <v>2007</v>
      </c>
      <c r="K461" s="53" t="s">
        <v>2015</v>
      </c>
    </row>
    <row r="462" spans="1:11" x14ac:dyDescent="0.3">
      <c r="A462" t="str">
        <f>DataInput[[#This Row],[Taxonomy]]&amp;DataInput[[#This Row],[South Africa Activity No]]&amp;DataInput[[#This Row],[Environmental Objectives]]</f>
        <v>EU7.4.11Pollution prevention</v>
      </c>
      <c r="B462" t="s">
        <v>1471</v>
      </c>
      <c r="C462" s="79">
        <f>C461</f>
        <v>33</v>
      </c>
      <c r="D462" s="53">
        <v>7.4</v>
      </c>
      <c r="E462" s="53" t="s">
        <v>2144</v>
      </c>
      <c r="F462" s="53" t="s">
        <v>2143</v>
      </c>
      <c r="G462" s="53" t="s">
        <v>2152</v>
      </c>
      <c r="H462" s="53">
        <v>39</v>
      </c>
      <c r="I462" s="53" t="s">
        <v>980</v>
      </c>
      <c r="J462" s="53" t="s">
        <v>2003</v>
      </c>
      <c r="K462" s="53" t="s">
        <v>1455</v>
      </c>
    </row>
    <row r="463" spans="1:11" x14ac:dyDescent="0.3">
      <c r="A463" t="str">
        <f>DataInput[[#This Row],[Taxonomy]]&amp;DataInput[[#This Row],[South Africa Activity No]]&amp;DataInput[[#This Row],[Environmental Objectives]]</f>
        <v>EU7.4.11Sustainable resource use and circularity</v>
      </c>
      <c r="B463" t="s">
        <v>1471</v>
      </c>
      <c r="C463" s="79">
        <f>C462</f>
        <v>33</v>
      </c>
      <c r="D463" s="53">
        <v>7.4</v>
      </c>
      <c r="E463" s="53" t="s">
        <v>2144</v>
      </c>
      <c r="F463" s="53" t="s">
        <v>2143</v>
      </c>
      <c r="G463" s="53" t="s">
        <v>2152</v>
      </c>
      <c r="H463" s="53">
        <v>39</v>
      </c>
      <c r="I463" s="53" t="s">
        <v>980</v>
      </c>
      <c r="J463" s="53" t="s">
        <v>1959</v>
      </c>
      <c r="K463" s="53" t="s">
        <v>1455</v>
      </c>
    </row>
    <row r="464" spans="1:11" x14ac:dyDescent="0.3">
      <c r="A464" t="str">
        <f>DataInput[[#This Row],[Taxonomy]]&amp;DataInput[[#This Row],[South Africa Activity No]]&amp;DataInput[[#This Row],[Environmental Objectives]]</f>
        <v>EU7.4.12Climate change mitigation</v>
      </c>
      <c r="B464" t="s">
        <v>1471</v>
      </c>
      <c r="C464" s="79">
        <v>34</v>
      </c>
      <c r="D464" s="53">
        <v>7.4</v>
      </c>
      <c r="E464" s="53" t="s">
        <v>2144</v>
      </c>
      <c r="F464" s="53" t="s">
        <v>2143</v>
      </c>
      <c r="G464" s="53" t="s">
        <v>2142</v>
      </c>
      <c r="H464" s="53">
        <v>39</v>
      </c>
      <c r="I464" s="53" t="s">
        <v>986</v>
      </c>
      <c r="J464" s="53" t="s">
        <v>2477</v>
      </c>
      <c r="K464" s="53" t="s">
        <v>1455</v>
      </c>
    </row>
    <row r="465" spans="1:11" x14ac:dyDescent="0.3">
      <c r="A465" t="str">
        <f>DataInput[[#This Row],[Taxonomy]]&amp;DataInput[[#This Row],[South Africa Activity No]]&amp;DataInput[[#This Row],[Environmental Objectives]]</f>
        <v>EU7.4.12Climate change adaptation</v>
      </c>
      <c r="B465" t="s">
        <v>1471</v>
      </c>
      <c r="C465" s="79">
        <f>C464</f>
        <v>34</v>
      </c>
      <c r="D465" s="53">
        <v>7.4</v>
      </c>
      <c r="E465" s="53" t="s">
        <v>2144</v>
      </c>
      <c r="F465" s="53" t="s">
        <v>2143</v>
      </c>
      <c r="G465" s="53" t="s">
        <v>2142</v>
      </c>
      <c r="H465" s="53">
        <v>39</v>
      </c>
      <c r="I465" s="53" t="s">
        <v>986</v>
      </c>
      <c r="J465" s="53" t="s">
        <v>1992</v>
      </c>
      <c r="K465" s="53" t="s">
        <v>2015</v>
      </c>
    </row>
    <row r="466" spans="1:11" x14ac:dyDescent="0.3">
      <c r="A466" t="str">
        <f>DataInput[[#This Row],[Taxonomy]]&amp;DataInput[[#This Row],[South Africa Activity No]]&amp;DataInput[[#This Row],[Environmental Objectives]]</f>
        <v>EU7.4.12Sustainable use of water and marine resources</v>
      </c>
      <c r="B466" t="s">
        <v>1471</v>
      </c>
      <c r="C466" s="79">
        <f>C465</f>
        <v>34</v>
      </c>
      <c r="D466" s="53">
        <v>7.4</v>
      </c>
      <c r="E466" s="53" t="s">
        <v>2144</v>
      </c>
      <c r="F466" s="53" t="s">
        <v>2143</v>
      </c>
      <c r="G466" s="53" t="s">
        <v>2142</v>
      </c>
      <c r="H466" s="53">
        <v>39</v>
      </c>
      <c r="I466" s="53" t="s">
        <v>986</v>
      </c>
      <c r="J466" s="53" t="s">
        <v>2009</v>
      </c>
      <c r="K466" s="53" t="s">
        <v>2015</v>
      </c>
    </row>
    <row r="467" spans="1:11" x14ac:dyDescent="0.3">
      <c r="A467" t="str">
        <f>DataInput[[#This Row],[Taxonomy]]&amp;DataInput[[#This Row],[South Africa Activity No]]&amp;DataInput[[#This Row],[Environmental Objectives]]</f>
        <v>EU7.4.12Ecosystem protection and 
restoration</v>
      </c>
      <c r="B467" t="s">
        <v>1471</v>
      </c>
      <c r="C467" s="79">
        <f>C466</f>
        <v>34</v>
      </c>
      <c r="D467" s="53">
        <v>7.4</v>
      </c>
      <c r="E467" s="53" t="s">
        <v>2144</v>
      </c>
      <c r="F467" s="53" t="s">
        <v>2143</v>
      </c>
      <c r="G467" s="53" t="s">
        <v>2142</v>
      </c>
      <c r="H467" s="53">
        <v>39</v>
      </c>
      <c r="I467" s="53" t="s">
        <v>986</v>
      </c>
      <c r="J467" s="53" t="s">
        <v>2007</v>
      </c>
      <c r="K467" s="53" t="s">
        <v>2015</v>
      </c>
    </row>
    <row r="468" spans="1:11" x14ac:dyDescent="0.3">
      <c r="A468" t="str">
        <f>DataInput[[#This Row],[Taxonomy]]&amp;DataInput[[#This Row],[South Africa Activity No]]&amp;DataInput[[#This Row],[Environmental Objectives]]</f>
        <v>EU7.4.12Pollution prevention</v>
      </c>
      <c r="B468" t="s">
        <v>1471</v>
      </c>
      <c r="C468" s="79">
        <f>C467</f>
        <v>34</v>
      </c>
      <c r="D468" s="53">
        <v>7.4</v>
      </c>
      <c r="E468" s="53" t="s">
        <v>2144</v>
      </c>
      <c r="F468" s="53" t="s">
        <v>2143</v>
      </c>
      <c r="G468" s="53" t="s">
        <v>2142</v>
      </c>
      <c r="H468" s="53">
        <v>39</v>
      </c>
      <c r="I468" s="53" t="s">
        <v>986</v>
      </c>
      <c r="J468" s="53" t="s">
        <v>2003</v>
      </c>
      <c r="K468" s="53" t="s">
        <v>2146</v>
      </c>
    </row>
    <row r="469" spans="1:11" x14ac:dyDescent="0.3">
      <c r="A469" t="str">
        <f>DataInput[[#This Row],[Taxonomy]]&amp;DataInput[[#This Row],[South Africa Activity No]]&amp;DataInput[[#This Row],[Environmental Objectives]]</f>
        <v>EU7.4.12Sustainable resource use and circularity</v>
      </c>
      <c r="B469" t="s">
        <v>1471</v>
      </c>
      <c r="C469" s="79">
        <f>C468</f>
        <v>34</v>
      </c>
      <c r="D469" s="53">
        <v>7.4</v>
      </c>
      <c r="E469" s="53" t="s">
        <v>2144</v>
      </c>
      <c r="F469" s="53" t="s">
        <v>2143</v>
      </c>
      <c r="G469" s="53" t="s">
        <v>2142</v>
      </c>
      <c r="H469" s="53">
        <v>39</v>
      </c>
      <c r="I469" s="53" t="s">
        <v>986</v>
      </c>
      <c r="J469" s="53" t="s">
        <v>1959</v>
      </c>
      <c r="K469" s="53" t="s">
        <v>1455</v>
      </c>
    </row>
    <row r="470" spans="1:11" x14ac:dyDescent="0.3">
      <c r="A470" t="str">
        <f>DataInput[[#This Row],[Taxonomy]]&amp;DataInput[[#This Row],[South Africa Activity No]]&amp;DataInput[[#This Row],[Environmental Objectives]]</f>
        <v>EU7.5.1Climate change mitigation</v>
      </c>
      <c r="B470" t="s">
        <v>1471</v>
      </c>
      <c r="C470" s="78">
        <v>35</v>
      </c>
      <c r="D470" s="53">
        <v>7.5</v>
      </c>
      <c r="E470" s="53" t="s">
        <v>2078</v>
      </c>
      <c r="F470" s="53" t="s">
        <v>440</v>
      </c>
      <c r="G470" s="53" t="s">
        <v>2124</v>
      </c>
      <c r="H470" s="53" t="s">
        <v>2123</v>
      </c>
      <c r="I470" s="53" t="s">
        <v>2488</v>
      </c>
      <c r="J470" s="53" t="s">
        <v>2477</v>
      </c>
      <c r="K470" s="53" t="s">
        <v>2140</v>
      </c>
    </row>
    <row r="471" spans="1:11" x14ac:dyDescent="0.3">
      <c r="A471" t="str">
        <f>DataInput[[#This Row],[Taxonomy]]&amp;DataInput[[#This Row],[South Africa Activity No]]&amp;DataInput[[#This Row],[Environmental Objectives]]</f>
        <v>EU7.5.1Climate change adaptation</v>
      </c>
      <c r="B471" t="s">
        <v>1471</v>
      </c>
      <c r="C471" s="78">
        <f>C470</f>
        <v>35</v>
      </c>
      <c r="D471" s="53">
        <v>7.5</v>
      </c>
      <c r="E471" s="53" t="s">
        <v>2078</v>
      </c>
      <c r="F471" s="53" t="s">
        <v>440</v>
      </c>
      <c r="G471" s="53" t="s">
        <v>2124</v>
      </c>
      <c r="H471" s="53" t="s">
        <v>2123</v>
      </c>
      <c r="I471" s="53" t="s">
        <v>2488</v>
      </c>
      <c r="J471" s="53" t="s">
        <v>1992</v>
      </c>
      <c r="K471" s="55" t="s">
        <v>2015</v>
      </c>
    </row>
    <row r="472" spans="1:11" x14ac:dyDescent="0.3">
      <c r="A472" t="str">
        <f>DataInput[[#This Row],[Taxonomy]]&amp;DataInput[[#This Row],[South Africa Activity No]]&amp;DataInput[[#This Row],[Environmental Objectives]]</f>
        <v>EU7.5.1Sustainable use of water and marine resources</v>
      </c>
      <c r="B472" t="s">
        <v>1471</v>
      </c>
      <c r="C472" s="78">
        <f>C471</f>
        <v>35</v>
      </c>
      <c r="D472" s="53">
        <v>7.5</v>
      </c>
      <c r="E472" s="53" t="s">
        <v>2078</v>
      </c>
      <c r="F472" s="53" t="s">
        <v>440</v>
      </c>
      <c r="G472" s="53" t="s">
        <v>2124</v>
      </c>
      <c r="H472" s="53" t="s">
        <v>2123</v>
      </c>
      <c r="I472" s="53" t="s">
        <v>2488</v>
      </c>
      <c r="J472" s="53" t="s">
        <v>2009</v>
      </c>
      <c r="K472" s="53" t="s">
        <v>1455</v>
      </c>
    </row>
    <row r="473" spans="1:11" x14ac:dyDescent="0.3">
      <c r="A473" t="str">
        <f>DataInput[[#This Row],[Taxonomy]]&amp;DataInput[[#This Row],[South Africa Activity No]]&amp;DataInput[[#This Row],[Environmental Objectives]]</f>
        <v>EU7.5.1Ecosystem protection and 
restoration</v>
      </c>
      <c r="B473" t="s">
        <v>1471</v>
      </c>
      <c r="C473" s="78">
        <f>C472</f>
        <v>35</v>
      </c>
      <c r="D473" s="53">
        <v>7.5</v>
      </c>
      <c r="E473" s="53" t="s">
        <v>2078</v>
      </c>
      <c r="F473" s="53" t="s">
        <v>440</v>
      </c>
      <c r="G473" s="53" t="s">
        <v>2124</v>
      </c>
      <c r="H473" s="53" t="s">
        <v>2123</v>
      </c>
      <c r="I473" s="53" t="s">
        <v>2488</v>
      </c>
      <c r="J473" s="53" t="s">
        <v>2007</v>
      </c>
      <c r="K473" s="53" t="s">
        <v>1455</v>
      </c>
    </row>
    <row r="474" spans="1:11" x14ac:dyDescent="0.3">
      <c r="A474" t="str">
        <f>DataInput[[#This Row],[Taxonomy]]&amp;DataInput[[#This Row],[South Africa Activity No]]&amp;DataInput[[#This Row],[Environmental Objectives]]</f>
        <v>EU7.5.1Pollution prevention</v>
      </c>
      <c r="B474" t="s">
        <v>1471</v>
      </c>
      <c r="C474" s="78">
        <f>C473</f>
        <v>35</v>
      </c>
      <c r="D474" s="53">
        <v>7.5</v>
      </c>
      <c r="E474" s="53" t="s">
        <v>2078</v>
      </c>
      <c r="F474" s="53" t="s">
        <v>440</v>
      </c>
      <c r="G474" s="53" t="s">
        <v>2124</v>
      </c>
      <c r="H474" s="53" t="s">
        <v>2123</v>
      </c>
      <c r="I474" s="53" t="s">
        <v>2488</v>
      </c>
      <c r="J474" s="53" t="s">
        <v>2003</v>
      </c>
      <c r="K474" s="53" t="s">
        <v>2489</v>
      </c>
    </row>
    <row r="475" spans="1:11" x14ac:dyDescent="0.3">
      <c r="A475" t="str">
        <f>DataInput[[#This Row],[Taxonomy]]&amp;DataInput[[#This Row],[South Africa Activity No]]&amp;DataInput[[#This Row],[Environmental Objectives]]</f>
        <v>EU7.5.1Sustainable resource use and circularity</v>
      </c>
      <c r="B475" t="s">
        <v>1471</v>
      </c>
      <c r="C475" s="78">
        <f>C474</f>
        <v>35</v>
      </c>
      <c r="D475" s="53">
        <v>7.5</v>
      </c>
      <c r="E475" s="53" t="s">
        <v>2078</v>
      </c>
      <c r="F475" s="53" t="s">
        <v>440</v>
      </c>
      <c r="G475" s="53" t="s">
        <v>2124</v>
      </c>
      <c r="H475" s="53" t="s">
        <v>2123</v>
      </c>
      <c r="I475" s="53" t="s">
        <v>2488</v>
      </c>
      <c r="J475" s="53" t="s">
        <v>1959</v>
      </c>
      <c r="K475" s="53" t="s">
        <v>2487</v>
      </c>
    </row>
    <row r="476" spans="1:11" x14ac:dyDescent="0.3">
      <c r="A476" t="str">
        <f>DataInput[[#This Row],[Taxonomy]]&amp;DataInput[[#This Row],[South Africa Activity No]]&amp;DataInput[[#This Row],[Environmental Objectives]]</f>
        <v>EU7.5.2Climate change mitigation</v>
      </c>
      <c r="B476" t="s">
        <v>1471</v>
      </c>
      <c r="C476" s="78">
        <v>36</v>
      </c>
      <c r="D476" s="53">
        <v>7.5</v>
      </c>
      <c r="E476" s="53" t="s">
        <v>2078</v>
      </c>
      <c r="F476" s="53" t="s">
        <v>440</v>
      </c>
      <c r="G476" s="53" t="s">
        <v>2109</v>
      </c>
      <c r="H476" s="53" t="s">
        <v>2108</v>
      </c>
      <c r="I476" s="53" t="s">
        <v>2106</v>
      </c>
      <c r="J476" s="53" t="s">
        <v>2477</v>
      </c>
      <c r="K476" s="53" t="s">
        <v>2118</v>
      </c>
    </row>
    <row r="477" spans="1:11" x14ac:dyDescent="0.3">
      <c r="A477" t="str">
        <f>DataInput[[#This Row],[Taxonomy]]&amp;DataInput[[#This Row],[South Africa Activity No]]&amp;DataInput[[#This Row],[Environmental Objectives]]</f>
        <v>EU7.5.2Climate change adaptation</v>
      </c>
      <c r="B477" t="s">
        <v>1471</v>
      </c>
      <c r="C477" s="78">
        <f>C476</f>
        <v>36</v>
      </c>
      <c r="D477" s="53">
        <v>7.5</v>
      </c>
      <c r="E477" s="53" t="s">
        <v>2078</v>
      </c>
      <c r="F477" s="53" t="s">
        <v>440</v>
      </c>
      <c r="G477" s="53" t="s">
        <v>2109</v>
      </c>
      <c r="H477" s="53" t="s">
        <v>2108</v>
      </c>
      <c r="I477" s="53" t="s">
        <v>2106</v>
      </c>
      <c r="J477" s="53" t="s">
        <v>1992</v>
      </c>
      <c r="K477" s="53" t="s">
        <v>2015</v>
      </c>
    </row>
    <row r="478" spans="1:11" x14ac:dyDescent="0.3">
      <c r="A478" t="str">
        <f>DataInput[[#This Row],[Taxonomy]]&amp;DataInput[[#This Row],[South Africa Activity No]]&amp;DataInput[[#This Row],[Environmental Objectives]]</f>
        <v>EU7.5.2Sustainable use of water and marine resources</v>
      </c>
      <c r="B478" t="s">
        <v>1471</v>
      </c>
      <c r="C478" s="78">
        <f>C477</f>
        <v>36</v>
      </c>
      <c r="D478" s="53">
        <v>7.5</v>
      </c>
      <c r="E478" s="53" t="s">
        <v>2078</v>
      </c>
      <c r="F478" s="53" t="s">
        <v>440</v>
      </c>
      <c r="G478" s="53" t="s">
        <v>2109</v>
      </c>
      <c r="H478" s="53" t="s">
        <v>2108</v>
      </c>
      <c r="I478" s="53" t="s">
        <v>2106</v>
      </c>
      <c r="J478" s="53" t="s">
        <v>2009</v>
      </c>
      <c r="K478" s="53" t="s">
        <v>2015</v>
      </c>
    </row>
    <row r="479" spans="1:11" x14ac:dyDescent="0.3">
      <c r="A479" t="str">
        <f>DataInput[[#This Row],[Taxonomy]]&amp;DataInput[[#This Row],[South Africa Activity No]]&amp;DataInput[[#This Row],[Environmental Objectives]]</f>
        <v>EU7.5.2Ecosystem protection and 
restoration</v>
      </c>
      <c r="B479" t="s">
        <v>1471</v>
      </c>
      <c r="C479" s="78">
        <f>C478</f>
        <v>36</v>
      </c>
      <c r="D479" s="53">
        <v>7.5</v>
      </c>
      <c r="E479" s="53" t="s">
        <v>2078</v>
      </c>
      <c r="F479" s="53" t="s">
        <v>440</v>
      </c>
      <c r="G479" s="53" t="s">
        <v>2109</v>
      </c>
      <c r="H479" s="53" t="s">
        <v>2108</v>
      </c>
      <c r="I479" s="53" t="s">
        <v>2106</v>
      </c>
      <c r="J479" s="53" t="s">
        <v>2007</v>
      </c>
      <c r="K479" s="53" t="s">
        <v>2015</v>
      </c>
    </row>
    <row r="480" spans="1:11" x14ac:dyDescent="0.3">
      <c r="A480" t="str">
        <f>DataInput[[#This Row],[Taxonomy]]&amp;DataInput[[#This Row],[South Africa Activity No]]&amp;DataInput[[#This Row],[Environmental Objectives]]</f>
        <v>EU7.5.2Pollution prevention</v>
      </c>
      <c r="B480" t="s">
        <v>1471</v>
      </c>
      <c r="C480" s="78">
        <f>C479</f>
        <v>36</v>
      </c>
      <c r="D480" s="53">
        <v>7.5</v>
      </c>
      <c r="E480" s="53" t="s">
        <v>2078</v>
      </c>
      <c r="F480" s="53" t="s">
        <v>440</v>
      </c>
      <c r="G480" s="53" t="s">
        <v>2109</v>
      </c>
      <c r="H480" s="53" t="s">
        <v>2108</v>
      </c>
      <c r="I480" s="53" t="s">
        <v>2106</v>
      </c>
      <c r="J480" s="53" t="s">
        <v>2003</v>
      </c>
      <c r="K480" s="53" t="s">
        <v>2113</v>
      </c>
    </row>
    <row r="481" spans="1:11" x14ac:dyDescent="0.3">
      <c r="A481" t="str">
        <f>DataInput[[#This Row],[Taxonomy]]&amp;DataInput[[#This Row],[South Africa Activity No]]&amp;DataInput[[#This Row],[Environmental Objectives]]</f>
        <v>EU7.5.2Sustainable resource use and circularity</v>
      </c>
      <c r="B481" t="s">
        <v>1471</v>
      </c>
      <c r="C481" s="78">
        <f>C480</f>
        <v>36</v>
      </c>
      <c r="D481" s="53">
        <v>7.5</v>
      </c>
      <c r="E481" s="53" t="s">
        <v>2078</v>
      </c>
      <c r="F481" s="53" t="s">
        <v>440</v>
      </c>
      <c r="G481" s="53" t="s">
        <v>2109</v>
      </c>
      <c r="H481" s="53" t="s">
        <v>2108</v>
      </c>
      <c r="I481" s="53" t="s">
        <v>2106</v>
      </c>
      <c r="J481" s="53" t="s">
        <v>1959</v>
      </c>
      <c r="K481" s="53" t="s">
        <v>2105</v>
      </c>
    </row>
    <row r="482" spans="1:11" x14ac:dyDescent="0.3">
      <c r="A482" t="str">
        <f>DataInput[[#This Row],[Taxonomy]]&amp;DataInput[[#This Row],[South Africa Activity No]]&amp;DataInput[[#This Row],[Environmental Objectives]]</f>
        <v>EU7.5.3Climate change mitigation</v>
      </c>
      <c r="B482" t="s">
        <v>1471</v>
      </c>
      <c r="C482" s="78">
        <v>37</v>
      </c>
      <c r="D482" s="53">
        <v>7.5</v>
      </c>
      <c r="E482" s="53" t="s">
        <v>2078</v>
      </c>
      <c r="F482" s="53" t="s">
        <v>440</v>
      </c>
      <c r="G482" s="53" t="s">
        <v>2089</v>
      </c>
      <c r="H482" s="53" t="s">
        <v>2088</v>
      </c>
      <c r="I482" s="53" t="s">
        <v>2485</v>
      </c>
      <c r="J482" s="53" t="s">
        <v>2477</v>
      </c>
      <c r="K482" s="53" t="s">
        <v>2101</v>
      </c>
    </row>
    <row r="483" spans="1:11" x14ac:dyDescent="0.3">
      <c r="A483" t="str">
        <f>DataInput[[#This Row],[Taxonomy]]&amp;DataInput[[#This Row],[South Africa Activity No]]&amp;DataInput[[#This Row],[Environmental Objectives]]</f>
        <v>EU7.5.3Climate change adaptation</v>
      </c>
      <c r="B483" t="s">
        <v>1471</v>
      </c>
      <c r="C483" s="78">
        <f>C482</f>
        <v>37</v>
      </c>
      <c r="D483" s="53">
        <v>7.5</v>
      </c>
      <c r="E483" s="53" t="s">
        <v>2078</v>
      </c>
      <c r="F483" s="53" t="s">
        <v>440</v>
      </c>
      <c r="G483" s="53" t="s">
        <v>2089</v>
      </c>
      <c r="H483" s="53" t="s">
        <v>2088</v>
      </c>
      <c r="I483" s="53" t="s">
        <v>2485</v>
      </c>
      <c r="J483" s="53" t="s">
        <v>1992</v>
      </c>
      <c r="K483" s="53" t="s">
        <v>2486</v>
      </c>
    </row>
    <row r="484" spans="1:11" x14ac:dyDescent="0.3">
      <c r="A484" t="str">
        <f>DataInput[[#This Row],[Taxonomy]]&amp;DataInput[[#This Row],[South Africa Activity No]]&amp;DataInput[[#This Row],[Environmental Objectives]]</f>
        <v>EU7.5.3Sustainable use of water and marine resources</v>
      </c>
      <c r="B484" t="s">
        <v>1471</v>
      </c>
      <c r="C484" s="78">
        <f>C483</f>
        <v>37</v>
      </c>
      <c r="D484" s="53">
        <v>7.5</v>
      </c>
      <c r="E484" s="53" t="s">
        <v>2078</v>
      </c>
      <c r="F484" s="53" t="s">
        <v>440</v>
      </c>
      <c r="G484" s="53" t="s">
        <v>2089</v>
      </c>
      <c r="H484" s="53" t="s">
        <v>2088</v>
      </c>
      <c r="I484" s="53" t="s">
        <v>2485</v>
      </c>
      <c r="J484" s="53" t="s">
        <v>2009</v>
      </c>
      <c r="K484" s="55" t="s">
        <v>2015</v>
      </c>
    </row>
    <row r="485" spans="1:11" x14ac:dyDescent="0.3">
      <c r="A485" t="str">
        <f>DataInput[[#This Row],[Taxonomy]]&amp;DataInput[[#This Row],[South Africa Activity No]]&amp;DataInput[[#This Row],[Environmental Objectives]]</f>
        <v>EU7.5.3Ecosystem protection and 
restoration</v>
      </c>
      <c r="B485" t="s">
        <v>1471</v>
      </c>
      <c r="C485" s="78">
        <f>C484</f>
        <v>37</v>
      </c>
      <c r="D485" s="53">
        <v>7.5</v>
      </c>
      <c r="E485" s="53" t="s">
        <v>2078</v>
      </c>
      <c r="F485" s="53" t="s">
        <v>440</v>
      </c>
      <c r="G485" s="53" t="s">
        <v>2089</v>
      </c>
      <c r="H485" s="53" t="s">
        <v>2088</v>
      </c>
      <c r="I485" s="53" t="s">
        <v>2485</v>
      </c>
      <c r="J485" s="53" t="s">
        <v>2007</v>
      </c>
      <c r="K485" s="53" t="s">
        <v>1455</v>
      </c>
    </row>
    <row r="486" spans="1:11" x14ac:dyDescent="0.3">
      <c r="A486" t="str">
        <f>DataInput[[#This Row],[Taxonomy]]&amp;DataInput[[#This Row],[South Africa Activity No]]&amp;DataInput[[#This Row],[Environmental Objectives]]</f>
        <v>EU7.5.3Pollution prevention</v>
      </c>
      <c r="B486" t="s">
        <v>1471</v>
      </c>
      <c r="C486" s="78">
        <f>C485</f>
        <v>37</v>
      </c>
      <c r="D486" s="53">
        <v>7.5</v>
      </c>
      <c r="E486" s="53" t="s">
        <v>2078</v>
      </c>
      <c r="F486" s="53" t="s">
        <v>440</v>
      </c>
      <c r="G486" s="53" t="s">
        <v>2089</v>
      </c>
      <c r="H486" s="53" t="s">
        <v>2088</v>
      </c>
      <c r="I486" s="53" t="s">
        <v>2485</v>
      </c>
      <c r="J486" s="53" t="s">
        <v>2003</v>
      </c>
      <c r="K486" s="53" t="s">
        <v>1455</v>
      </c>
    </row>
    <row r="487" spans="1:11" x14ac:dyDescent="0.3">
      <c r="A487" t="str">
        <f>DataInput[[#This Row],[Taxonomy]]&amp;DataInput[[#This Row],[South Africa Activity No]]&amp;DataInput[[#This Row],[Environmental Objectives]]</f>
        <v>EU7.5.3Sustainable resource use and circularity</v>
      </c>
      <c r="B487" t="s">
        <v>1471</v>
      </c>
      <c r="C487" s="78">
        <f>C486</f>
        <v>37</v>
      </c>
      <c r="D487" s="53">
        <v>7.5</v>
      </c>
      <c r="E487" s="53" t="s">
        <v>2078</v>
      </c>
      <c r="F487" s="53" t="s">
        <v>440</v>
      </c>
      <c r="G487" s="53" t="s">
        <v>2089</v>
      </c>
      <c r="H487" s="53" t="s">
        <v>2088</v>
      </c>
      <c r="I487" s="53" t="s">
        <v>2485</v>
      </c>
      <c r="J487" s="53" t="s">
        <v>1959</v>
      </c>
      <c r="K487" s="53" t="s">
        <v>2484</v>
      </c>
    </row>
    <row r="488" spans="1:11" x14ac:dyDescent="0.3">
      <c r="A488" t="str">
        <f>DataInput[[#This Row],[Taxonomy]]&amp;DataInput[[#This Row],[South Africa Activity No]]&amp;DataInput[[#This Row],[Environmental Objectives]]</f>
        <v>EU7.5.4Climate change mitigation</v>
      </c>
      <c r="B488" t="s">
        <v>1471</v>
      </c>
      <c r="C488" s="78">
        <v>38</v>
      </c>
      <c r="D488" s="53">
        <v>7.5</v>
      </c>
      <c r="E488" s="53" t="s">
        <v>2078</v>
      </c>
      <c r="F488" s="53" t="s">
        <v>440</v>
      </c>
      <c r="G488" s="53" t="s">
        <v>2076</v>
      </c>
      <c r="H488" s="53" t="s">
        <v>2075</v>
      </c>
      <c r="I488" s="53" t="s">
        <v>2073</v>
      </c>
      <c r="J488" s="53" t="s">
        <v>2477</v>
      </c>
      <c r="K488" s="53" t="s">
        <v>2483</v>
      </c>
    </row>
    <row r="489" spans="1:11" x14ac:dyDescent="0.3">
      <c r="A489" t="str">
        <f>DataInput[[#This Row],[Taxonomy]]&amp;DataInput[[#This Row],[South Africa Activity No]]&amp;DataInput[[#This Row],[Environmental Objectives]]</f>
        <v>EU7.5.4Climate change adaptation</v>
      </c>
      <c r="B489" t="s">
        <v>1471</v>
      </c>
      <c r="C489" s="78">
        <f>C488</f>
        <v>38</v>
      </c>
      <c r="D489" s="53">
        <v>7.5</v>
      </c>
      <c r="E489" s="53" t="s">
        <v>2078</v>
      </c>
      <c r="F489" s="53" t="s">
        <v>440</v>
      </c>
      <c r="G489" s="53" t="s">
        <v>2076</v>
      </c>
      <c r="H489" s="53" t="s">
        <v>2075</v>
      </c>
      <c r="I489" s="53" t="s">
        <v>2073</v>
      </c>
      <c r="J489" s="53" t="s">
        <v>1992</v>
      </c>
      <c r="K489" s="53" t="s">
        <v>2015</v>
      </c>
    </row>
    <row r="490" spans="1:11" x14ac:dyDescent="0.3">
      <c r="A490" t="str">
        <f>DataInput[[#This Row],[Taxonomy]]&amp;DataInput[[#This Row],[South Africa Activity No]]&amp;DataInput[[#This Row],[Environmental Objectives]]</f>
        <v>EU7.5.4Sustainable use of water and marine resources</v>
      </c>
      <c r="B490" t="s">
        <v>1471</v>
      </c>
      <c r="C490" s="78">
        <f>C489</f>
        <v>38</v>
      </c>
      <c r="D490" s="53">
        <v>7.5</v>
      </c>
      <c r="E490" s="53" t="s">
        <v>2078</v>
      </c>
      <c r="F490" s="53" t="s">
        <v>440</v>
      </c>
      <c r="G490" s="53" t="s">
        <v>2076</v>
      </c>
      <c r="H490" s="53" t="s">
        <v>2075</v>
      </c>
      <c r="I490" s="53" t="s">
        <v>2073</v>
      </c>
      <c r="J490" s="53" t="s">
        <v>2009</v>
      </c>
      <c r="K490" s="53" t="s">
        <v>2015</v>
      </c>
    </row>
    <row r="491" spans="1:11" x14ac:dyDescent="0.3">
      <c r="A491" t="str">
        <f>DataInput[[#This Row],[Taxonomy]]&amp;DataInput[[#This Row],[South Africa Activity No]]&amp;DataInput[[#This Row],[Environmental Objectives]]</f>
        <v>EU7.5.4Ecosystem protection and 
restoration</v>
      </c>
      <c r="B491" t="s">
        <v>1471</v>
      </c>
      <c r="C491" s="78">
        <f>C490</f>
        <v>38</v>
      </c>
      <c r="D491" s="53">
        <v>7.5</v>
      </c>
      <c r="E491" s="53" t="s">
        <v>2078</v>
      </c>
      <c r="F491" s="53" t="s">
        <v>440</v>
      </c>
      <c r="G491" s="53" t="s">
        <v>2076</v>
      </c>
      <c r="H491" s="53" t="s">
        <v>2075</v>
      </c>
      <c r="I491" s="53" t="s">
        <v>2073</v>
      </c>
      <c r="J491" s="53" t="s">
        <v>2007</v>
      </c>
      <c r="K491" s="53" t="s">
        <v>1455</v>
      </c>
    </row>
    <row r="492" spans="1:11" x14ac:dyDescent="0.3">
      <c r="A492" t="str">
        <f>DataInput[[#This Row],[Taxonomy]]&amp;DataInput[[#This Row],[South Africa Activity No]]&amp;DataInput[[#This Row],[Environmental Objectives]]</f>
        <v>EU7.5.4Pollution prevention</v>
      </c>
      <c r="B492" t="s">
        <v>1471</v>
      </c>
      <c r="C492" s="78">
        <f>C491</f>
        <v>38</v>
      </c>
      <c r="D492" s="53">
        <v>7.5</v>
      </c>
      <c r="E492" s="53" t="s">
        <v>2078</v>
      </c>
      <c r="F492" s="53" t="s">
        <v>440</v>
      </c>
      <c r="G492" s="53" t="s">
        <v>2076</v>
      </c>
      <c r="H492" s="53" t="s">
        <v>2075</v>
      </c>
      <c r="I492" s="53" t="s">
        <v>2073</v>
      </c>
      <c r="J492" s="53" t="s">
        <v>2003</v>
      </c>
      <c r="K492" s="53" t="s">
        <v>2080</v>
      </c>
    </row>
    <row r="493" spans="1:11" x14ac:dyDescent="0.3">
      <c r="A493" t="str">
        <f>DataInput[[#This Row],[Taxonomy]]&amp;DataInput[[#This Row],[South Africa Activity No]]&amp;DataInput[[#This Row],[Environmental Objectives]]</f>
        <v>EU7.5.4Sustainable resource use and circularity</v>
      </c>
      <c r="B493" t="s">
        <v>1471</v>
      </c>
      <c r="C493" s="78">
        <f>C492</f>
        <v>38</v>
      </c>
      <c r="D493" s="53">
        <v>7.5</v>
      </c>
      <c r="E493" s="53" t="s">
        <v>2078</v>
      </c>
      <c r="F493" s="53" t="s">
        <v>440</v>
      </c>
      <c r="G493" s="53" t="s">
        <v>2076</v>
      </c>
      <c r="H493" s="53" t="s">
        <v>2075</v>
      </c>
      <c r="I493" s="53" t="s">
        <v>2073</v>
      </c>
      <c r="J493" s="53" t="s">
        <v>1959</v>
      </c>
      <c r="K493" s="53" t="s">
        <v>2072</v>
      </c>
    </row>
    <row r="494" spans="1:11" x14ac:dyDescent="0.3">
      <c r="A494" t="str">
        <f>DataInput[[#This Row],[Taxonomy]]&amp;DataInput[[#This Row],[South Africa Activity No]]&amp;DataInput[[#This Row],[Environmental Objectives]]</f>
        <v>EU7.6.1Climate change mitigation</v>
      </c>
      <c r="B494" t="s">
        <v>1471</v>
      </c>
      <c r="C494" s="78">
        <v>39</v>
      </c>
      <c r="D494" s="53">
        <v>7.6</v>
      </c>
      <c r="E494" s="53" t="s">
        <v>2060</v>
      </c>
      <c r="F494" s="53" t="s">
        <v>1450</v>
      </c>
      <c r="G494" s="53" t="s">
        <v>2067</v>
      </c>
      <c r="H494" s="53">
        <v>6311</v>
      </c>
      <c r="I494" s="53" t="s">
        <v>513</v>
      </c>
      <c r="J494" s="53" t="s">
        <v>2477</v>
      </c>
      <c r="K494" s="53" t="s">
        <v>2070</v>
      </c>
    </row>
    <row r="495" spans="1:11" x14ac:dyDescent="0.3">
      <c r="A495" t="str">
        <f>DataInput[[#This Row],[Taxonomy]]&amp;DataInput[[#This Row],[South Africa Activity No]]&amp;DataInput[[#This Row],[Environmental Objectives]]</f>
        <v>EU7.6.1Climate change adaptation</v>
      </c>
      <c r="B495" t="s">
        <v>1471</v>
      </c>
      <c r="C495" s="78">
        <f>C494</f>
        <v>39</v>
      </c>
      <c r="D495" s="53">
        <v>7.6</v>
      </c>
      <c r="E495" s="53" t="s">
        <v>2060</v>
      </c>
      <c r="F495" s="53" t="s">
        <v>1450</v>
      </c>
      <c r="G495" s="53" t="s">
        <v>2067</v>
      </c>
      <c r="H495" s="53">
        <v>6311</v>
      </c>
      <c r="I495" s="53" t="s">
        <v>513</v>
      </c>
      <c r="J495" s="53" t="s">
        <v>1992</v>
      </c>
      <c r="K495" s="53" t="s">
        <v>2015</v>
      </c>
    </row>
    <row r="496" spans="1:11" x14ac:dyDescent="0.3">
      <c r="A496" t="str">
        <f>DataInput[[#This Row],[Taxonomy]]&amp;DataInput[[#This Row],[South Africa Activity No]]&amp;DataInput[[#This Row],[Environmental Objectives]]</f>
        <v>EU7.6.1Sustainable use of water and marine resources</v>
      </c>
      <c r="B496" t="s">
        <v>1471</v>
      </c>
      <c r="C496" s="78">
        <f>C495</f>
        <v>39</v>
      </c>
      <c r="D496" s="53">
        <v>7.6</v>
      </c>
      <c r="E496" s="53" t="s">
        <v>2060</v>
      </c>
      <c r="F496" s="53" t="s">
        <v>1450</v>
      </c>
      <c r="G496" s="53" t="s">
        <v>2067</v>
      </c>
      <c r="H496" s="53">
        <v>6311</v>
      </c>
      <c r="I496" s="53" t="s">
        <v>513</v>
      </c>
      <c r="J496" s="53" t="s">
        <v>2009</v>
      </c>
      <c r="K496" s="53" t="s">
        <v>2015</v>
      </c>
    </row>
    <row r="497" spans="1:11" x14ac:dyDescent="0.3">
      <c r="A497" t="str">
        <f>DataInput[[#This Row],[Taxonomy]]&amp;DataInput[[#This Row],[South Africa Activity No]]&amp;DataInput[[#This Row],[Environmental Objectives]]</f>
        <v>EU7.6.1Ecosystem protection and 
restoration</v>
      </c>
      <c r="B497" t="s">
        <v>1471</v>
      </c>
      <c r="C497" s="78">
        <f>C496</f>
        <v>39</v>
      </c>
      <c r="D497" s="53">
        <v>7.6</v>
      </c>
      <c r="E497" s="53" t="s">
        <v>2060</v>
      </c>
      <c r="F497" s="53" t="s">
        <v>1450</v>
      </c>
      <c r="G497" s="53" t="s">
        <v>2067</v>
      </c>
      <c r="H497" s="53">
        <v>6311</v>
      </c>
      <c r="I497" s="53" t="s">
        <v>513</v>
      </c>
      <c r="J497" s="53" t="s">
        <v>2007</v>
      </c>
      <c r="K497" s="53" t="s">
        <v>1455</v>
      </c>
    </row>
    <row r="498" spans="1:11" x14ac:dyDescent="0.3">
      <c r="A498" t="str">
        <f>DataInput[[#This Row],[Taxonomy]]&amp;DataInput[[#This Row],[South Africa Activity No]]&amp;DataInput[[#This Row],[Environmental Objectives]]</f>
        <v>EU7.6.1Pollution prevention</v>
      </c>
      <c r="B498" t="s">
        <v>1471</v>
      </c>
      <c r="C498" s="78">
        <f>C497</f>
        <v>39</v>
      </c>
      <c r="D498" s="53">
        <v>7.6</v>
      </c>
      <c r="E498" s="53" t="s">
        <v>2060</v>
      </c>
      <c r="F498" s="53" t="s">
        <v>1450</v>
      </c>
      <c r="G498" s="53" t="s">
        <v>2067</v>
      </c>
      <c r="H498" s="53">
        <v>6311</v>
      </c>
      <c r="I498" s="53" t="s">
        <v>513</v>
      </c>
      <c r="J498" s="53" t="s">
        <v>2003</v>
      </c>
      <c r="K498" s="53" t="s">
        <v>1455</v>
      </c>
    </row>
    <row r="499" spans="1:11" x14ac:dyDescent="0.3">
      <c r="A499" t="str">
        <f>DataInput[[#This Row],[Taxonomy]]&amp;DataInput[[#This Row],[South Africa Activity No]]&amp;DataInput[[#This Row],[Environmental Objectives]]</f>
        <v>EU7.6.1Sustainable resource use and circularity</v>
      </c>
      <c r="B499" t="s">
        <v>1471</v>
      </c>
      <c r="C499" s="78">
        <f>C498</f>
        <v>39</v>
      </c>
      <c r="D499" s="53">
        <v>7.6</v>
      </c>
      <c r="E499" s="53" t="s">
        <v>2060</v>
      </c>
      <c r="F499" s="53" t="s">
        <v>1450</v>
      </c>
      <c r="G499" s="53" t="s">
        <v>2067</v>
      </c>
      <c r="H499" s="53">
        <v>6311</v>
      </c>
      <c r="I499" s="53" t="s">
        <v>513</v>
      </c>
      <c r="J499" s="53" t="s">
        <v>1959</v>
      </c>
      <c r="K499" s="53" t="s">
        <v>2065</v>
      </c>
    </row>
    <row r="500" spans="1:11" x14ac:dyDescent="0.3">
      <c r="A500" t="str">
        <f>DataInput[[#This Row],[Taxonomy]]&amp;DataInput[[#This Row],[South Africa Activity No]]&amp;DataInput[[#This Row],[Environmental Objectives]]</f>
        <v>EU7.6.2Climate change mitigation</v>
      </c>
      <c r="B500" t="s">
        <v>1471</v>
      </c>
      <c r="C500" s="78">
        <v>40</v>
      </c>
      <c r="D500" s="53">
        <v>7.6</v>
      </c>
      <c r="E500" s="53" t="s">
        <v>2060</v>
      </c>
      <c r="F500" s="53" t="s">
        <v>1450</v>
      </c>
      <c r="G500" s="53" t="s">
        <v>2059</v>
      </c>
      <c r="H500" s="53">
        <v>63110</v>
      </c>
      <c r="I500" s="53" t="s">
        <v>1707</v>
      </c>
      <c r="J500" s="53" t="s">
        <v>2477</v>
      </c>
      <c r="K500" s="53" t="s">
        <v>1455</v>
      </c>
    </row>
    <row r="501" spans="1:11" x14ac:dyDescent="0.3">
      <c r="A501" t="str">
        <f>DataInput[[#This Row],[Taxonomy]]&amp;DataInput[[#This Row],[South Africa Activity No]]&amp;DataInput[[#This Row],[Environmental Objectives]]</f>
        <v>EU7.6.2Climate change adaptation</v>
      </c>
      <c r="B501" t="s">
        <v>1471</v>
      </c>
      <c r="C501" s="78">
        <f>C500</f>
        <v>40</v>
      </c>
      <c r="D501" s="53">
        <v>7.6</v>
      </c>
      <c r="E501" s="53" t="s">
        <v>2060</v>
      </c>
      <c r="F501" s="53" t="s">
        <v>1450</v>
      </c>
      <c r="G501" s="53" t="s">
        <v>2059</v>
      </c>
      <c r="H501" s="53">
        <v>63110</v>
      </c>
      <c r="I501" s="53" t="s">
        <v>1707</v>
      </c>
      <c r="J501" s="53" t="s">
        <v>1992</v>
      </c>
      <c r="K501" s="53" t="s">
        <v>2015</v>
      </c>
    </row>
    <row r="502" spans="1:11" x14ac:dyDescent="0.3">
      <c r="A502" t="str">
        <f>DataInput[[#This Row],[Taxonomy]]&amp;DataInput[[#This Row],[South Africa Activity No]]&amp;DataInput[[#This Row],[Environmental Objectives]]</f>
        <v>EU7.6.2Sustainable use of water and marine resources</v>
      </c>
      <c r="B502" t="s">
        <v>1471</v>
      </c>
      <c r="C502" s="78">
        <f>C501</f>
        <v>40</v>
      </c>
      <c r="D502" s="53">
        <v>7.6</v>
      </c>
      <c r="E502" s="53" t="s">
        <v>2060</v>
      </c>
      <c r="F502" s="53" t="s">
        <v>1450</v>
      </c>
      <c r="G502" s="53" t="s">
        <v>2059</v>
      </c>
      <c r="H502" s="53">
        <v>63110</v>
      </c>
      <c r="I502" s="53" t="s">
        <v>1707</v>
      </c>
      <c r="J502" s="53" t="s">
        <v>2009</v>
      </c>
      <c r="K502" s="53" t="s">
        <v>1455</v>
      </c>
    </row>
    <row r="503" spans="1:11" x14ac:dyDescent="0.3">
      <c r="A503" t="str">
        <f>DataInput[[#This Row],[Taxonomy]]&amp;DataInput[[#This Row],[South Africa Activity No]]&amp;DataInput[[#This Row],[Environmental Objectives]]</f>
        <v>EU7.6.2Ecosystem protection and 
restoration</v>
      </c>
      <c r="B503" t="s">
        <v>1471</v>
      </c>
      <c r="C503" s="78">
        <f>C502</f>
        <v>40</v>
      </c>
      <c r="D503" s="53">
        <v>7.6</v>
      </c>
      <c r="E503" s="53" t="s">
        <v>2060</v>
      </c>
      <c r="F503" s="53" t="s">
        <v>1450</v>
      </c>
      <c r="G503" s="53" t="s">
        <v>2059</v>
      </c>
      <c r="H503" s="53">
        <v>63110</v>
      </c>
      <c r="I503" s="53" t="s">
        <v>1707</v>
      </c>
      <c r="J503" s="53" t="s">
        <v>2007</v>
      </c>
      <c r="K503" s="53" t="s">
        <v>1455</v>
      </c>
    </row>
    <row r="504" spans="1:11" x14ac:dyDescent="0.3">
      <c r="A504" t="str">
        <f>DataInput[[#This Row],[Taxonomy]]&amp;DataInput[[#This Row],[South Africa Activity No]]&amp;DataInput[[#This Row],[Environmental Objectives]]</f>
        <v>EU7.6.2Pollution prevention</v>
      </c>
      <c r="B504" t="s">
        <v>1471</v>
      </c>
      <c r="C504" s="78">
        <f>C503</f>
        <v>40</v>
      </c>
      <c r="D504" s="53">
        <v>7.6</v>
      </c>
      <c r="E504" s="53" t="s">
        <v>2060</v>
      </c>
      <c r="F504" s="53" t="s">
        <v>1450</v>
      </c>
      <c r="G504" s="53" t="s">
        <v>2059</v>
      </c>
      <c r="H504" s="53">
        <v>63110</v>
      </c>
      <c r="I504" s="53" t="s">
        <v>1707</v>
      </c>
      <c r="J504" s="53" t="s">
        <v>2003</v>
      </c>
      <c r="K504" s="53" t="s">
        <v>1455</v>
      </c>
    </row>
    <row r="505" spans="1:11" x14ac:dyDescent="0.3">
      <c r="A505" t="str">
        <f>DataInput[[#This Row],[Taxonomy]]&amp;DataInput[[#This Row],[South Africa Activity No]]&amp;DataInput[[#This Row],[Environmental Objectives]]</f>
        <v>EU7.6.2Sustainable resource use and circularity</v>
      </c>
      <c r="B505" t="s">
        <v>1471</v>
      </c>
      <c r="C505" s="78">
        <f>C504</f>
        <v>40</v>
      </c>
      <c r="D505" s="53">
        <v>7.6</v>
      </c>
      <c r="E505" s="53" t="s">
        <v>2060</v>
      </c>
      <c r="F505" s="53" t="s">
        <v>1450</v>
      </c>
      <c r="G505" s="53" t="s">
        <v>2059</v>
      </c>
      <c r="H505" s="53">
        <v>63110</v>
      </c>
      <c r="I505" s="53" t="s">
        <v>1707</v>
      </c>
      <c r="J505" s="53" t="s">
        <v>1959</v>
      </c>
      <c r="K505" s="53" t="s">
        <v>2058</v>
      </c>
    </row>
    <row r="506" spans="1:11" x14ac:dyDescent="0.3">
      <c r="A506" t="str">
        <f>DataInput[[#This Row],[Taxonomy]]&amp;DataInput[[#This Row],[South Africa Activity No]]&amp;DataInput[[#This Row],[Environmental Objectives]]</f>
        <v>EU7.7.1Climate change mitigation</v>
      </c>
      <c r="B506" t="s">
        <v>1471</v>
      </c>
      <c r="C506" s="78">
        <v>41</v>
      </c>
      <c r="D506" s="53">
        <v>7.7</v>
      </c>
      <c r="E506" s="53" t="s">
        <v>364</v>
      </c>
      <c r="F506" s="53" t="s">
        <v>2000</v>
      </c>
      <c r="G506" s="53" t="s">
        <v>2042</v>
      </c>
      <c r="H506" s="53">
        <v>41000</v>
      </c>
      <c r="I506" s="53" t="s">
        <v>899</v>
      </c>
      <c r="J506" s="53" t="s">
        <v>2477</v>
      </c>
      <c r="K506" s="53" t="s">
        <v>2054</v>
      </c>
    </row>
    <row r="507" spans="1:11" x14ac:dyDescent="0.3">
      <c r="A507" t="str">
        <f>DataInput[[#This Row],[Taxonomy]]&amp;DataInput[[#This Row],[South Africa Activity No]]&amp;DataInput[[#This Row],[Environmental Objectives]]</f>
        <v>EU7.7.1Climate change adaptation</v>
      </c>
      <c r="B507" t="s">
        <v>1471</v>
      </c>
      <c r="C507" s="78">
        <f>C506</f>
        <v>41</v>
      </c>
      <c r="D507" s="53">
        <v>7.7</v>
      </c>
      <c r="E507" s="53" t="s">
        <v>364</v>
      </c>
      <c r="F507" s="53" t="s">
        <v>2000</v>
      </c>
      <c r="G507" s="53" t="s">
        <v>2042</v>
      </c>
      <c r="H507" s="53">
        <v>41000</v>
      </c>
      <c r="I507" s="53"/>
      <c r="J507" s="53" t="s">
        <v>1992</v>
      </c>
      <c r="K507" s="53" t="s">
        <v>2015</v>
      </c>
    </row>
    <row r="508" spans="1:11" x14ac:dyDescent="0.3">
      <c r="A508" t="str">
        <f>DataInput[[#This Row],[Taxonomy]]&amp;DataInput[[#This Row],[South Africa Activity No]]&amp;DataInput[[#This Row],[Environmental Objectives]]</f>
        <v>EU7.7.1Sustainable use of water and marine resources</v>
      </c>
      <c r="B508" t="s">
        <v>1471</v>
      </c>
      <c r="C508" s="78">
        <f>C507</f>
        <v>41</v>
      </c>
      <c r="D508" s="53">
        <v>7.7</v>
      </c>
      <c r="E508" s="53" t="s">
        <v>364</v>
      </c>
      <c r="F508" s="53" t="s">
        <v>2000</v>
      </c>
      <c r="G508" s="53" t="s">
        <v>2042</v>
      </c>
      <c r="H508" s="53">
        <v>41000</v>
      </c>
      <c r="I508" s="53" t="s">
        <v>899</v>
      </c>
      <c r="J508" s="53" t="s">
        <v>2009</v>
      </c>
      <c r="K508" s="53" t="s">
        <v>2051</v>
      </c>
    </row>
    <row r="509" spans="1:11" x14ac:dyDescent="0.3">
      <c r="A509" t="str">
        <f>DataInput[[#This Row],[Taxonomy]]&amp;DataInput[[#This Row],[South Africa Activity No]]&amp;DataInput[[#This Row],[Environmental Objectives]]</f>
        <v>EU7.7.1Ecosystem protection and 
restoration</v>
      </c>
      <c r="B509" t="s">
        <v>1471</v>
      </c>
      <c r="C509" s="78">
        <f>C508</f>
        <v>41</v>
      </c>
      <c r="D509" s="53">
        <v>7.7</v>
      </c>
      <c r="E509" s="53" t="s">
        <v>364</v>
      </c>
      <c r="F509" s="53" t="s">
        <v>2000</v>
      </c>
      <c r="G509" s="53" t="s">
        <v>2042</v>
      </c>
      <c r="H509" s="53">
        <v>41000</v>
      </c>
      <c r="I509" s="53" t="s">
        <v>899</v>
      </c>
      <c r="J509" s="53" t="s">
        <v>2007</v>
      </c>
      <c r="K509" s="53" t="s">
        <v>2048</v>
      </c>
    </row>
    <row r="510" spans="1:11" x14ac:dyDescent="0.3">
      <c r="A510" t="str">
        <f>DataInput[[#This Row],[Taxonomy]]&amp;DataInput[[#This Row],[South Africa Activity No]]&amp;DataInput[[#This Row],[Environmental Objectives]]</f>
        <v>EU7.7.1Pollution prevention</v>
      </c>
      <c r="B510" t="s">
        <v>1471</v>
      </c>
      <c r="C510" s="78">
        <f>C509</f>
        <v>41</v>
      </c>
      <c r="D510" s="53">
        <v>7.7</v>
      </c>
      <c r="E510" s="53" t="s">
        <v>364</v>
      </c>
      <c r="F510" s="53" t="s">
        <v>2000</v>
      </c>
      <c r="G510" s="53" t="s">
        <v>2042</v>
      </c>
      <c r="H510" s="53">
        <v>41000</v>
      </c>
      <c r="I510" s="53" t="s">
        <v>899</v>
      </c>
      <c r="J510" s="53" t="s">
        <v>2003</v>
      </c>
      <c r="K510" s="53" t="s">
        <v>2045</v>
      </c>
    </row>
    <row r="511" spans="1:11" x14ac:dyDescent="0.3">
      <c r="A511" t="str">
        <f>DataInput[[#This Row],[Taxonomy]]&amp;DataInput[[#This Row],[South Africa Activity No]]&amp;DataInput[[#This Row],[Environmental Objectives]]</f>
        <v>EU7.7.1Sustainable resource use and circularity</v>
      </c>
      <c r="B511" t="s">
        <v>1471</v>
      </c>
      <c r="C511" s="78">
        <f>C510</f>
        <v>41</v>
      </c>
      <c r="D511" s="53">
        <v>7.7</v>
      </c>
      <c r="E511" s="53" t="s">
        <v>364</v>
      </c>
      <c r="F511" s="53" t="s">
        <v>2000</v>
      </c>
      <c r="G511" s="53" t="s">
        <v>2042</v>
      </c>
      <c r="H511" s="53">
        <v>41000</v>
      </c>
      <c r="I511" s="53" t="s">
        <v>899</v>
      </c>
      <c r="J511" s="53" t="s">
        <v>1959</v>
      </c>
      <c r="K511" s="53" t="s">
        <v>2040</v>
      </c>
    </row>
    <row r="512" spans="1:11" x14ac:dyDescent="0.3">
      <c r="A512" t="str">
        <f>DataInput[[#This Row],[Taxonomy]]&amp;DataInput[[#This Row],[South Africa Activity No]]&amp;DataInput[[#This Row],[Environmental Objectives]]</f>
        <v>EU7.7.2Climate change mitigation</v>
      </c>
      <c r="B512" t="s">
        <v>1471</v>
      </c>
      <c r="C512" s="78">
        <v>42</v>
      </c>
      <c r="D512" s="53">
        <v>7.7</v>
      </c>
      <c r="E512" s="53" t="s">
        <v>364</v>
      </c>
      <c r="F512" s="53" t="s">
        <v>2000</v>
      </c>
      <c r="G512" s="53" t="s">
        <v>2028</v>
      </c>
      <c r="H512" s="53">
        <v>41000</v>
      </c>
      <c r="I512" s="53" t="s">
        <v>904</v>
      </c>
      <c r="J512" s="53" t="s">
        <v>2477</v>
      </c>
      <c r="K512" s="53" t="s">
        <v>2023</v>
      </c>
    </row>
    <row r="513" spans="1:11" x14ac:dyDescent="0.3">
      <c r="A513" t="str">
        <f>DataInput[[#This Row],[Taxonomy]]&amp;DataInput[[#This Row],[South Africa Activity No]]&amp;DataInput[[#This Row],[Environmental Objectives]]</f>
        <v>EU7.7.2Climate change adaptation</v>
      </c>
      <c r="B513" t="s">
        <v>1471</v>
      </c>
      <c r="C513" s="78">
        <f>C512</f>
        <v>42</v>
      </c>
      <c r="D513" s="53">
        <v>7.7</v>
      </c>
      <c r="E513" s="53" t="s">
        <v>364</v>
      </c>
      <c r="F513" s="53" t="s">
        <v>2000</v>
      </c>
      <c r="G513" s="53" t="s">
        <v>2028</v>
      </c>
      <c r="H513" s="53">
        <v>41000</v>
      </c>
      <c r="I513" s="53" t="s">
        <v>904</v>
      </c>
      <c r="J513" s="53" t="s">
        <v>1992</v>
      </c>
      <c r="K513" s="53" t="s">
        <v>2015</v>
      </c>
    </row>
    <row r="514" spans="1:11" x14ac:dyDescent="0.3">
      <c r="A514" t="str">
        <f>DataInput[[#This Row],[Taxonomy]]&amp;DataInput[[#This Row],[South Africa Activity No]]&amp;DataInput[[#This Row],[Environmental Objectives]]</f>
        <v>EU7.7.2Sustainable use of water and marine resources</v>
      </c>
      <c r="B514" t="s">
        <v>1471</v>
      </c>
      <c r="C514" s="78">
        <f>C513</f>
        <v>42</v>
      </c>
      <c r="D514" s="53">
        <v>7.7</v>
      </c>
      <c r="E514" s="53" t="s">
        <v>364</v>
      </c>
      <c r="F514" s="53" t="s">
        <v>2000</v>
      </c>
      <c r="G514" s="53" t="s">
        <v>2028</v>
      </c>
      <c r="H514" s="53">
        <v>41000</v>
      </c>
      <c r="I514" s="53" t="s">
        <v>904</v>
      </c>
      <c r="J514" s="53" t="s">
        <v>2009</v>
      </c>
      <c r="K514" s="53" t="s">
        <v>2034</v>
      </c>
    </row>
    <row r="515" spans="1:11" x14ac:dyDescent="0.3">
      <c r="A515" t="str">
        <f>DataInput[[#This Row],[Taxonomy]]&amp;DataInput[[#This Row],[South Africa Activity No]]&amp;DataInput[[#This Row],[Environmental Objectives]]</f>
        <v>EU7.7.2Ecosystem protection and 
restoration</v>
      </c>
      <c r="B515" t="s">
        <v>1471</v>
      </c>
      <c r="C515" s="78">
        <f>C514</f>
        <v>42</v>
      </c>
      <c r="D515" s="53">
        <v>7.7</v>
      </c>
      <c r="E515" s="53" t="s">
        <v>364</v>
      </c>
      <c r="F515" s="53" t="s">
        <v>2000</v>
      </c>
      <c r="G515" s="53" t="s">
        <v>2028</v>
      </c>
      <c r="H515" s="53">
        <v>41000</v>
      </c>
      <c r="I515" s="53" t="s">
        <v>904</v>
      </c>
      <c r="J515" s="53" t="s">
        <v>2007</v>
      </c>
      <c r="K515" s="53" t="s">
        <v>1455</v>
      </c>
    </row>
    <row r="516" spans="1:11" x14ac:dyDescent="0.3">
      <c r="A516" t="str">
        <f>DataInput[[#This Row],[Taxonomy]]&amp;DataInput[[#This Row],[South Africa Activity No]]&amp;DataInput[[#This Row],[Environmental Objectives]]</f>
        <v>EU7.7.2Pollution prevention</v>
      </c>
      <c r="B516" t="s">
        <v>1471</v>
      </c>
      <c r="C516" s="78">
        <f>C515</f>
        <v>42</v>
      </c>
      <c r="D516" s="53">
        <v>7.7</v>
      </c>
      <c r="E516" s="53" t="s">
        <v>364</v>
      </c>
      <c r="F516" s="53" t="s">
        <v>2000</v>
      </c>
      <c r="G516" s="53" t="s">
        <v>2028</v>
      </c>
      <c r="H516" s="53">
        <v>41000</v>
      </c>
      <c r="I516" s="53" t="s">
        <v>904</v>
      </c>
      <c r="J516" s="53" t="s">
        <v>2003</v>
      </c>
      <c r="K516" s="53" t="s">
        <v>2031</v>
      </c>
    </row>
    <row r="517" spans="1:11" x14ac:dyDescent="0.3">
      <c r="A517" t="str">
        <f>DataInput[[#This Row],[Taxonomy]]&amp;DataInput[[#This Row],[South Africa Activity No]]&amp;DataInput[[#This Row],[Environmental Objectives]]</f>
        <v>EU7.7.2Sustainable resource use and circularity</v>
      </c>
      <c r="B517" t="s">
        <v>1471</v>
      </c>
      <c r="C517" s="78">
        <f>C516</f>
        <v>42</v>
      </c>
      <c r="D517" s="53">
        <v>7.7</v>
      </c>
      <c r="E517" s="53" t="s">
        <v>364</v>
      </c>
      <c r="F517" s="53" t="s">
        <v>2000</v>
      </c>
      <c r="G517" s="53" t="s">
        <v>2028</v>
      </c>
      <c r="H517" s="53">
        <v>41000</v>
      </c>
      <c r="I517" s="53" t="s">
        <v>904</v>
      </c>
      <c r="J517" s="53" t="s">
        <v>1959</v>
      </c>
      <c r="K517" s="53" t="s">
        <v>2026</v>
      </c>
    </row>
    <row r="518" spans="1:11" x14ac:dyDescent="0.3">
      <c r="A518" t="str">
        <f>DataInput[[#This Row],[Taxonomy]]&amp;DataInput[[#This Row],[South Africa Activity No]]&amp;DataInput[[#This Row],[Environmental Objectives]]</f>
        <v>EU7.7.3Climate change mitigation</v>
      </c>
      <c r="B518" t="s">
        <v>1471</v>
      </c>
      <c r="C518" s="78">
        <v>43</v>
      </c>
      <c r="D518" s="53">
        <v>7.7</v>
      </c>
      <c r="E518" s="53" t="s">
        <v>364</v>
      </c>
      <c r="F518" s="53" t="s">
        <v>2000</v>
      </c>
      <c r="G518" s="53" t="s">
        <v>2018</v>
      </c>
      <c r="H518" s="53">
        <v>43</v>
      </c>
      <c r="I518" s="53" t="s">
        <v>2017</v>
      </c>
      <c r="J518" s="53" t="s">
        <v>2477</v>
      </c>
      <c r="K518" s="53" t="s">
        <v>2023</v>
      </c>
    </row>
    <row r="519" spans="1:11" x14ac:dyDescent="0.3">
      <c r="A519" t="str">
        <f>DataInput[[#This Row],[Taxonomy]]&amp;DataInput[[#This Row],[South Africa Activity No]]&amp;DataInput[[#This Row],[Environmental Objectives]]</f>
        <v>EU7.7.3Climate change adaptation</v>
      </c>
      <c r="B519" t="s">
        <v>1471</v>
      </c>
      <c r="C519" s="78">
        <f>C518</f>
        <v>43</v>
      </c>
      <c r="D519" s="53">
        <v>7.7</v>
      </c>
      <c r="E519" s="53" t="s">
        <v>364</v>
      </c>
      <c r="F519" s="53" t="s">
        <v>2000</v>
      </c>
      <c r="G519" s="53" t="s">
        <v>2018</v>
      </c>
      <c r="H519" s="53">
        <v>43</v>
      </c>
      <c r="I519" s="53" t="s">
        <v>2017</v>
      </c>
      <c r="J519" s="53" t="s">
        <v>1992</v>
      </c>
      <c r="K519" s="53" t="s">
        <v>2015</v>
      </c>
    </row>
    <row r="520" spans="1:11" x14ac:dyDescent="0.3">
      <c r="A520" t="str">
        <f>DataInput[[#This Row],[Taxonomy]]&amp;DataInput[[#This Row],[South Africa Activity No]]&amp;DataInput[[#This Row],[Environmental Objectives]]</f>
        <v>EU7.7.3Sustainable use of water and marine resources</v>
      </c>
      <c r="B520" t="s">
        <v>1471</v>
      </c>
      <c r="C520" s="78">
        <f>C519</f>
        <v>43</v>
      </c>
      <c r="D520" s="53">
        <v>7.7</v>
      </c>
      <c r="E520" s="53" t="s">
        <v>364</v>
      </c>
      <c r="F520" s="53" t="s">
        <v>2000</v>
      </c>
      <c r="G520" s="53" t="s">
        <v>2018</v>
      </c>
      <c r="H520" s="53">
        <v>43</v>
      </c>
      <c r="I520" s="53" t="s">
        <v>2017</v>
      </c>
      <c r="J520" s="53" t="s">
        <v>2009</v>
      </c>
      <c r="K520" s="53" t="s">
        <v>1455</v>
      </c>
    </row>
    <row r="521" spans="1:11" x14ac:dyDescent="0.3">
      <c r="A521" t="str">
        <f>DataInput[[#This Row],[Taxonomy]]&amp;DataInput[[#This Row],[South Africa Activity No]]&amp;DataInput[[#This Row],[Environmental Objectives]]</f>
        <v>EU7.7.3Ecosystem protection and 
restoration</v>
      </c>
      <c r="B521" t="s">
        <v>1471</v>
      </c>
      <c r="C521" s="78">
        <f>C520</f>
        <v>43</v>
      </c>
      <c r="D521" s="53">
        <v>7.7</v>
      </c>
      <c r="E521" s="53" t="s">
        <v>364</v>
      </c>
      <c r="F521" s="53" t="s">
        <v>2000</v>
      </c>
      <c r="G521" s="53" t="s">
        <v>2018</v>
      </c>
      <c r="H521" s="53">
        <v>43</v>
      </c>
      <c r="I521" s="53" t="s">
        <v>2017</v>
      </c>
      <c r="J521" s="53" t="s">
        <v>2007</v>
      </c>
      <c r="K521" s="53" t="s">
        <v>1455</v>
      </c>
    </row>
    <row r="522" spans="1:11" x14ac:dyDescent="0.3">
      <c r="A522" t="str">
        <f>DataInput[[#This Row],[Taxonomy]]&amp;DataInput[[#This Row],[South Africa Activity No]]&amp;DataInput[[#This Row],[Environmental Objectives]]</f>
        <v>EU7.7.3Pollution prevention</v>
      </c>
      <c r="B522" t="s">
        <v>1471</v>
      </c>
      <c r="C522" s="78">
        <f>C521</f>
        <v>43</v>
      </c>
      <c r="D522" s="53">
        <v>7.7</v>
      </c>
      <c r="E522" s="53" t="s">
        <v>364</v>
      </c>
      <c r="F522" s="53" t="s">
        <v>2000</v>
      </c>
      <c r="G522" s="53" t="s">
        <v>2018</v>
      </c>
      <c r="H522" s="53">
        <v>43</v>
      </c>
      <c r="I522" s="53" t="s">
        <v>2017</v>
      </c>
      <c r="J522" s="53" t="s">
        <v>2003</v>
      </c>
      <c r="K522" s="53" t="s">
        <v>2020</v>
      </c>
    </row>
    <row r="523" spans="1:11" x14ac:dyDescent="0.3">
      <c r="A523" t="str">
        <f>DataInput[[#This Row],[Taxonomy]]&amp;DataInput[[#This Row],[South Africa Activity No]]&amp;DataInput[[#This Row],[Environmental Objectives]]</f>
        <v>EU7.7.3Sustainable resource use and circularity</v>
      </c>
      <c r="B523" t="s">
        <v>1471</v>
      </c>
      <c r="C523" s="78">
        <f>C522</f>
        <v>43</v>
      </c>
      <c r="D523" s="53">
        <v>7.7</v>
      </c>
      <c r="E523" s="53" t="s">
        <v>364</v>
      </c>
      <c r="F523" s="53" t="s">
        <v>2000</v>
      </c>
      <c r="G523" s="53" t="s">
        <v>2018</v>
      </c>
      <c r="H523" s="53">
        <v>43</v>
      </c>
      <c r="I523" s="53" t="s">
        <v>2017</v>
      </c>
      <c r="J523" s="53" t="s">
        <v>1959</v>
      </c>
      <c r="K523" s="53" t="s">
        <v>1455</v>
      </c>
    </row>
    <row r="524" spans="1:11" x14ac:dyDescent="0.3">
      <c r="A524" t="str">
        <f>DataInput[[#This Row],[Taxonomy]]&amp;DataInput[[#This Row],[South Africa Activity No]]&amp;DataInput[[#This Row],[Environmental Objectives]]</f>
        <v>EU7.7.4Climate change mitigation</v>
      </c>
      <c r="B524" t="s">
        <v>1471</v>
      </c>
      <c r="C524" s="78">
        <v>44</v>
      </c>
      <c r="D524" s="53">
        <v>7.7</v>
      </c>
      <c r="E524" s="53" t="s">
        <v>364</v>
      </c>
      <c r="F524" s="53" t="s">
        <v>2000</v>
      </c>
      <c r="G524" s="53" t="s">
        <v>1999</v>
      </c>
      <c r="H524" s="53">
        <v>68</v>
      </c>
      <c r="I524" s="53" t="s">
        <v>911</v>
      </c>
      <c r="J524" s="53" t="s">
        <v>2477</v>
      </c>
      <c r="K524" s="53" t="s">
        <v>1455</v>
      </c>
    </row>
    <row r="525" spans="1:11" x14ac:dyDescent="0.3">
      <c r="A525" t="str">
        <f>DataInput[[#This Row],[Taxonomy]]&amp;DataInput[[#This Row],[South Africa Activity No]]&amp;DataInput[[#This Row],[Environmental Objectives]]</f>
        <v>EU7.7.4Climate change adaptation</v>
      </c>
      <c r="B525" t="s">
        <v>1471</v>
      </c>
      <c r="C525" s="78">
        <f>C524</f>
        <v>44</v>
      </c>
      <c r="D525" s="53">
        <v>7.7</v>
      </c>
      <c r="E525" s="53" t="s">
        <v>364</v>
      </c>
      <c r="F525" s="53" t="s">
        <v>2000</v>
      </c>
      <c r="G525" s="53" t="s">
        <v>1999</v>
      </c>
      <c r="H525" s="53">
        <v>68</v>
      </c>
      <c r="I525" s="53" t="s">
        <v>911</v>
      </c>
      <c r="J525" s="53" t="s">
        <v>1992</v>
      </c>
      <c r="K525" s="53" t="s">
        <v>2011</v>
      </c>
    </row>
    <row r="526" spans="1:11" x14ac:dyDescent="0.3">
      <c r="A526" t="str">
        <f>DataInput[[#This Row],[Taxonomy]]&amp;DataInput[[#This Row],[South Africa Activity No]]&amp;DataInput[[#This Row],[Environmental Objectives]]</f>
        <v>EU7.7.4Sustainable use of water and marine resources</v>
      </c>
      <c r="B526" t="s">
        <v>1471</v>
      </c>
      <c r="C526" s="78">
        <f>C525</f>
        <v>44</v>
      </c>
      <c r="D526" s="53">
        <v>7.7</v>
      </c>
      <c r="E526" s="53" t="s">
        <v>364</v>
      </c>
      <c r="F526" s="53" t="s">
        <v>2000</v>
      </c>
      <c r="G526" s="53" t="s">
        <v>1999</v>
      </c>
      <c r="H526" s="53">
        <v>68</v>
      </c>
      <c r="I526" s="53" t="s">
        <v>911</v>
      </c>
      <c r="J526" s="53" t="s">
        <v>2009</v>
      </c>
      <c r="K526" s="53" t="s">
        <v>1455</v>
      </c>
    </row>
    <row r="527" spans="1:11" x14ac:dyDescent="0.3">
      <c r="A527" t="str">
        <f>DataInput[[#This Row],[Taxonomy]]&amp;DataInput[[#This Row],[South Africa Activity No]]&amp;DataInput[[#This Row],[Environmental Objectives]]</f>
        <v>EU7.7.4Ecosystem protection and 
restoration</v>
      </c>
      <c r="B527" t="s">
        <v>1471</v>
      </c>
      <c r="C527" s="78">
        <f>C526</f>
        <v>44</v>
      </c>
      <c r="D527" s="53">
        <v>7.7</v>
      </c>
      <c r="E527" s="53" t="s">
        <v>364</v>
      </c>
      <c r="F527" s="53" t="s">
        <v>2000</v>
      </c>
      <c r="G527" s="53" t="s">
        <v>1999</v>
      </c>
      <c r="H527" s="53">
        <v>68</v>
      </c>
      <c r="I527" s="53" t="s">
        <v>911</v>
      </c>
      <c r="J527" s="53" t="s">
        <v>2007</v>
      </c>
      <c r="K527" s="53" t="s">
        <v>1455</v>
      </c>
    </row>
    <row r="528" spans="1:11" x14ac:dyDescent="0.3">
      <c r="A528" t="str">
        <f>DataInput[[#This Row],[Taxonomy]]&amp;DataInput[[#This Row],[South Africa Activity No]]&amp;DataInput[[#This Row],[Environmental Objectives]]</f>
        <v>EU7.7.4Pollution prevention</v>
      </c>
      <c r="B528" t="s">
        <v>1471</v>
      </c>
      <c r="C528" s="78">
        <f>C527</f>
        <v>44</v>
      </c>
      <c r="D528" s="53">
        <v>7.7</v>
      </c>
      <c r="E528" s="53" t="s">
        <v>364</v>
      </c>
      <c r="F528" s="53" t="s">
        <v>2000</v>
      </c>
      <c r="G528" s="53" t="s">
        <v>1999</v>
      </c>
      <c r="H528" s="53">
        <v>68</v>
      </c>
      <c r="I528" s="53" t="s">
        <v>911</v>
      </c>
      <c r="J528" s="53" t="s">
        <v>2003</v>
      </c>
      <c r="K528" s="53" t="s">
        <v>1455</v>
      </c>
    </row>
    <row r="529" spans="1:11" x14ac:dyDescent="0.3">
      <c r="A529" t="str">
        <f>DataInput[[#This Row],[Taxonomy]]&amp;DataInput[[#This Row],[South Africa Activity No]]&amp;DataInput[[#This Row],[Environmental Objectives]]</f>
        <v>EU7.7.4Sustainable resource use and circularity</v>
      </c>
      <c r="B529" t="s">
        <v>1471</v>
      </c>
      <c r="C529" s="78">
        <f>C528</f>
        <v>44</v>
      </c>
      <c r="D529" s="53">
        <v>7.7</v>
      </c>
      <c r="E529" s="53" t="s">
        <v>364</v>
      </c>
      <c r="F529" s="53" t="s">
        <v>2000</v>
      </c>
      <c r="G529" s="53" t="s">
        <v>1999</v>
      </c>
      <c r="H529" s="53">
        <v>68</v>
      </c>
      <c r="I529" s="53" t="s">
        <v>911</v>
      </c>
      <c r="J529" s="53" t="s">
        <v>1959</v>
      </c>
      <c r="K529" s="53" t="s">
        <v>1455</v>
      </c>
    </row>
    <row r="530" spans="1:11" x14ac:dyDescent="0.3">
      <c r="A530" t="str">
        <f>DataInput[[#This Row],[Taxonomy]]&amp;DataInput[[#This Row],[South Africa Activity No]]&amp;DataInput[[#This Row],[Environmental Objectives]]</f>
        <v>Rwanda7.1.1Climate change mitigation</v>
      </c>
      <c r="B530" t="s">
        <v>1961</v>
      </c>
      <c r="C530" s="79">
        <v>1</v>
      </c>
      <c r="D530" s="53">
        <v>7.1</v>
      </c>
      <c r="E530" s="53" t="s">
        <v>1041</v>
      </c>
      <c r="F530" s="53" t="s">
        <v>2438</v>
      </c>
      <c r="G530" s="53" t="s">
        <v>2436</v>
      </c>
      <c r="H530" s="53">
        <v>203940</v>
      </c>
      <c r="I530" s="57" t="s">
        <v>2014</v>
      </c>
      <c r="J530" s="53" t="s">
        <v>2477</v>
      </c>
      <c r="K530" s="57" t="s">
        <v>2014</v>
      </c>
    </row>
    <row r="531" spans="1:11" x14ac:dyDescent="0.3">
      <c r="A531" t="str">
        <f>DataInput[[#This Row],[Taxonomy]]&amp;DataInput[[#This Row],[South Africa Activity No]]&amp;DataInput[[#This Row],[Environmental Objectives]]</f>
        <v>Rwanda7.1.1Climate change adaptation</v>
      </c>
      <c r="B531" t="s">
        <v>1961</v>
      </c>
      <c r="C531" s="79">
        <f>C530</f>
        <v>1</v>
      </c>
      <c r="D531" s="53">
        <v>7.1</v>
      </c>
      <c r="E531" s="53" t="s">
        <v>1041</v>
      </c>
      <c r="F531" s="53" t="s">
        <v>2438</v>
      </c>
      <c r="G531" s="53" t="s">
        <v>2436</v>
      </c>
      <c r="H531" s="53">
        <v>203940</v>
      </c>
      <c r="I531" s="57" t="s">
        <v>2014</v>
      </c>
      <c r="J531" s="53" t="s">
        <v>1992</v>
      </c>
      <c r="K531" s="57" t="s">
        <v>2014</v>
      </c>
    </row>
    <row r="532" spans="1:11" x14ac:dyDescent="0.3">
      <c r="A532" t="str">
        <f>DataInput[[#This Row],[Taxonomy]]&amp;DataInput[[#This Row],[South Africa Activity No]]&amp;DataInput[[#This Row],[Environmental Objectives]]</f>
        <v>Rwanda7.1.1Sustainable use of water and marine resources</v>
      </c>
      <c r="B532" t="s">
        <v>1961</v>
      </c>
      <c r="C532" s="79">
        <f>C531</f>
        <v>1</v>
      </c>
      <c r="D532" s="53">
        <v>7.1</v>
      </c>
      <c r="E532" s="53" t="s">
        <v>1041</v>
      </c>
      <c r="F532" s="53" t="s">
        <v>2438</v>
      </c>
      <c r="G532" s="53" t="s">
        <v>2436</v>
      </c>
      <c r="H532" s="53">
        <v>203940</v>
      </c>
      <c r="I532" s="57" t="s">
        <v>2014</v>
      </c>
      <c r="J532" s="53" t="s">
        <v>2009</v>
      </c>
      <c r="K532" s="57" t="s">
        <v>2014</v>
      </c>
    </row>
    <row r="533" spans="1:11" x14ac:dyDescent="0.3">
      <c r="A533" t="str">
        <f>DataInput[[#This Row],[Taxonomy]]&amp;DataInput[[#This Row],[South Africa Activity No]]&amp;DataInput[[#This Row],[Environmental Objectives]]</f>
        <v>Rwanda7.1.1Ecosystem protection and 
restoration</v>
      </c>
      <c r="B533" t="s">
        <v>1961</v>
      </c>
      <c r="C533" s="79">
        <f>C532</f>
        <v>1</v>
      </c>
      <c r="D533" s="53">
        <v>7.1</v>
      </c>
      <c r="E533" s="53" t="s">
        <v>1041</v>
      </c>
      <c r="F533" s="53" t="s">
        <v>2438</v>
      </c>
      <c r="G533" s="53" t="s">
        <v>2436</v>
      </c>
      <c r="H533" s="53">
        <v>203940</v>
      </c>
      <c r="I533" s="57" t="s">
        <v>2014</v>
      </c>
      <c r="J533" s="53" t="s">
        <v>2007</v>
      </c>
      <c r="K533" s="57" t="s">
        <v>2014</v>
      </c>
    </row>
    <row r="534" spans="1:11" x14ac:dyDescent="0.3">
      <c r="A534" t="str">
        <f>DataInput[[#This Row],[Taxonomy]]&amp;DataInput[[#This Row],[South Africa Activity No]]&amp;DataInput[[#This Row],[Environmental Objectives]]</f>
        <v>Rwanda7.1.1Pollution prevention</v>
      </c>
      <c r="B534" t="s">
        <v>1961</v>
      </c>
      <c r="C534" s="79">
        <f>C533</f>
        <v>1</v>
      </c>
      <c r="D534" s="53">
        <v>7.1</v>
      </c>
      <c r="E534" s="53" t="s">
        <v>1041</v>
      </c>
      <c r="F534" s="53" t="s">
        <v>2438</v>
      </c>
      <c r="G534" s="53" t="s">
        <v>2436</v>
      </c>
      <c r="H534" s="53">
        <v>203940</v>
      </c>
      <c r="I534" s="57" t="s">
        <v>2014</v>
      </c>
      <c r="J534" s="53" t="s">
        <v>2003</v>
      </c>
      <c r="K534" s="57" t="s">
        <v>2014</v>
      </c>
    </row>
    <row r="535" spans="1:11" x14ac:dyDescent="0.3">
      <c r="A535" t="str">
        <f>DataInput[[#This Row],[Taxonomy]]&amp;DataInput[[#This Row],[South Africa Activity No]]&amp;DataInput[[#This Row],[Environmental Objectives]]</f>
        <v>Rwanda7.1.1Sustainable resource use and circularity</v>
      </c>
      <c r="B535" t="s">
        <v>1961</v>
      </c>
      <c r="C535" s="79">
        <f>C534</f>
        <v>1</v>
      </c>
      <c r="D535" s="53">
        <v>7.1</v>
      </c>
      <c r="E535" s="53" t="s">
        <v>1041</v>
      </c>
      <c r="F535" s="53" t="s">
        <v>2438</v>
      </c>
      <c r="G535" s="53" t="s">
        <v>2436</v>
      </c>
      <c r="H535" s="53">
        <v>203940</v>
      </c>
      <c r="I535" s="57" t="s">
        <v>2014</v>
      </c>
      <c r="J535" s="53" t="s">
        <v>1959</v>
      </c>
      <c r="K535" s="57" t="s">
        <v>2014</v>
      </c>
    </row>
    <row r="536" spans="1:11" x14ac:dyDescent="0.3">
      <c r="A536" t="str">
        <f>DataInput[[#This Row],[Taxonomy]]&amp;DataInput[[#This Row],[South Africa Activity No]]&amp;DataInput[[#This Row],[Environmental Objectives]]</f>
        <v>Rwanda7.2.1Climate change mitigation</v>
      </c>
      <c r="B536" t="s">
        <v>1961</v>
      </c>
      <c r="C536" s="79">
        <v>2</v>
      </c>
      <c r="D536" s="53">
        <v>7.2</v>
      </c>
      <c r="E536" s="53" t="s">
        <v>1966</v>
      </c>
      <c r="F536" s="53" t="s">
        <v>163</v>
      </c>
      <c r="G536" s="53" t="s">
        <v>2423</v>
      </c>
      <c r="H536" s="53" t="s">
        <v>2256</v>
      </c>
      <c r="I536" s="53" t="s">
        <v>2419</v>
      </c>
      <c r="J536" s="53" t="s">
        <v>2477</v>
      </c>
      <c r="K536" s="53" t="s">
        <v>1455</v>
      </c>
    </row>
    <row r="537" spans="1:11" x14ac:dyDescent="0.3">
      <c r="A537" t="str">
        <f>DataInput[[#This Row],[Taxonomy]]&amp;DataInput[[#This Row],[South Africa Activity No]]&amp;DataInput[[#This Row],[Environmental Objectives]]</f>
        <v>Rwanda7.2.1Climate change adaptation</v>
      </c>
      <c r="B537" t="s">
        <v>1961</v>
      </c>
      <c r="C537" s="79">
        <f>C536</f>
        <v>2</v>
      </c>
      <c r="D537" s="53">
        <v>7.2</v>
      </c>
      <c r="E537" s="53" t="s">
        <v>1966</v>
      </c>
      <c r="F537" s="53" t="s">
        <v>163</v>
      </c>
      <c r="G537" s="53" t="s">
        <v>2423</v>
      </c>
      <c r="H537" s="53" t="s">
        <v>2256</v>
      </c>
      <c r="I537" s="53" t="s">
        <v>2419</v>
      </c>
      <c r="J537" s="53" t="s">
        <v>1992</v>
      </c>
      <c r="K537" s="53" t="s">
        <v>2015</v>
      </c>
    </row>
    <row r="538" spans="1:11" x14ac:dyDescent="0.3">
      <c r="A538" t="str">
        <f>DataInput[[#This Row],[Taxonomy]]&amp;DataInput[[#This Row],[South Africa Activity No]]&amp;DataInput[[#This Row],[Environmental Objectives]]</f>
        <v>Rwanda7.2.1Sustainable use of water and marine resources</v>
      </c>
      <c r="B538" t="s">
        <v>1961</v>
      </c>
      <c r="C538" s="79">
        <f>C537</f>
        <v>2</v>
      </c>
      <c r="D538" s="53">
        <v>7.2</v>
      </c>
      <c r="E538" s="53" t="s">
        <v>1966</v>
      </c>
      <c r="F538" s="53" t="s">
        <v>163</v>
      </c>
      <c r="G538" s="53" t="s">
        <v>2423</v>
      </c>
      <c r="H538" s="53" t="s">
        <v>2256</v>
      </c>
      <c r="I538" s="53" t="s">
        <v>2419</v>
      </c>
      <c r="J538" s="53" t="s">
        <v>2009</v>
      </c>
      <c r="K538" s="53" t="s">
        <v>2015</v>
      </c>
    </row>
    <row r="539" spans="1:11" x14ac:dyDescent="0.3">
      <c r="A539" t="str">
        <f>DataInput[[#This Row],[Taxonomy]]&amp;DataInput[[#This Row],[South Africa Activity No]]&amp;DataInput[[#This Row],[Environmental Objectives]]</f>
        <v>Rwanda7.2.1Ecosystem protection and 
restoration</v>
      </c>
      <c r="B539" t="s">
        <v>1961</v>
      </c>
      <c r="C539" s="79">
        <f>C538</f>
        <v>2</v>
      </c>
      <c r="D539" s="53">
        <v>7.2</v>
      </c>
      <c r="E539" s="53" t="s">
        <v>1966</v>
      </c>
      <c r="F539" s="53" t="s">
        <v>163</v>
      </c>
      <c r="G539" s="53" t="s">
        <v>2423</v>
      </c>
      <c r="H539" s="53" t="s">
        <v>2256</v>
      </c>
      <c r="I539" s="53" t="s">
        <v>2419</v>
      </c>
      <c r="J539" s="53" t="s">
        <v>2007</v>
      </c>
      <c r="K539" s="53" t="s">
        <v>2429</v>
      </c>
    </row>
    <row r="540" spans="1:11" x14ac:dyDescent="0.3">
      <c r="A540" t="str">
        <f>DataInput[[#This Row],[Taxonomy]]&amp;DataInput[[#This Row],[South Africa Activity No]]&amp;DataInput[[#This Row],[Environmental Objectives]]</f>
        <v>Rwanda7.2.1Pollution prevention</v>
      </c>
      <c r="B540" t="s">
        <v>1961</v>
      </c>
      <c r="C540" s="79">
        <f>C539</f>
        <v>2</v>
      </c>
      <c r="D540" s="53">
        <v>7.2</v>
      </c>
      <c r="E540" s="53" t="s">
        <v>1966</v>
      </c>
      <c r="F540" s="53" t="s">
        <v>163</v>
      </c>
      <c r="G540" s="53" t="s">
        <v>2423</v>
      </c>
      <c r="H540" s="53" t="s">
        <v>2256</v>
      </c>
      <c r="I540" s="53" t="s">
        <v>2419</v>
      </c>
      <c r="J540" s="53" t="s">
        <v>2003</v>
      </c>
      <c r="K540" s="53" t="s">
        <v>2425</v>
      </c>
    </row>
    <row r="541" spans="1:11" x14ac:dyDescent="0.3">
      <c r="A541" t="str">
        <f>DataInput[[#This Row],[Taxonomy]]&amp;DataInput[[#This Row],[South Africa Activity No]]&amp;DataInput[[#This Row],[Environmental Objectives]]</f>
        <v>Rwanda7.2.1Sustainable resource use and circularity</v>
      </c>
      <c r="B541" t="s">
        <v>1961</v>
      </c>
      <c r="C541" s="79">
        <f>C540</f>
        <v>2</v>
      </c>
      <c r="D541" s="53">
        <v>7.2</v>
      </c>
      <c r="E541" s="53" t="s">
        <v>1966</v>
      </c>
      <c r="F541" s="53" t="s">
        <v>163</v>
      </c>
      <c r="G541" s="53" t="s">
        <v>2423</v>
      </c>
      <c r="H541" s="53" t="s">
        <v>2256</v>
      </c>
      <c r="I541" s="53" t="s">
        <v>2419</v>
      </c>
      <c r="J541" s="53" t="s">
        <v>1959</v>
      </c>
      <c r="K541" s="53" t="s">
        <v>2418</v>
      </c>
    </row>
    <row r="542" spans="1:11" x14ac:dyDescent="0.3">
      <c r="A542" t="str">
        <f>DataInput[[#This Row],[Taxonomy]]&amp;DataInput[[#This Row],[South Africa Activity No]]&amp;DataInput[[#This Row],[Environmental Objectives]]</f>
        <v>Rwanda7.2.2Climate change mitigation</v>
      </c>
      <c r="B542" t="s">
        <v>1961</v>
      </c>
      <c r="C542" s="79">
        <v>3</v>
      </c>
      <c r="D542" s="53">
        <v>7.2</v>
      </c>
      <c r="E542" s="53" t="s">
        <v>1966</v>
      </c>
      <c r="F542" s="53" t="s">
        <v>163</v>
      </c>
      <c r="G542" s="53" t="s">
        <v>2409</v>
      </c>
      <c r="H542" s="53">
        <v>23940</v>
      </c>
      <c r="I542" s="53" t="s">
        <v>1111</v>
      </c>
      <c r="J542" s="53" t="s">
        <v>2477</v>
      </c>
      <c r="K542" s="53" t="s">
        <v>1455</v>
      </c>
    </row>
    <row r="543" spans="1:11" x14ac:dyDescent="0.3">
      <c r="A543" t="str">
        <f>DataInput[[#This Row],[Taxonomy]]&amp;DataInput[[#This Row],[South Africa Activity No]]&amp;DataInput[[#This Row],[Environmental Objectives]]</f>
        <v>Rwanda7.2.2Climate change adaptation</v>
      </c>
      <c r="B543" t="s">
        <v>1961</v>
      </c>
      <c r="C543" s="79">
        <f>C542</f>
        <v>3</v>
      </c>
      <c r="D543" s="53">
        <v>7.2</v>
      </c>
      <c r="E543" s="53" t="s">
        <v>1966</v>
      </c>
      <c r="F543" s="53" t="s">
        <v>163</v>
      </c>
      <c r="G543" s="53" t="s">
        <v>2409</v>
      </c>
      <c r="H543" s="53">
        <v>23940</v>
      </c>
      <c r="I543" s="53" t="s">
        <v>1111</v>
      </c>
      <c r="J543" s="53" t="s">
        <v>1992</v>
      </c>
      <c r="K543" s="53" t="s">
        <v>2015</v>
      </c>
    </row>
    <row r="544" spans="1:11" x14ac:dyDescent="0.3">
      <c r="A544" t="str">
        <f>DataInput[[#This Row],[Taxonomy]]&amp;DataInput[[#This Row],[South Africa Activity No]]&amp;DataInput[[#This Row],[Environmental Objectives]]</f>
        <v>Rwanda7.2.2Sustainable use of water and marine resources</v>
      </c>
      <c r="B544" t="s">
        <v>1961</v>
      </c>
      <c r="C544" s="79">
        <f>C543</f>
        <v>3</v>
      </c>
      <c r="D544" s="53">
        <v>7.2</v>
      </c>
      <c r="E544" s="53" t="s">
        <v>1966</v>
      </c>
      <c r="F544" s="53" t="s">
        <v>163</v>
      </c>
      <c r="G544" s="53" t="s">
        <v>2409</v>
      </c>
      <c r="H544" s="53">
        <v>23940</v>
      </c>
      <c r="I544" s="53" t="s">
        <v>1111</v>
      </c>
      <c r="J544" s="53" t="s">
        <v>2009</v>
      </c>
      <c r="K544" s="53" t="s">
        <v>2015</v>
      </c>
    </row>
    <row r="545" spans="1:11" x14ac:dyDescent="0.3">
      <c r="A545" t="str">
        <f>DataInput[[#This Row],[Taxonomy]]&amp;DataInput[[#This Row],[South Africa Activity No]]&amp;DataInput[[#This Row],[Environmental Objectives]]</f>
        <v>Rwanda7.2.2Ecosystem protection and 
restoration</v>
      </c>
      <c r="B545" t="s">
        <v>1961</v>
      </c>
      <c r="C545" s="79">
        <f>C544</f>
        <v>3</v>
      </c>
      <c r="D545" s="53">
        <v>7.2</v>
      </c>
      <c r="E545" s="53" t="s">
        <v>1966</v>
      </c>
      <c r="F545" s="53" t="s">
        <v>163</v>
      </c>
      <c r="G545" s="53" t="s">
        <v>2409</v>
      </c>
      <c r="H545" s="53">
        <v>23940</v>
      </c>
      <c r="I545" s="53" t="s">
        <v>1111</v>
      </c>
      <c r="J545" s="53" t="s">
        <v>2007</v>
      </c>
      <c r="K545" s="53" t="s">
        <v>2368</v>
      </c>
    </row>
    <row r="546" spans="1:11" x14ac:dyDescent="0.3">
      <c r="A546" t="str">
        <f>DataInput[[#This Row],[Taxonomy]]&amp;DataInput[[#This Row],[South Africa Activity No]]&amp;DataInput[[#This Row],[Environmental Objectives]]</f>
        <v>Rwanda7.2.2Pollution prevention</v>
      </c>
      <c r="B546" t="s">
        <v>1961</v>
      </c>
      <c r="C546" s="79">
        <f>C545</f>
        <v>3</v>
      </c>
      <c r="D546" s="53">
        <v>7.2</v>
      </c>
      <c r="E546" s="53" t="s">
        <v>1966</v>
      </c>
      <c r="F546" s="53" t="s">
        <v>163</v>
      </c>
      <c r="G546" s="53" t="s">
        <v>2409</v>
      </c>
      <c r="H546" s="53">
        <v>23940</v>
      </c>
      <c r="I546" s="53" t="s">
        <v>1111</v>
      </c>
      <c r="J546" s="53" t="s">
        <v>2003</v>
      </c>
      <c r="K546" s="53" t="s">
        <v>2411</v>
      </c>
    </row>
    <row r="547" spans="1:11" x14ac:dyDescent="0.3">
      <c r="A547" t="str">
        <f>DataInput[[#This Row],[Taxonomy]]&amp;DataInput[[#This Row],[South Africa Activity No]]&amp;DataInput[[#This Row],[Environmental Objectives]]</f>
        <v>Rwanda7.2.2Sustainable resource use and circularity</v>
      </c>
      <c r="B547" t="s">
        <v>1961</v>
      </c>
      <c r="C547" s="79">
        <f>C546</f>
        <v>3</v>
      </c>
      <c r="D547" s="53">
        <v>7.2</v>
      </c>
      <c r="E547" s="53" t="s">
        <v>1966</v>
      </c>
      <c r="F547" s="53" t="s">
        <v>163</v>
      </c>
      <c r="G547" s="53" t="s">
        <v>2409</v>
      </c>
      <c r="H547" s="53">
        <v>23940</v>
      </c>
      <c r="I547" s="53" t="s">
        <v>1111</v>
      </c>
      <c r="J547" s="53" t="s">
        <v>1959</v>
      </c>
      <c r="K547" s="53" t="s">
        <v>2408</v>
      </c>
    </row>
    <row r="548" spans="1:11" x14ac:dyDescent="0.3">
      <c r="A548" t="str">
        <f>DataInput[[#This Row],[Taxonomy]]&amp;DataInput[[#This Row],[South Africa Activity No]]&amp;DataInput[[#This Row],[Environmental Objectives]]</f>
        <v>Rwanda7.2.3Climate change mitigation</v>
      </c>
      <c r="B548" t="s">
        <v>1961</v>
      </c>
      <c r="C548" s="79">
        <v>4</v>
      </c>
      <c r="D548" s="53">
        <v>7.2</v>
      </c>
      <c r="E548" s="53" t="s">
        <v>1966</v>
      </c>
      <c r="F548" s="53" t="s">
        <v>163</v>
      </c>
      <c r="G548" s="53" t="s">
        <v>2400</v>
      </c>
      <c r="H548" s="53">
        <v>2420</v>
      </c>
      <c r="I548" s="53" t="s">
        <v>2399</v>
      </c>
      <c r="J548" s="53" t="s">
        <v>2477</v>
      </c>
      <c r="K548" s="53" t="s">
        <v>1455</v>
      </c>
    </row>
    <row r="549" spans="1:11" x14ac:dyDescent="0.3">
      <c r="A549" t="str">
        <f>DataInput[[#This Row],[Taxonomy]]&amp;DataInput[[#This Row],[South Africa Activity No]]&amp;DataInput[[#This Row],[Environmental Objectives]]</f>
        <v>Rwanda7.2.3Climate change adaptation</v>
      </c>
      <c r="B549" t="s">
        <v>1961</v>
      </c>
      <c r="C549" s="79">
        <f>C548</f>
        <v>4</v>
      </c>
      <c r="D549" s="53">
        <v>7.2</v>
      </c>
      <c r="E549" s="53" t="s">
        <v>1966</v>
      </c>
      <c r="F549" s="53" t="s">
        <v>163</v>
      </c>
      <c r="G549" s="53" t="s">
        <v>2400</v>
      </c>
      <c r="H549" s="53">
        <v>2420</v>
      </c>
      <c r="I549" s="53" t="s">
        <v>2399</v>
      </c>
      <c r="J549" s="53" t="s">
        <v>1992</v>
      </c>
      <c r="K549" s="53" t="s">
        <v>2015</v>
      </c>
    </row>
    <row r="550" spans="1:11" x14ac:dyDescent="0.3">
      <c r="A550" t="str">
        <f>DataInput[[#This Row],[Taxonomy]]&amp;DataInput[[#This Row],[South Africa Activity No]]&amp;DataInput[[#This Row],[Environmental Objectives]]</f>
        <v>Rwanda7.2.3Sustainable use of water and marine resources</v>
      </c>
      <c r="B550" t="s">
        <v>1961</v>
      </c>
      <c r="C550" s="79">
        <f>C549</f>
        <v>4</v>
      </c>
      <c r="D550" s="53">
        <v>7.2</v>
      </c>
      <c r="E550" s="53" t="s">
        <v>1966</v>
      </c>
      <c r="F550" s="53" t="s">
        <v>163</v>
      </c>
      <c r="G550" s="53" t="s">
        <v>2400</v>
      </c>
      <c r="H550" s="53">
        <v>2420</v>
      </c>
      <c r="I550" s="53" t="s">
        <v>2399</v>
      </c>
      <c r="J550" s="53" t="s">
        <v>2009</v>
      </c>
      <c r="K550" s="53" t="s">
        <v>2015</v>
      </c>
    </row>
    <row r="551" spans="1:11" x14ac:dyDescent="0.3">
      <c r="A551" t="str">
        <f>DataInput[[#This Row],[Taxonomy]]&amp;DataInput[[#This Row],[South Africa Activity No]]&amp;DataInput[[#This Row],[Environmental Objectives]]</f>
        <v>Rwanda7.2.3Ecosystem protection and 
restoration</v>
      </c>
      <c r="B551" t="s">
        <v>1961</v>
      </c>
      <c r="C551" s="79">
        <f>C550</f>
        <v>4</v>
      </c>
      <c r="D551" s="53">
        <v>7.2</v>
      </c>
      <c r="E551" s="53" t="s">
        <v>1966</v>
      </c>
      <c r="F551" s="53" t="s">
        <v>163</v>
      </c>
      <c r="G551" s="53" t="s">
        <v>2400</v>
      </c>
      <c r="H551" s="53">
        <v>2420</v>
      </c>
      <c r="I551" s="53" t="s">
        <v>2399</v>
      </c>
      <c r="J551" s="53" t="s">
        <v>2007</v>
      </c>
      <c r="K551" s="53" t="s">
        <v>2354</v>
      </c>
    </row>
    <row r="552" spans="1:11" x14ac:dyDescent="0.3">
      <c r="A552" t="str">
        <f>DataInput[[#This Row],[Taxonomy]]&amp;DataInput[[#This Row],[South Africa Activity No]]&amp;DataInput[[#This Row],[Environmental Objectives]]</f>
        <v>Rwanda7.2.3Pollution prevention</v>
      </c>
      <c r="B552" t="s">
        <v>1961</v>
      </c>
      <c r="C552" s="79">
        <f>C551</f>
        <v>4</v>
      </c>
      <c r="D552" s="53">
        <v>7.2</v>
      </c>
      <c r="E552" s="53" t="s">
        <v>1966</v>
      </c>
      <c r="F552" s="53" t="s">
        <v>163</v>
      </c>
      <c r="G552" s="53" t="s">
        <v>2400</v>
      </c>
      <c r="H552" s="53">
        <v>2420</v>
      </c>
      <c r="I552" s="53" t="s">
        <v>2399</v>
      </c>
      <c r="J552" s="53" t="s">
        <v>2003</v>
      </c>
      <c r="K552" s="53" t="s">
        <v>2402</v>
      </c>
    </row>
    <row r="553" spans="1:11" x14ac:dyDescent="0.3">
      <c r="A553" t="str">
        <f>DataInput[[#This Row],[Taxonomy]]&amp;DataInput[[#This Row],[South Africa Activity No]]&amp;DataInput[[#This Row],[Environmental Objectives]]</f>
        <v>Rwanda7.2.3Sustainable resource use and circularity</v>
      </c>
      <c r="B553" t="s">
        <v>1961</v>
      </c>
      <c r="C553" s="79">
        <f>C552</f>
        <v>4</v>
      </c>
      <c r="D553" s="53">
        <v>7.2</v>
      </c>
      <c r="E553" s="53" t="s">
        <v>1966</v>
      </c>
      <c r="F553" s="53" t="s">
        <v>163</v>
      </c>
      <c r="G553" s="53" t="s">
        <v>2400</v>
      </c>
      <c r="H553" s="53">
        <v>2420</v>
      </c>
      <c r="I553" s="53" t="s">
        <v>2399</v>
      </c>
      <c r="J553" s="53" t="s">
        <v>1959</v>
      </c>
      <c r="K553" s="53" t="s">
        <v>2398</v>
      </c>
    </row>
    <row r="554" spans="1:11" x14ac:dyDescent="0.3">
      <c r="A554" t="str">
        <f>DataInput[[#This Row],[Taxonomy]]&amp;DataInput[[#This Row],[South Africa Activity No]]&amp;DataInput[[#This Row],[Environmental Objectives]]</f>
        <v>Rwanda7.2.4Climate change mitigation</v>
      </c>
      <c r="B554" t="s">
        <v>1961</v>
      </c>
      <c r="C554" s="79">
        <v>5</v>
      </c>
      <c r="D554" s="53">
        <v>7.2</v>
      </c>
      <c r="E554" s="53" t="s">
        <v>1966</v>
      </c>
      <c r="F554" s="53" t="s">
        <v>163</v>
      </c>
      <c r="G554" s="53" t="s">
        <v>2391</v>
      </c>
      <c r="H554" s="53" t="s">
        <v>2390</v>
      </c>
      <c r="I554" s="53" t="s">
        <v>2388</v>
      </c>
      <c r="J554" s="53" t="s">
        <v>2477</v>
      </c>
      <c r="K554" s="53" t="s">
        <v>1455</v>
      </c>
    </row>
    <row r="555" spans="1:11" x14ac:dyDescent="0.3">
      <c r="A555" t="str">
        <f>DataInput[[#This Row],[Taxonomy]]&amp;DataInput[[#This Row],[South Africa Activity No]]&amp;DataInput[[#This Row],[Environmental Objectives]]</f>
        <v>Rwanda7.2.4Climate change adaptation</v>
      </c>
      <c r="B555" t="s">
        <v>1961</v>
      </c>
      <c r="C555" s="79">
        <f>C554</f>
        <v>5</v>
      </c>
      <c r="D555" s="53">
        <v>7.2</v>
      </c>
      <c r="E555" s="53" t="s">
        <v>1966</v>
      </c>
      <c r="F555" s="53" t="s">
        <v>163</v>
      </c>
      <c r="G555" s="53" t="s">
        <v>2391</v>
      </c>
      <c r="H555" s="53" t="s">
        <v>2390</v>
      </c>
      <c r="I555" s="53" t="s">
        <v>2388</v>
      </c>
      <c r="J555" s="53" t="s">
        <v>1992</v>
      </c>
      <c r="K555" s="53" t="s">
        <v>2015</v>
      </c>
    </row>
    <row r="556" spans="1:11" x14ac:dyDescent="0.3">
      <c r="A556" t="str">
        <f>DataInput[[#This Row],[Taxonomy]]&amp;DataInput[[#This Row],[South Africa Activity No]]&amp;DataInput[[#This Row],[Environmental Objectives]]</f>
        <v>Rwanda7.2.4Sustainable use of water and marine resources</v>
      </c>
      <c r="B556" t="s">
        <v>1961</v>
      </c>
      <c r="C556" s="79">
        <f>C555</f>
        <v>5</v>
      </c>
      <c r="D556" s="53">
        <v>7.2</v>
      </c>
      <c r="E556" s="53" t="s">
        <v>1966</v>
      </c>
      <c r="F556" s="53" t="s">
        <v>163</v>
      </c>
      <c r="G556" s="53" t="s">
        <v>2391</v>
      </c>
      <c r="H556" s="53" t="s">
        <v>2390</v>
      </c>
      <c r="I556" s="53" t="s">
        <v>2388</v>
      </c>
      <c r="J556" s="53" t="s">
        <v>2009</v>
      </c>
      <c r="K556" s="53" t="s">
        <v>2015</v>
      </c>
    </row>
    <row r="557" spans="1:11" x14ac:dyDescent="0.3">
      <c r="A557" t="str">
        <f>DataInput[[#This Row],[Taxonomy]]&amp;DataInput[[#This Row],[South Africa Activity No]]&amp;DataInput[[#This Row],[Environmental Objectives]]</f>
        <v>Rwanda7.2.4Ecosystem protection and 
restoration</v>
      </c>
      <c r="B557" t="s">
        <v>1961</v>
      </c>
      <c r="C557" s="79">
        <f>C556</f>
        <v>5</v>
      </c>
      <c r="D557" s="53">
        <v>7.2</v>
      </c>
      <c r="E557" s="53" t="s">
        <v>1966</v>
      </c>
      <c r="F557" s="53" t="s">
        <v>163</v>
      </c>
      <c r="G557" s="53" t="s">
        <v>2391</v>
      </c>
      <c r="H557" s="53" t="s">
        <v>2390</v>
      </c>
      <c r="I557" s="53" t="s">
        <v>2388</v>
      </c>
      <c r="J557" s="53" t="s">
        <v>2007</v>
      </c>
      <c r="K557" s="53" t="s">
        <v>2354</v>
      </c>
    </row>
    <row r="558" spans="1:11" x14ac:dyDescent="0.3">
      <c r="A558" t="str">
        <f>DataInput[[#This Row],[Taxonomy]]&amp;DataInput[[#This Row],[South Africa Activity No]]&amp;DataInput[[#This Row],[Environmental Objectives]]</f>
        <v>Rwanda7.2.4Pollution prevention</v>
      </c>
      <c r="B558" t="s">
        <v>1961</v>
      </c>
      <c r="C558" s="79">
        <f>C557</f>
        <v>5</v>
      </c>
      <c r="D558" s="53">
        <v>7.2</v>
      </c>
      <c r="E558" s="53" t="s">
        <v>1966</v>
      </c>
      <c r="F558" s="53" t="s">
        <v>163</v>
      </c>
      <c r="G558" s="53" t="s">
        <v>2391</v>
      </c>
      <c r="H558" s="53" t="s">
        <v>2390</v>
      </c>
      <c r="I558" s="53" t="s">
        <v>2388</v>
      </c>
      <c r="J558" s="53" t="s">
        <v>2003</v>
      </c>
      <c r="K558" s="53" t="s">
        <v>2393</v>
      </c>
    </row>
    <row r="559" spans="1:11" x14ac:dyDescent="0.3">
      <c r="A559" t="str">
        <f>DataInput[[#This Row],[Taxonomy]]&amp;DataInput[[#This Row],[South Africa Activity No]]&amp;DataInput[[#This Row],[Environmental Objectives]]</f>
        <v>Rwanda7.2.4Sustainable resource use and circularity</v>
      </c>
      <c r="B559" t="s">
        <v>1961</v>
      </c>
      <c r="C559" s="79">
        <f>C558</f>
        <v>5</v>
      </c>
      <c r="D559" s="53">
        <v>7.2</v>
      </c>
      <c r="E559" s="53" t="s">
        <v>1966</v>
      </c>
      <c r="F559" s="53" t="s">
        <v>163</v>
      </c>
      <c r="G559" s="53" t="s">
        <v>2391</v>
      </c>
      <c r="H559" s="53" t="s">
        <v>2390</v>
      </c>
      <c r="I559" s="53" t="s">
        <v>2388</v>
      </c>
      <c r="J559" s="53" t="s">
        <v>1959</v>
      </c>
      <c r="K559" s="53" t="s">
        <v>2387</v>
      </c>
    </row>
    <row r="560" spans="1:11" x14ac:dyDescent="0.3">
      <c r="A560" t="str">
        <f>DataInput[[#This Row],[Taxonomy]]&amp;DataInput[[#This Row],[South Africa Activity No]]&amp;DataInput[[#This Row],[Environmental Objectives]]</f>
        <v>Rwanda7.2.5Climate change mitigation</v>
      </c>
      <c r="B560" t="s">
        <v>1961</v>
      </c>
      <c r="C560" s="79">
        <v>6</v>
      </c>
      <c r="D560" s="53">
        <v>7.2</v>
      </c>
      <c r="E560" s="53" t="s">
        <v>1966</v>
      </c>
      <c r="F560" s="53" t="s">
        <v>163</v>
      </c>
      <c r="G560" s="53" t="s">
        <v>2380</v>
      </c>
      <c r="H560" s="53">
        <v>2011</v>
      </c>
      <c r="I560" s="53" t="s">
        <v>2379</v>
      </c>
      <c r="J560" s="53" t="s">
        <v>2477</v>
      </c>
      <c r="K560" s="53" t="s">
        <v>1455</v>
      </c>
    </row>
    <row r="561" spans="1:11" x14ac:dyDescent="0.3">
      <c r="A561" t="str">
        <f>DataInput[[#This Row],[Taxonomy]]&amp;DataInput[[#This Row],[South Africa Activity No]]&amp;DataInput[[#This Row],[Environmental Objectives]]</f>
        <v>Rwanda7.2.5Climate change adaptation</v>
      </c>
      <c r="B561" t="s">
        <v>1961</v>
      </c>
      <c r="C561" s="79">
        <f>C560</f>
        <v>6</v>
      </c>
      <c r="D561" s="53">
        <v>7.2</v>
      </c>
      <c r="E561" s="53" t="s">
        <v>1966</v>
      </c>
      <c r="F561" s="53" t="s">
        <v>163</v>
      </c>
      <c r="G561" s="53" t="s">
        <v>2380</v>
      </c>
      <c r="H561" s="53">
        <v>2011</v>
      </c>
      <c r="I561" s="53" t="s">
        <v>2379</v>
      </c>
      <c r="J561" s="53" t="s">
        <v>1992</v>
      </c>
      <c r="K561" s="53" t="s">
        <v>2015</v>
      </c>
    </row>
    <row r="562" spans="1:11" x14ac:dyDescent="0.3">
      <c r="A562" t="str">
        <f>DataInput[[#This Row],[Taxonomy]]&amp;DataInput[[#This Row],[South Africa Activity No]]&amp;DataInput[[#This Row],[Environmental Objectives]]</f>
        <v>Rwanda7.2.5Sustainable use of water and marine resources</v>
      </c>
      <c r="B562" t="s">
        <v>1961</v>
      </c>
      <c r="C562" s="79">
        <f>C561</f>
        <v>6</v>
      </c>
      <c r="D562" s="53">
        <v>7.2</v>
      </c>
      <c r="E562" s="53" t="s">
        <v>1966</v>
      </c>
      <c r="F562" s="53" t="s">
        <v>163</v>
      </c>
      <c r="G562" s="53" t="s">
        <v>2380</v>
      </c>
      <c r="H562" s="53">
        <v>2011</v>
      </c>
      <c r="I562" s="53" t="s">
        <v>2379</v>
      </c>
      <c r="J562" s="53" t="s">
        <v>2009</v>
      </c>
      <c r="K562" s="53" t="s">
        <v>2015</v>
      </c>
    </row>
    <row r="563" spans="1:11" x14ac:dyDescent="0.3">
      <c r="A563" t="str">
        <f>DataInput[[#This Row],[Taxonomy]]&amp;DataInput[[#This Row],[South Africa Activity No]]&amp;DataInput[[#This Row],[Environmental Objectives]]</f>
        <v>Rwanda7.2.5Ecosystem protection and 
restoration</v>
      </c>
      <c r="B563" t="s">
        <v>1961</v>
      </c>
      <c r="C563" s="79">
        <f>C562</f>
        <v>6</v>
      </c>
      <c r="D563" s="53">
        <v>7.2</v>
      </c>
      <c r="E563" s="53" t="s">
        <v>1966</v>
      </c>
      <c r="F563" s="53" t="s">
        <v>163</v>
      </c>
      <c r="G563" s="53" t="s">
        <v>2380</v>
      </c>
      <c r="H563" s="53">
        <v>2011</v>
      </c>
      <c r="I563" s="53" t="s">
        <v>2379</v>
      </c>
      <c r="J563" s="53" t="s">
        <v>2007</v>
      </c>
      <c r="K563" s="53" t="s">
        <v>2384</v>
      </c>
    </row>
    <row r="564" spans="1:11" x14ac:dyDescent="0.3">
      <c r="A564" t="str">
        <f>DataInput[[#This Row],[Taxonomy]]&amp;DataInput[[#This Row],[South Africa Activity No]]&amp;DataInput[[#This Row],[Environmental Objectives]]</f>
        <v>Rwanda7.2.5Pollution prevention</v>
      </c>
      <c r="B564" t="s">
        <v>1961</v>
      </c>
      <c r="C564" s="79">
        <f>C563</f>
        <v>6</v>
      </c>
      <c r="D564" s="53">
        <v>7.2</v>
      </c>
      <c r="E564" s="53" t="s">
        <v>1966</v>
      </c>
      <c r="F564" s="53" t="s">
        <v>163</v>
      </c>
      <c r="G564" s="53" t="s">
        <v>2380</v>
      </c>
      <c r="H564" s="53">
        <v>2011</v>
      </c>
      <c r="I564" s="53" t="s">
        <v>2379</v>
      </c>
      <c r="J564" s="53" t="s">
        <v>2003</v>
      </c>
      <c r="K564" s="53" t="s">
        <v>2015</v>
      </c>
    </row>
    <row r="565" spans="1:11" x14ac:dyDescent="0.3">
      <c r="A565" t="str">
        <f>DataInput[[#This Row],[Taxonomy]]&amp;DataInput[[#This Row],[South Africa Activity No]]&amp;DataInput[[#This Row],[Environmental Objectives]]</f>
        <v>Rwanda7.2.5Sustainable resource use and circularity</v>
      </c>
      <c r="B565" t="s">
        <v>1961</v>
      </c>
      <c r="C565" s="79">
        <f>C564</f>
        <v>6</v>
      </c>
      <c r="D565" s="53">
        <v>7.2</v>
      </c>
      <c r="E565" s="53" t="s">
        <v>1966</v>
      </c>
      <c r="F565" s="53" t="s">
        <v>163</v>
      </c>
      <c r="G565" s="53" t="s">
        <v>2380</v>
      </c>
      <c r="H565" s="53">
        <v>2011</v>
      </c>
      <c r="I565" s="53" t="s">
        <v>2379</v>
      </c>
      <c r="J565" s="53" t="s">
        <v>1959</v>
      </c>
      <c r="K565" s="53" t="s">
        <v>2378</v>
      </c>
    </row>
    <row r="566" spans="1:11" x14ac:dyDescent="0.3">
      <c r="A566" t="str">
        <f>DataInput[[#This Row],[Taxonomy]]&amp;DataInput[[#This Row],[South Africa Activity No]]&amp;DataInput[[#This Row],[Environmental Objectives]]</f>
        <v>Rwanda7.2.6Climate change mitigation</v>
      </c>
      <c r="B566" t="s">
        <v>1961</v>
      </c>
      <c r="C566" s="79">
        <v>7</v>
      </c>
      <c r="D566" s="53">
        <v>7.2</v>
      </c>
      <c r="E566" s="53" t="s">
        <v>1966</v>
      </c>
      <c r="F566" s="53" t="s">
        <v>163</v>
      </c>
      <c r="G566" s="53" t="s">
        <v>2372</v>
      </c>
      <c r="H566" s="53">
        <v>202</v>
      </c>
      <c r="I566" s="53" t="s">
        <v>2363</v>
      </c>
      <c r="J566" s="53" t="s">
        <v>2477</v>
      </c>
      <c r="K566" s="53" t="s">
        <v>1455</v>
      </c>
    </row>
    <row r="567" spans="1:11" x14ac:dyDescent="0.3">
      <c r="A567" t="str">
        <f>DataInput[[#This Row],[Taxonomy]]&amp;DataInput[[#This Row],[South Africa Activity No]]&amp;DataInput[[#This Row],[Environmental Objectives]]</f>
        <v>Rwanda7.2.6Climate change adaptation</v>
      </c>
      <c r="B567" t="s">
        <v>1961</v>
      </c>
      <c r="C567" s="79">
        <f>C566</f>
        <v>7</v>
      </c>
      <c r="D567" s="53">
        <v>7.2</v>
      </c>
      <c r="E567" s="53" t="s">
        <v>1966</v>
      </c>
      <c r="F567" s="53" t="s">
        <v>163</v>
      </c>
      <c r="G567" s="53" t="s">
        <v>2372</v>
      </c>
      <c r="H567" s="53">
        <v>202</v>
      </c>
      <c r="I567" s="53" t="s">
        <v>2363</v>
      </c>
      <c r="J567" s="53" t="s">
        <v>1992</v>
      </c>
      <c r="K567" s="53" t="s">
        <v>2015</v>
      </c>
    </row>
    <row r="568" spans="1:11" x14ac:dyDescent="0.3">
      <c r="A568" t="str">
        <f>DataInput[[#This Row],[Taxonomy]]&amp;DataInput[[#This Row],[South Africa Activity No]]&amp;DataInput[[#This Row],[Environmental Objectives]]</f>
        <v>Rwanda7.2.6Sustainable use of water and marine resources</v>
      </c>
      <c r="B568" t="s">
        <v>1961</v>
      </c>
      <c r="C568" s="79">
        <f>C567</f>
        <v>7</v>
      </c>
      <c r="D568" s="53">
        <v>7.2</v>
      </c>
      <c r="E568" s="53" t="s">
        <v>1966</v>
      </c>
      <c r="F568" s="53" t="s">
        <v>163</v>
      </c>
      <c r="G568" s="53" t="s">
        <v>2372</v>
      </c>
      <c r="H568" s="53">
        <v>202</v>
      </c>
      <c r="I568" s="53" t="s">
        <v>2363</v>
      </c>
      <c r="J568" s="53" t="s">
        <v>2009</v>
      </c>
      <c r="K568" s="53" t="s">
        <v>2015</v>
      </c>
    </row>
    <row r="569" spans="1:11" x14ac:dyDescent="0.3">
      <c r="A569" t="str">
        <f>DataInput[[#This Row],[Taxonomy]]&amp;DataInput[[#This Row],[South Africa Activity No]]&amp;DataInput[[#This Row],[Environmental Objectives]]</f>
        <v>Rwanda7.2.6Ecosystem protection and 
restoration</v>
      </c>
      <c r="B569" t="s">
        <v>1961</v>
      </c>
      <c r="C569" s="79">
        <f>C568</f>
        <v>7</v>
      </c>
      <c r="D569" s="53">
        <v>7.2</v>
      </c>
      <c r="E569" s="53" t="s">
        <v>1966</v>
      </c>
      <c r="F569" s="53" t="s">
        <v>163</v>
      </c>
      <c r="G569" s="53" t="s">
        <v>2372</v>
      </c>
      <c r="H569" s="53">
        <v>202</v>
      </c>
      <c r="I569" s="53" t="s">
        <v>2363</v>
      </c>
      <c r="J569" s="53" t="s">
        <v>2007</v>
      </c>
      <c r="K569" s="53" t="s">
        <v>2368</v>
      </c>
    </row>
    <row r="570" spans="1:11" x14ac:dyDescent="0.3">
      <c r="A570" t="str">
        <f>DataInput[[#This Row],[Taxonomy]]&amp;DataInput[[#This Row],[South Africa Activity No]]&amp;DataInput[[#This Row],[Environmental Objectives]]</f>
        <v>Rwanda7.2.6Pollution prevention</v>
      </c>
      <c r="B570" t="s">
        <v>1961</v>
      </c>
      <c r="C570" s="79">
        <f>C569</f>
        <v>7</v>
      </c>
      <c r="D570" s="53">
        <v>7.2</v>
      </c>
      <c r="E570" s="53" t="s">
        <v>1966</v>
      </c>
      <c r="F570" s="53" t="s">
        <v>163</v>
      </c>
      <c r="G570" s="53" t="s">
        <v>2372</v>
      </c>
      <c r="H570" s="53">
        <v>202</v>
      </c>
      <c r="I570" s="53" t="s">
        <v>2363</v>
      </c>
      <c r="J570" s="53" t="s">
        <v>2003</v>
      </c>
      <c r="K570" s="53" t="s">
        <v>2367</v>
      </c>
    </row>
    <row r="571" spans="1:11" x14ac:dyDescent="0.3">
      <c r="A571" t="str">
        <f>DataInput[[#This Row],[Taxonomy]]&amp;DataInput[[#This Row],[South Africa Activity No]]&amp;DataInput[[#This Row],[Environmental Objectives]]</f>
        <v>Rwanda7.2.6Sustainable resource use and circularity</v>
      </c>
      <c r="B571" t="s">
        <v>1961</v>
      </c>
      <c r="C571" s="79">
        <f>C570</f>
        <v>7</v>
      </c>
      <c r="D571" s="53">
        <v>7.2</v>
      </c>
      <c r="E571" s="53" t="s">
        <v>1966</v>
      </c>
      <c r="F571" s="53" t="s">
        <v>163</v>
      </c>
      <c r="G571" s="53" t="s">
        <v>2372</v>
      </c>
      <c r="H571" s="53">
        <v>202</v>
      </c>
      <c r="I571" s="53" t="s">
        <v>2363</v>
      </c>
      <c r="J571" s="53" t="s">
        <v>1959</v>
      </c>
      <c r="K571" s="53" t="s">
        <v>2362</v>
      </c>
    </row>
    <row r="572" spans="1:11" x14ac:dyDescent="0.3">
      <c r="A572" t="str">
        <f>DataInput[[#This Row],[Taxonomy]]&amp;DataInput[[#This Row],[South Africa Activity No]]&amp;DataInput[[#This Row],[Environmental Objectives]]</f>
        <v>Rwanda7.2.7Climate change mitigation</v>
      </c>
      <c r="B572" t="s">
        <v>1961</v>
      </c>
      <c r="C572" s="79">
        <v>8</v>
      </c>
      <c r="D572" s="53">
        <v>7.2</v>
      </c>
      <c r="E572" s="53" t="s">
        <v>1966</v>
      </c>
      <c r="F572" s="53" t="s">
        <v>163</v>
      </c>
      <c r="G572" s="53" t="s">
        <v>2364</v>
      </c>
      <c r="H572" s="53">
        <v>202</v>
      </c>
      <c r="I572" s="53" t="s">
        <v>2363</v>
      </c>
      <c r="J572" s="53" t="s">
        <v>2477</v>
      </c>
      <c r="K572" s="53" t="s">
        <v>1455</v>
      </c>
    </row>
    <row r="573" spans="1:11" x14ac:dyDescent="0.3">
      <c r="A573" t="str">
        <f>DataInput[[#This Row],[Taxonomy]]&amp;DataInput[[#This Row],[South Africa Activity No]]&amp;DataInput[[#This Row],[Environmental Objectives]]</f>
        <v>Rwanda7.2.7Climate change adaptation</v>
      </c>
      <c r="B573" t="s">
        <v>1961</v>
      </c>
      <c r="C573" s="79">
        <f>C572</f>
        <v>8</v>
      </c>
      <c r="D573" s="53">
        <v>7.2</v>
      </c>
      <c r="E573" s="53" t="s">
        <v>1966</v>
      </c>
      <c r="F573" s="53" t="s">
        <v>163</v>
      </c>
      <c r="G573" s="53" t="s">
        <v>2364</v>
      </c>
      <c r="H573" s="53">
        <v>202</v>
      </c>
      <c r="I573" s="53" t="s">
        <v>2363</v>
      </c>
      <c r="J573" s="53" t="s">
        <v>1992</v>
      </c>
      <c r="K573" s="53" t="s">
        <v>2015</v>
      </c>
    </row>
    <row r="574" spans="1:11" x14ac:dyDescent="0.3">
      <c r="A574" t="str">
        <f>DataInput[[#This Row],[Taxonomy]]&amp;DataInput[[#This Row],[South Africa Activity No]]&amp;DataInput[[#This Row],[Environmental Objectives]]</f>
        <v>Rwanda7.2.7Sustainable use of water and marine resources</v>
      </c>
      <c r="B574" t="s">
        <v>1961</v>
      </c>
      <c r="C574" s="79">
        <f>C573</f>
        <v>8</v>
      </c>
      <c r="D574" s="53">
        <v>7.2</v>
      </c>
      <c r="E574" s="53" t="s">
        <v>1966</v>
      </c>
      <c r="F574" s="53" t="s">
        <v>163</v>
      </c>
      <c r="G574" s="53" t="s">
        <v>2364</v>
      </c>
      <c r="H574" s="53">
        <v>202</v>
      </c>
      <c r="I574" s="53" t="s">
        <v>2363</v>
      </c>
      <c r="J574" s="53" t="s">
        <v>2009</v>
      </c>
      <c r="K574" s="53" t="s">
        <v>2015</v>
      </c>
    </row>
    <row r="575" spans="1:11" x14ac:dyDescent="0.3">
      <c r="A575" t="str">
        <f>DataInput[[#This Row],[Taxonomy]]&amp;DataInput[[#This Row],[South Africa Activity No]]&amp;DataInput[[#This Row],[Environmental Objectives]]</f>
        <v>Rwanda7.2.7Ecosystem protection and 
restoration</v>
      </c>
      <c r="B575" t="s">
        <v>1961</v>
      </c>
      <c r="C575" s="79">
        <f>C574</f>
        <v>8</v>
      </c>
      <c r="D575" s="53">
        <v>7.2</v>
      </c>
      <c r="E575" s="53" t="s">
        <v>1966</v>
      </c>
      <c r="F575" s="53" t="s">
        <v>163</v>
      </c>
      <c r="G575" s="53" t="s">
        <v>2364</v>
      </c>
      <c r="H575" s="53">
        <v>202</v>
      </c>
      <c r="I575" s="53" t="s">
        <v>2363</v>
      </c>
      <c r="J575" s="53" t="s">
        <v>2007</v>
      </c>
      <c r="K575" s="53" t="s">
        <v>2368</v>
      </c>
    </row>
    <row r="576" spans="1:11" x14ac:dyDescent="0.3">
      <c r="A576" t="str">
        <f>DataInput[[#This Row],[Taxonomy]]&amp;DataInput[[#This Row],[South Africa Activity No]]&amp;DataInput[[#This Row],[Environmental Objectives]]</f>
        <v>Rwanda7.2.7Pollution prevention</v>
      </c>
      <c r="B576" t="s">
        <v>1961</v>
      </c>
      <c r="C576" s="79">
        <f>C575</f>
        <v>8</v>
      </c>
      <c r="D576" s="53">
        <v>7.2</v>
      </c>
      <c r="E576" s="53" t="s">
        <v>1966</v>
      </c>
      <c r="F576" s="53" t="s">
        <v>163</v>
      </c>
      <c r="G576" s="53" t="s">
        <v>2364</v>
      </c>
      <c r="H576" s="53">
        <v>202</v>
      </c>
      <c r="I576" s="53" t="s">
        <v>2363</v>
      </c>
      <c r="J576" s="53" t="s">
        <v>2003</v>
      </c>
      <c r="K576" s="53" t="s">
        <v>2367</v>
      </c>
    </row>
    <row r="577" spans="1:11" x14ac:dyDescent="0.3">
      <c r="A577" t="str">
        <f>DataInput[[#This Row],[Taxonomy]]&amp;DataInput[[#This Row],[South Africa Activity No]]&amp;DataInput[[#This Row],[Environmental Objectives]]</f>
        <v>Rwanda7.2.7Sustainable resource use and circularity</v>
      </c>
      <c r="B577" t="s">
        <v>1961</v>
      </c>
      <c r="C577" s="79">
        <f>C576</f>
        <v>8</v>
      </c>
      <c r="D577" s="53">
        <v>7.2</v>
      </c>
      <c r="E577" s="53" t="s">
        <v>1966</v>
      </c>
      <c r="F577" s="53" t="s">
        <v>163</v>
      </c>
      <c r="G577" s="53" t="s">
        <v>2364</v>
      </c>
      <c r="H577" s="53">
        <v>202</v>
      </c>
      <c r="I577" s="53" t="s">
        <v>2363</v>
      </c>
      <c r="J577" s="53" t="s">
        <v>1959</v>
      </c>
      <c r="K577" s="53" t="s">
        <v>2362</v>
      </c>
    </row>
    <row r="578" spans="1:11" x14ac:dyDescent="0.3">
      <c r="A578" t="str">
        <f>DataInput[[#This Row],[Taxonomy]]&amp;DataInput[[#This Row],[South Africa Activity No]]&amp;DataInput[[#This Row],[Environmental Objectives]]</f>
        <v>Rwanda7.2.8Climate change mitigation</v>
      </c>
      <c r="B578" t="s">
        <v>1961</v>
      </c>
      <c r="C578" s="79">
        <v>9</v>
      </c>
      <c r="D578" s="53">
        <v>7.2</v>
      </c>
      <c r="E578" s="53" t="s">
        <v>1966</v>
      </c>
      <c r="F578" s="53" t="s">
        <v>163</v>
      </c>
      <c r="G578" s="53" t="s">
        <v>2357</v>
      </c>
      <c r="H578" s="53">
        <v>20120</v>
      </c>
      <c r="I578" s="57" t="s">
        <v>2014</v>
      </c>
      <c r="J578" s="53" t="s">
        <v>2477</v>
      </c>
      <c r="K578" s="57" t="s">
        <v>2014</v>
      </c>
    </row>
    <row r="579" spans="1:11" x14ac:dyDescent="0.3">
      <c r="A579" t="str">
        <f>DataInput[[#This Row],[Taxonomy]]&amp;DataInput[[#This Row],[South Africa Activity No]]&amp;DataInput[[#This Row],[Environmental Objectives]]</f>
        <v>Rwanda7.2.8Climate change adaptation</v>
      </c>
      <c r="B579" t="s">
        <v>1961</v>
      </c>
      <c r="C579" s="79">
        <f>C578</f>
        <v>9</v>
      </c>
      <c r="D579" s="53">
        <v>7.2</v>
      </c>
      <c r="E579" s="53" t="s">
        <v>1966</v>
      </c>
      <c r="F579" s="53" t="s">
        <v>163</v>
      </c>
      <c r="G579" s="53" t="s">
        <v>2357</v>
      </c>
      <c r="H579" s="53">
        <v>20120</v>
      </c>
      <c r="I579" s="57" t="s">
        <v>2014</v>
      </c>
      <c r="J579" s="53" t="s">
        <v>1992</v>
      </c>
      <c r="K579" s="57" t="s">
        <v>2014</v>
      </c>
    </row>
    <row r="580" spans="1:11" x14ac:dyDescent="0.3">
      <c r="A580" t="str">
        <f>DataInput[[#This Row],[Taxonomy]]&amp;DataInput[[#This Row],[South Africa Activity No]]&amp;DataInput[[#This Row],[Environmental Objectives]]</f>
        <v>Rwanda7.2.8Sustainable use of water and marine resources</v>
      </c>
      <c r="B580" t="s">
        <v>1961</v>
      </c>
      <c r="C580" s="79">
        <f>C579</f>
        <v>9</v>
      </c>
      <c r="D580" s="53">
        <v>7.2</v>
      </c>
      <c r="E580" s="53" t="s">
        <v>1966</v>
      </c>
      <c r="F580" s="53" t="s">
        <v>163</v>
      </c>
      <c r="G580" s="53" t="s">
        <v>2357</v>
      </c>
      <c r="H580" s="53">
        <v>20120</v>
      </c>
      <c r="I580" s="57" t="s">
        <v>2014</v>
      </c>
      <c r="J580" s="53" t="s">
        <v>2009</v>
      </c>
      <c r="K580" s="57" t="s">
        <v>2014</v>
      </c>
    </row>
    <row r="581" spans="1:11" x14ac:dyDescent="0.3">
      <c r="A581" t="str">
        <f>DataInput[[#This Row],[Taxonomy]]&amp;DataInput[[#This Row],[South Africa Activity No]]&amp;DataInput[[#This Row],[Environmental Objectives]]</f>
        <v>Rwanda7.2.8Ecosystem protection and 
restoration</v>
      </c>
      <c r="B581" t="s">
        <v>1961</v>
      </c>
      <c r="C581" s="79">
        <f>C580</f>
        <v>9</v>
      </c>
      <c r="D581" s="53">
        <v>7.2</v>
      </c>
      <c r="E581" s="53" t="s">
        <v>1966</v>
      </c>
      <c r="F581" s="53" t="s">
        <v>163</v>
      </c>
      <c r="G581" s="53" t="s">
        <v>2357</v>
      </c>
      <c r="H581" s="53">
        <v>20120</v>
      </c>
      <c r="I581" s="57" t="s">
        <v>2014</v>
      </c>
      <c r="J581" s="53" t="s">
        <v>2007</v>
      </c>
      <c r="K581" s="57" t="s">
        <v>2014</v>
      </c>
    </row>
    <row r="582" spans="1:11" x14ac:dyDescent="0.3">
      <c r="A582" t="str">
        <f>DataInput[[#This Row],[Taxonomy]]&amp;DataInput[[#This Row],[South Africa Activity No]]&amp;DataInput[[#This Row],[Environmental Objectives]]</f>
        <v>Rwanda7.2.8Pollution prevention</v>
      </c>
      <c r="B582" t="s">
        <v>1961</v>
      </c>
      <c r="C582" s="79">
        <f>C581</f>
        <v>9</v>
      </c>
      <c r="D582" s="53">
        <v>7.2</v>
      </c>
      <c r="E582" s="53" t="s">
        <v>1966</v>
      </c>
      <c r="F582" s="53" t="s">
        <v>163</v>
      </c>
      <c r="G582" s="53" t="s">
        <v>2357</v>
      </c>
      <c r="H582" s="53">
        <v>20120</v>
      </c>
      <c r="I582" s="57" t="s">
        <v>2014</v>
      </c>
      <c r="J582" s="53" t="s">
        <v>2003</v>
      </c>
      <c r="K582" s="57" t="s">
        <v>2014</v>
      </c>
    </row>
    <row r="583" spans="1:11" x14ac:dyDescent="0.3">
      <c r="A583" t="str">
        <f>DataInput[[#This Row],[Taxonomy]]&amp;DataInput[[#This Row],[South Africa Activity No]]&amp;DataInput[[#This Row],[Environmental Objectives]]</f>
        <v>Rwanda7.2.8Sustainable resource use and circularity</v>
      </c>
      <c r="B583" t="s">
        <v>1961</v>
      </c>
      <c r="C583" s="79">
        <f>C582</f>
        <v>9</v>
      </c>
      <c r="D583" s="53">
        <v>7.2</v>
      </c>
      <c r="E583" s="53" t="s">
        <v>1966</v>
      </c>
      <c r="F583" s="53" t="s">
        <v>163</v>
      </c>
      <c r="G583" s="53" t="s">
        <v>2357</v>
      </c>
      <c r="H583" s="53">
        <v>20120</v>
      </c>
      <c r="I583" s="57" t="s">
        <v>2014</v>
      </c>
      <c r="J583" s="53" t="s">
        <v>1959</v>
      </c>
      <c r="K583" s="57" t="s">
        <v>2014</v>
      </c>
    </row>
    <row r="584" spans="1:11" x14ac:dyDescent="0.3">
      <c r="A584" t="str">
        <f>DataInput[[#This Row],[Taxonomy]]&amp;DataInput[[#This Row],[South Africa Activity No]]&amp;DataInput[[#This Row],[Environmental Objectives]]</f>
        <v>Rwanda7.2.9Climate change mitigation</v>
      </c>
      <c r="B584" t="s">
        <v>1961</v>
      </c>
      <c r="C584" s="79">
        <v>10</v>
      </c>
      <c r="D584" s="53">
        <v>7.2</v>
      </c>
      <c r="E584" s="53" t="s">
        <v>1966</v>
      </c>
      <c r="F584" s="53" t="s">
        <v>163</v>
      </c>
      <c r="G584" s="53" t="s">
        <v>2348</v>
      </c>
      <c r="H584" s="53">
        <v>20130</v>
      </c>
      <c r="I584" s="53" t="s">
        <v>2347</v>
      </c>
      <c r="J584" s="53" t="s">
        <v>2477</v>
      </c>
      <c r="K584" s="53" t="s">
        <v>1455</v>
      </c>
    </row>
    <row r="585" spans="1:11" x14ac:dyDescent="0.3">
      <c r="A585" t="str">
        <f>DataInput[[#This Row],[Taxonomy]]&amp;DataInput[[#This Row],[South Africa Activity No]]&amp;DataInput[[#This Row],[Environmental Objectives]]</f>
        <v>Rwanda7.2.9Climate change adaptation</v>
      </c>
      <c r="B585" t="s">
        <v>1961</v>
      </c>
      <c r="C585" s="79">
        <f>C584</f>
        <v>10</v>
      </c>
      <c r="D585" s="53">
        <v>7.2</v>
      </c>
      <c r="E585" s="53" t="s">
        <v>1966</v>
      </c>
      <c r="F585" s="53" t="s">
        <v>163</v>
      </c>
      <c r="G585" s="53" t="s">
        <v>2348</v>
      </c>
      <c r="H585" s="53">
        <v>20130</v>
      </c>
      <c r="I585" s="53" t="s">
        <v>2347</v>
      </c>
      <c r="J585" s="53" t="s">
        <v>1992</v>
      </c>
      <c r="K585" s="53" t="s">
        <v>2015</v>
      </c>
    </row>
    <row r="586" spans="1:11" x14ac:dyDescent="0.3">
      <c r="A586" t="str">
        <f>DataInput[[#This Row],[Taxonomy]]&amp;DataInput[[#This Row],[South Africa Activity No]]&amp;DataInput[[#This Row],[Environmental Objectives]]</f>
        <v>Rwanda7.2.9Sustainable use of water and marine resources</v>
      </c>
      <c r="B586" t="s">
        <v>1961</v>
      </c>
      <c r="C586" s="79">
        <f>C585</f>
        <v>10</v>
      </c>
      <c r="D586" s="53">
        <v>7.2</v>
      </c>
      <c r="E586" s="53" t="s">
        <v>1966</v>
      </c>
      <c r="F586" s="53" t="s">
        <v>163</v>
      </c>
      <c r="G586" s="53" t="s">
        <v>2348</v>
      </c>
      <c r="H586" s="53">
        <v>20130</v>
      </c>
      <c r="I586" s="53" t="s">
        <v>2347</v>
      </c>
      <c r="J586" s="53" t="s">
        <v>2009</v>
      </c>
      <c r="K586" s="53" t="s">
        <v>2015</v>
      </c>
    </row>
    <row r="587" spans="1:11" x14ac:dyDescent="0.3">
      <c r="A587" t="str">
        <f>DataInput[[#This Row],[Taxonomy]]&amp;DataInput[[#This Row],[South Africa Activity No]]&amp;DataInput[[#This Row],[Environmental Objectives]]</f>
        <v>Rwanda7.2.9Ecosystem protection and 
restoration</v>
      </c>
      <c r="B587" t="s">
        <v>1961</v>
      </c>
      <c r="C587" s="79">
        <f>C586</f>
        <v>10</v>
      </c>
      <c r="D587" s="53">
        <v>7.2</v>
      </c>
      <c r="E587" s="53" t="s">
        <v>1966</v>
      </c>
      <c r="F587" s="53" t="s">
        <v>163</v>
      </c>
      <c r="G587" s="53" t="s">
        <v>2348</v>
      </c>
      <c r="H587" s="53">
        <v>20130</v>
      </c>
      <c r="I587" s="53" t="s">
        <v>2347</v>
      </c>
      <c r="J587" s="53" t="s">
        <v>2007</v>
      </c>
      <c r="K587" s="53" t="s">
        <v>2354</v>
      </c>
    </row>
    <row r="588" spans="1:11" x14ac:dyDescent="0.3">
      <c r="A588" t="str">
        <f>DataInput[[#This Row],[Taxonomy]]&amp;DataInput[[#This Row],[South Africa Activity No]]&amp;DataInput[[#This Row],[Environmental Objectives]]</f>
        <v>Rwanda7.2.9Pollution prevention</v>
      </c>
      <c r="B588" t="s">
        <v>1961</v>
      </c>
      <c r="C588" s="79">
        <f>C587</f>
        <v>10</v>
      </c>
      <c r="D588" s="53">
        <v>7.2</v>
      </c>
      <c r="E588" s="53" t="s">
        <v>1966</v>
      </c>
      <c r="F588" s="53" t="s">
        <v>163</v>
      </c>
      <c r="G588" s="53" t="s">
        <v>2348</v>
      </c>
      <c r="H588" s="53">
        <v>20130</v>
      </c>
      <c r="I588" s="53" t="s">
        <v>2347</v>
      </c>
      <c r="J588" s="53" t="s">
        <v>2003</v>
      </c>
      <c r="K588" s="53" t="s">
        <v>2351</v>
      </c>
    </row>
    <row r="589" spans="1:11" x14ac:dyDescent="0.3">
      <c r="A589" t="str">
        <f>DataInput[[#This Row],[Taxonomy]]&amp;DataInput[[#This Row],[South Africa Activity No]]&amp;DataInput[[#This Row],[Environmental Objectives]]</f>
        <v>Rwanda7.2.9Sustainable resource use and circularity</v>
      </c>
      <c r="B589" t="s">
        <v>1961</v>
      </c>
      <c r="C589" s="79">
        <f>C588</f>
        <v>10</v>
      </c>
      <c r="D589" s="53">
        <v>7.2</v>
      </c>
      <c r="E589" s="53" t="s">
        <v>1966</v>
      </c>
      <c r="F589" s="53" t="s">
        <v>163</v>
      </c>
      <c r="G589" s="53" t="s">
        <v>2348</v>
      </c>
      <c r="H589" s="53">
        <v>20130</v>
      </c>
      <c r="I589" s="53" t="s">
        <v>2347</v>
      </c>
      <c r="J589" s="53" t="s">
        <v>1959</v>
      </c>
      <c r="K589" s="53" t="s">
        <v>2346</v>
      </c>
    </row>
    <row r="590" spans="1:11" x14ac:dyDescent="0.3">
      <c r="A590" t="str">
        <f>DataInput[[#This Row],[Taxonomy]]&amp;DataInput[[#This Row],[South Africa Activity No]]&amp;DataInput[[#This Row],[Environmental Objectives]]</f>
        <v>Rwanda7.3.1Climate change mitigation</v>
      </c>
      <c r="B590" t="s">
        <v>1961</v>
      </c>
      <c r="C590" s="78">
        <v>11</v>
      </c>
      <c r="D590" s="53">
        <v>7.3</v>
      </c>
      <c r="E590" s="53" t="s">
        <v>2221</v>
      </c>
      <c r="F590" s="53" t="s">
        <v>346</v>
      </c>
      <c r="G590" s="53" t="s">
        <v>2337</v>
      </c>
      <c r="H590" s="53">
        <v>3510</v>
      </c>
      <c r="I590" s="53" t="s">
        <v>2333</v>
      </c>
      <c r="J590" s="53" t="s">
        <v>2477</v>
      </c>
      <c r="K590" s="53" t="s">
        <v>1455</v>
      </c>
    </row>
    <row r="591" spans="1:11" x14ac:dyDescent="0.3">
      <c r="A591" t="str">
        <f>DataInput[[#This Row],[Taxonomy]]&amp;DataInput[[#This Row],[South Africa Activity No]]&amp;DataInput[[#This Row],[Environmental Objectives]]</f>
        <v>Rwanda7.3.1Climate change adaptation</v>
      </c>
      <c r="B591" t="s">
        <v>1961</v>
      </c>
      <c r="C591" s="78">
        <f>C590</f>
        <v>11</v>
      </c>
      <c r="D591" s="53">
        <v>7.3</v>
      </c>
      <c r="E591" s="53" t="s">
        <v>2221</v>
      </c>
      <c r="F591" s="53" t="s">
        <v>346</v>
      </c>
      <c r="G591" s="53" t="s">
        <v>2337</v>
      </c>
      <c r="H591" s="53">
        <v>3510</v>
      </c>
      <c r="I591" s="53" t="s">
        <v>2333</v>
      </c>
      <c r="J591" s="53" t="s">
        <v>1992</v>
      </c>
      <c r="K591" s="53" t="s">
        <v>2015</v>
      </c>
    </row>
    <row r="592" spans="1:11" x14ac:dyDescent="0.3">
      <c r="A592" t="str">
        <f>DataInput[[#This Row],[Taxonomy]]&amp;DataInput[[#This Row],[South Africa Activity No]]&amp;DataInput[[#This Row],[Environmental Objectives]]</f>
        <v>Rwanda7.3.1Sustainable use of water and marine resources</v>
      </c>
      <c r="B592" t="s">
        <v>1961</v>
      </c>
      <c r="C592" s="78">
        <f>C591</f>
        <v>11</v>
      </c>
      <c r="D592" s="53">
        <v>7.3</v>
      </c>
      <c r="E592" s="53" t="s">
        <v>2221</v>
      </c>
      <c r="F592" s="53" t="s">
        <v>346</v>
      </c>
      <c r="G592" s="53" t="s">
        <v>2337</v>
      </c>
      <c r="H592" s="53">
        <v>3510</v>
      </c>
      <c r="I592" s="53" t="s">
        <v>2333</v>
      </c>
      <c r="J592" s="53" t="s">
        <v>2009</v>
      </c>
      <c r="K592" s="53" t="s">
        <v>2344</v>
      </c>
    </row>
    <row r="593" spans="1:11" x14ac:dyDescent="0.3">
      <c r="A593" t="str">
        <f>DataInput[[#This Row],[Taxonomy]]&amp;DataInput[[#This Row],[South Africa Activity No]]&amp;DataInput[[#This Row],[Environmental Objectives]]</f>
        <v>Rwanda7.3.1Ecosystem protection and 
restoration</v>
      </c>
      <c r="B593" t="s">
        <v>1961</v>
      </c>
      <c r="C593" s="78">
        <f>C592</f>
        <v>11</v>
      </c>
      <c r="D593" s="53">
        <v>7.3</v>
      </c>
      <c r="E593" s="53" t="s">
        <v>2221</v>
      </c>
      <c r="F593" s="53" t="s">
        <v>346</v>
      </c>
      <c r="G593" s="53" t="s">
        <v>2337</v>
      </c>
      <c r="H593" s="53">
        <v>3510</v>
      </c>
      <c r="I593" s="53" t="s">
        <v>2333</v>
      </c>
      <c r="J593" s="53" t="s">
        <v>2007</v>
      </c>
      <c r="K593" s="53" t="s">
        <v>2343</v>
      </c>
    </row>
    <row r="594" spans="1:11" x14ac:dyDescent="0.3">
      <c r="A594" t="str">
        <f>DataInput[[#This Row],[Taxonomy]]&amp;DataInput[[#This Row],[South Africa Activity No]]&amp;DataInput[[#This Row],[Environmental Objectives]]</f>
        <v>Rwanda7.3.1Pollution prevention</v>
      </c>
      <c r="B594" t="s">
        <v>1961</v>
      </c>
      <c r="C594" s="78">
        <f>C593</f>
        <v>11</v>
      </c>
      <c r="D594" s="53">
        <v>7.3</v>
      </c>
      <c r="E594" s="53" t="s">
        <v>2221</v>
      </c>
      <c r="F594" s="53" t="s">
        <v>346</v>
      </c>
      <c r="G594" s="53" t="s">
        <v>2337</v>
      </c>
      <c r="H594" s="53">
        <v>3510</v>
      </c>
      <c r="I594" s="53" t="s">
        <v>2333</v>
      </c>
      <c r="J594" s="53" t="s">
        <v>2003</v>
      </c>
      <c r="K594" s="53" t="s">
        <v>2340</v>
      </c>
    </row>
    <row r="595" spans="1:11" x14ac:dyDescent="0.3">
      <c r="A595" t="str">
        <f>DataInput[[#This Row],[Taxonomy]]&amp;DataInput[[#This Row],[South Africa Activity No]]&amp;DataInput[[#This Row],[Environmental Objectives]]</f>
        <v>Rwanda7.3.1Sustainable resource use and circularity</v>
      </c>
      <c r="B595" t="s">
        <v>1961</v>
      </c>
      <c r="C595" s="78">
        <f>C594</f>
        <v>11</v>
      </c>
      <c r="D595" s="53">
        <v>7.3</v>
      </c>
      <c r="E595" s="53" t="s">
        <v>2221</v>
      </c>
      <c r="F595" s="53" t="s">
        <v>346</v>
      </c>
      <c r="G595" s="53" t="s">
        <v>2337</v>
      </c>
      <c r="H595" s="53">
        <v>3510</v>
      </c>
      <c r="I595" s="53" t="s">
        <v>2333</v>
      </c>
      <c r="J595" s="53" t="s">
        <v>1959</v>
      </c>
      <c r="K595" s="53" t="s">
        <v>2332</v>
      </c>
    </row>
    <row r="596" spans="1:11" x14ac:dyDescent="0.3">
      <c r="A596" t="str">
        <f>DataInput[[#This Row],[Taxonomy]]&amp;DataInput[[#This Row],[South Africa Activity No]]&amp;DataInput[[#This Row],[Environmental Objectives]]</f>
        <v>Rwanda7.3.2Climate change mitigation</v>
      </c>
      <c r="B596" t="s">
        <v>1961</v>
      </c>
      <c r="C596" s="78">
        <v>12</v>
      </c>
      <c r="D596" s="53">
        <v>7.3</v>
      </c>
      <c r="E596" s="53" t="s">
        <v>2221</v>
      </c>
      <c r="F596" s="53" t="s">
        <v>346</v>
      </c>
      <c r="G596" s="53" t="s">
        <v>2320</v>
      </c>
      <c r="H596" s="53">
        <v>3510</v>
      </c>
      <c r="I596" s="53" t="s">
        <v>2319</v>
      </c>
      <c r="J596" s="53" t="s">
        <v>2477</v>
      </c>
      <c r="K596" s="53" t="s">
        <v>1455</v>
      </c>
    </row>
    <row r="597" spans="1:11" x14ac:dyDescent="0.3">
      <c r="A597" t="str">
        <f>DataInput[[#This Row],[Taxonomy]]&amp;DataInput[[#This Row],[South Africa Activity No]]&amp;DataInput[[#This Row],[Environmental Objectives]]</f>
        <v>Rwanda7.3.2Climate change adaptation</v>
      </c>
      <c r="B597" t="s">
        <v>1961</v>
      </c>
      <c r="C597" s="78">
        <f>C596</f>
        <v>12</v>
      </c>
      <c r="D597" s="53">
        <v>7.3</v>
      </c>
      <c r="E597" s="53" t="s">
        <v>2221</v>
      </c>
      <c r="F597" s="53" t="s">
        <v>346</v>
      </c>
      <c r="G597" s="53" t="s">
        <v>2320</v>
      </c>
      <c r="H597" s="53">
        <v>3510</v>
      </c>
      <c r="I597" s="53" t="s">
        <v>2319</v>
      </c>
      <c r="J597" s="53" t="s">
        <v>1992</v>
      </c>
      <c r="K597" s="53" t="s">
        <v>2015</v>
      </c>
    </row>
    <row r="598" spans="1:11" x14ac:dyDescent="0.3">
      <c r="A598" t="str">
        <f>DataInput[[#This Row],[Taxonomy]]&amp;DataInput[[#This Row],[South Africa Activity No]]&amp;DataInput[[#This Row],[Environmental Objectives]]</f>
        <v>Rwanda7.3.2Sustainable use of water and marine resources</v>
      </c>
      <c r="B598" t="s">
        <v>1961</v>
      </c>
      <c r="C598" s="78">
        <f>C597</f>
        <v>12</v>
      </c>
      <c r="D598" s="53">
        <v>7.3</v>
      </c>
      <c r="E598" s="53" t="s">
        <v>2221</v>
      </c>
      <c r="F598" s="53" t="s">
        <v>346</v>
      </c>
      <c r="G598" s="53" t="s">
        <v>2320</v>
      </c>
      <c r="H598" s="53">
        <v>3510</v>
      </c>
      <c r="I598" s="53" t="s">
        <v>2319</v>
      </c>
      <c r="J598" s="53" t="s">
        <v>2009</v>
      </c>
      <c r="K598" s="53" t="s">
        <v>2015</v>
      </c>
    </row>
    <row r="599" spans="1:11" x14ac:dyDescent="0.3">
      <c r="A599" t="str">
        <f>DataInput[[#This Row],[Taxonomy]]&amp;DataInput[[#This Row],[South Africa Activity No]]&amp;DataInput[[#This Row],[Environmental Objectives]]</f>
        <v>Rwanda7.3.2Ecosystem protection and 
restoration</v>
      </c>
      <c r="B599" t="s">
        <v>1961</v>
      </c>
      <c r="C599" s="78">
        <f>C598</f>
        <v>12</v>
      </c>
      <c r="D599" s="53">
        <v>7.3</v>
      </c>
      <c r="E599" s="53" t="s">
        <v>2221</v>
      </c>
      <c r="F599" s="53" t="s">
        <v>346</v>
      </c>
      <c r="G599" s="53" t="s">
        <v>2320</v>
      </c>
      <c r="H599" s="53">
        <v>3510</v>
      </c>
      <c r="I599" s="53" t="s">
        <v>2319</v>
      </c>
      <c r="J599" s="53" t="s">
        <v>2007</v>
      </c>
      <c r="K599" s="53" t="s">
        <v>2325</v>
      </c>
    </row>
    <row r="600" spans="1:11" x14ac:dyDescent="0.3">
      <c r="A600" t="str">
        <f>DataInput[[#This Row],[Taxonomy]]&amp;DataInput[[#This Row],[South Africa Activity No]]&amp;DataInput[[#This Row],[Environmental Objectives]]</f>
        <v>Rwanda7.3.2Pollution prevention</v>
      </c>
      <c r="B600" t="s">
        <v>1961</v>
      </c>
      <c r="C600" s="78">
        <f>C599</f>
        <v>12</v>
      </c>
      <c r="D600" s="53">
        <v>7.3</v>
      </c>
      <c r="E600" s="53" t="s">
        <v>2221</v>
      </c>
      <c r="F600" s="53" t="s">
        <v>346</v>
      </c>
      <c r="G600" s="53" t="s">
        <v>2320</v>
      </c>
      <c r="H600" s="53">
        <v>3510</v>
      </c>
      <c r="I600" s="53" t="s">
        <v>2319</v>
      </c>
      <c r="J600" s="53" t="s">
        <v>2003</v>
      </c>
      <c r="K600" s="53" t="s">
        <v>2323</v>
      </c>
    </row>
    <row r="601" spans="1:11" x14ac:dyDescent="0.3">
      <c r="A601" t="str">
        <f>DataInput[[#This Row],[Taxonomy]]&amp;DataInput[[#This Row],[South Africa Activity No]]&amp;DataInput[[#This Row],[Environmental Objectives]]</f>
        <v>Rwanda7.3.2Sustainable resource use and circularity</v>
      </c>
      <c r="B601" t="s">
        <v>1961</v>
      </c>
      <c r="C601" s="78">
        <f>C600</f>
        <v>12</v>
      </c>
      <c r="D601" s="53">
        <v>7.3</v>
      </c>
      <c r="E601" s="53" t="s">
        <v>2221</v>
      </c>
      <c r="F601" s="53" t="s">
        <v>346</v>
      </c>
      <c r="G601" s="53" t="s">
        <v>2320</v>
      </c>
      <c r="H601" s="53">
        <v>3510</v>
      </c>
      <c r="I601" s="53" t="s">
        <v>2319</v>
      </c>
      <c r="J601" s="53" t="s">
        <v>1959</v>
      </c>
      <c r="K601" s="53" t="s">
        <v>2318</v>
      </c>
    </row>
    <row r="602" spans="1:11" x14ac:dyDescent="0.3">
      <c r="A602" t="str">
        <f>DataInput[[#This Row],[Taxonomy]]&amp;DataInput[[#This Row],[South Africa Activity No]]&amp;DataInput[[#This Row],[Environmental Objectives]]</f>
        <v>Rwanda7.3.3Climate change mitigation</v>
      </c>
      <c r="B602" t="s">
        <v>1961</v>
      </c>
      <c r="C602" s="78">
        <v>13</v>
      </c>
      <c r="D602" s="53">
        <v>7.3</v>
      </c>
      <c r="E602" s="80" t="s">
        <v>2221</v>
      </c>
      <c r="F602" s="53" t="s">
        <v>346</v>
      </c>
      <c r="G602" s="53" t="s">
        <v>2306</v>
      </c>
      <c r="H602" s="53">
        <v>3510</v>
      </c>
      <c r="I602" s="53" t="s">
        <v>2304</v>
      </c>
      <c r="J602" s="53" t="s">
        <v>2477</v>
      </c>
      <c r="K602" s="53" t="s">
        <v>1455</v>
      </c>
    </row>
    <row r="603" spans="1:11" x14ac:dyDescent="0.3">
      <c r="A603" t="str">
        <f>DataInput[[#This Row],[Taxonomy]]&amp;DataInput[[#This Row],[South Africa Activity No]]&amp;DataInput[[#This Row],[Environmental Objectives]]</f>
        <v>Rwanda7.3.3Climate change adaptation</v>
      </c>
      <c r="B603" t="s">
        <v>1961</v>
      </c>
      <c r="C603" s="78">
        <f>C602</f>
        <v>13</v>
      </c>
      <c r="D603" s="53">
        <v>7.3</v>
      </c>
      <c r="E603" s="53" t="s">
        <v>2221</v>
      </c>
      <c r="F603" s="53" t="s">
        <v>346</v>
      </c>
      <c r="G603" s="53" t="s">
        <v>2306</v>
      </c>
      <c r="H603" s="53">
        <v>3510</v>
      </c>
      <c r="I603" s="53" t="s">
        <v>2304</v>
      </c>
      <c r="J603" s="53" t="s">
        <v>1992</v>
      </c>
      <c r="K603" s="53" t="s">
        <v>2015</v>
      </c>
    </row>
    <row r="604" spans="1:11" x14ac:dyDescent="0.3">
      <c r="A604" t="str">
        <f>DataInput[[#This Row],[Taxonomy]]&amp;DataInput[[#This Row],[South Africa Activity No]]&amp;DataInput[[#This Row],[Environmental Objectives]]</f>
        <v>Rwanda7.3.3Sustainable use of water and marine resources</v>
      </c>
      <c r="B604" t="s">
        <v>1961</v>
      </c>
      <c r="C604" s="78">
        <f>C603</f>
        <v>13</v>
      </c>
      <c r="D604" s="53">
        <v>7.3</v>
      </c>
      <c r="E604" s="53" t="s">
        <v>2221</v>
      </c>
      <c r="F604" s="53" t="s">
        <v>346</v>
      </c>
      <c r="G604" s="53" t="s">
        <v>2306</v>
      </c>
      <c r="H604" s="53">
        <v>3510</v>
      </c>
      <c r="I604" s="53" t="s">
        <v>2304</v>
      </c>
      <c r="J604" s="53" t="s">
        <v>2009</v>
      </c>
      <c r="K604" s="53" t="s">
        <v>2015</v>
      </c>
    </row>
    <row r="605" spans="1:11" x14ac:dyDescent="0.3">
      <c r="A605" t="str">
        <f>DataInput[[#This Row],[Taxonomy]]&amp;DataInput[[#This Row],[South Africa Activity No]]&amp;DataInput[[#This Row],[Environmental Objectives]]</f>
        <v>Rwanda7.3.3Ecosystem protection and 
restoration</v>
      </c>
      <c r="B605" t="s">
        <v>1961</v>
      </c>
      <c r="C605" s="78">
        <f>C604</f>
        <v>13</v>
      </c>
      <c r="D605" s="53">
        <v>7.3</v>
      </c>
      <c r="E605" s="53" t="s">
        <v>2221</v>
      </c>
      <c r="F605" s="53" t="s">
        <v>346</v>
      </c>
      <c r="G605" s="53" t="s">
        <v>2306</v>
      </c>
      <c r="H605" s="53">
        <v>3510</v>
      </c>
      <c r="I605" s="53" t="s">
        <v>2304</v>
      </c>
      <c r="J605" s="53" t="s">
        <v>2007</v>
      </c>
      <c r="K605" s="53" t="s">
        <v>2313</v>
      </c>
    </row>
    <row r="606" spans="1:11" x14ac:dyDescent="0.3">
      <c r="A606" t="str">
        <f>DataInput[[#This Row],[Taxonomy]]&amp;DataInput[[#This Row],[South Africa Activity No]]&amp;DataInput[[#This Row],[Environmental Objectives]]</f>
        <v>Rwanda7.3.3Pollution prevention</v>
      </c>
      <c r="B606" t="s">
        <v>1961</v>
      </c>
      <c r="C606" s="78">
        <f>C605</f>
        <v>13</v>
      </c>
      <c r="D606" s="53">
        <v>7.3</v>
      </c>
      <c r="E606" s="53" t="s">
        <v>2221</v>
      </c>
      <c r="F606" s="53" t="s">
        <v>346</v>
      </c>
      <c r="G606" s="53" t="s">
        <v>2306</v>
      </c>
      <c r="H606" s="53">
        <v>3510</v>
      </c>
      <c r="I606" s="53" t="s">
        <v>2304</v>
      </c>
      <c r="J606" s="53" t="s">
        <v>2003</v>
      </c>
      <c r="K606" s="53" t="s">
        <v>2309</v>
      </c>
    </row>
    <row r="607" spans="1:11" x14ac:dyDescent="0.3">
      <c r="A607" t="str">
        <f>DataInput[[#This Row],[Taxonomy]]&amp;DataInput[[#This Row],[South Africa Activity No]]&amp;DataInput[[#This Row],[Environmental Objectives]]</f>
        <v>Rwanda7.3.3Sustainable resource use and circularity</v>
      </c>
      <c r="B607" t="s">
        <v>1961</v>
      </c>
      <c r="C607" s="78">
        <f>C606</f>
        <v>13</v>
      </c>
      <c r="D607" s="53">
        <v>7.3</v>
      </c>
      <c r="E607" s="53" t="s">
        <v>2221</v>
      </c>
      <c r="F607" s="53" t="s">
        <v>346</v>
      </c>
      <c r="G607" s="53" t="s">
        <v>2306</v>
      </c>
      <c r="H607" s="53">
        <v>3510</v>
      </c>
      <c r="I607" s="53" t="s">
        <v>2304</v>
      </c>
      <c r="J607" s="53" t="s">
        <v>1959</v>
      </c>
      <c r="K607" s="53" t="s">
        <v>2015</v>
      </c>
    </row>
    <row r="608" spans="1:11" x14ac:dyDescent="0.3">
      <c r="A608" t="str">
        <f>DataInput[[#This Row],[Taxonomy]]&amp;DataInput[[#This Row],[South Africa Activity No]]&amp;DataInput[[#This Row],[Environmental Objectives]]</f>
        <v>Rwanda7.3.4Climate change mitigation</v>
      </c>
      <c r="B608" t="s">
        <v>1961</v>
      </c>
      <c r="C608" s="78">
        <v>14</v>
      </c>
      <c r="D608" s="53">
        <v>7.3</v>
      </c>
      <c r="E608" s="53" t="s">
        <v>2221</v>
      </c>
      <c r="F608" s="53" t="s">
        <v>346</v>
      </c>
      <c r="G608" s="53" t="s">
        <v>2293</v>
      </c>
      <c r="H608" s="53">
        <v>3510</v>
      </c>
      <c r="I608" s="53" t="s">
        <v>2291</v>
      </c>
      <c r="J608" s="53" t="s">
        <v>2477</v>
      </c>
      <c r="K608" s="53" t="s">
        <v>1455</v>
      </c>
    </row>
    <row r="609" spans="1:11" x14ac:dyDescent="0.3">
      <c r="A609" t="str">
        <f>DataInput[[#This Row],[Taxonomy]]&amp;DataInput[[#This Row],[South Africa Activity No]]&amp;DataInput[[#This Row],[Environmental Objectives]]</f>
        <v>Rwanda7.3.4Climate change adaptation</v>
      </c>
      <c r="B609" t="s">
        <v>1961</v>
      </c>
      <c r="C609" s="78">
        <f>C608</f>
        <v>14</v>
      </c>
      <c r="D609" s="53">
        <v>7.3</v>
      </c>
      <c r="E609" s="53" t="s">
        <v>2221</v>
      </c>
      <c r="F609" s="53" t="s">
        <v>346</v>
      </c>
      <c r="G609" s="53" t="s">
        <v>2293</v>
      </c>
      <c r="H609" s="53">
        <v>3510</v>
      </c>
      <c r="I609" s="53" t="s">
        <v>2291</v>
      </c>
      <c r="J609" s="53" t="s">
        <v>1992</v>
      </c>
      <c r="K609" s="53" t="s">
        <v>2015</v>
      </c>
    </row>
    <row r="610" spans="1:11" x14ac:dyDescent="0.3">
      <c r="A610" t="str">
        <f>DataInput[[#This Row],[Taxonomy]]&amp;DataInput[[#This Row],[South Africa Activity No]]&amp;DataInput[[#This Row],[Environmental Objectives]]</f>
        <v>Rwanda7.3.4Sustainable use of water and marine resources</v>
      </c>
      <c r="B610" t="s">
        <v>1961</v>
      </c>
      <c r="C610" s="78">
        <f>C609</f>
        <v>14</v>
      </c>
      <c r="D610" s="53">
        <v>7.3</v>
      </c>
      <c r="E610" s="53" t="s">
        <v>2221</v>
      </c>
      <c r="F610" s="53" t="s">
        <v>346</v>
      </c>
      <c r="G610" s="53" t="s">
        <v>2293</v>
      </c>
      <c r="H610" s="53">
        <v>3510</v>
      </c>
      <c r="I610" s="53" t="s">
        <v>2291</v>
      </c>
      <c r="J610" s="53" t="s">
        <v>2009</v>
      </c>
      <c r="K610" s="53" t="s">
        <v>2015</v>
      </c>
    </row>
    <row r="611" spans="1:11" x14ac:dyDescent="0.3">
      <c r="A611" t="str">
        <f>DataInput[[#This Row],[Taxonomy]]&amp;DataInput[[#This Row],[South Africa Activity No]]&amp;DataInput[[#This Row],[Environmental Objectives]]</f>
        <v>Rwanda7.3.4Ecosystem protection and 
restoration</v>
      </c>
      <c r="B611" t="s">
        <v>1961</v>
      </c>
      <c r="C611" s="78">
        <f>C610</f>
        <v>14</v>
      </c>
      <c r="D611" s="53">
        <v>7.3</v>
      </c>
      <c r="E611" s="53" t="s">
        <v>2221</v>
      </c>
      <c r="F611" s="53" t="s">
        <v>346</v>
      </c>
      <c r="G611" s="53" t="s">
        <v>2293</v>
      </c>
      <c r="H611" s="53">
        <v>3510</v>
      </c>
      <c r="I611" s="53" t="s">
        <v>2291</v>
      </c>
      <c r="J611" s="53" t="s">
        <v>2007</v>
      </c>
      <c r="K611" s="53" t="s">
        <v>2299</v>
      </c>
    </row>
    <row r="612" spans="1:11" x14ac:dyDescent="0.3">
      <c r="A612" t="str">
        <f>DataInput[[#This Row],[Taxonomy]]&amp;DataInput[[#This Row],[South Africa Activity No]]&amp;DataInput[[#This Row],[Environmental Objectives]]</f>
        <v>Rwanda7.3.4Pollution prevention</v>
      </c>
      <c r="B612" t="s">
        <v>1961</v>
      </c>
      <c r="C612" s="78">
        <f>C611</f>
        <v>14</v>
      </c>
      <c r="D612" s="53">
        <v>7.3</v>
      </c>
      <c r="E612" s="53" t="s">
        <v>2221</v>
      </c>
      <c r="F612" s="53" t="s">
        <v>346</v>
      </c>
      <c r="G612" s="53" t="s">
        <v>2293</v>
      </c>
      <c r="H612" s="53">
        <v>3510</v>
      </c>
      <c r="I612" s="53" t="s">
        <v>2291</v>
      </c>
      <c r="J612" s="53" t="s">
        <v>2003</v>
      </c>
      <c r="K612" s="53" t="s">
        <v>2015</v>
      </c>
    </row>
    <row r="613" spans="1:11" x14ac:dyDescent="0.3">
      <c r="A613" t="str">
        <f>DataInput[[#This Row],[Taxonomy]]&amp;DataInput[[#This Row],[South Africa Activity No]]&amp;DataInput[[#This Row],[Environmental Objectives]]</f>
        <v>Rwanda7.3.4Sustainable resource use and circularity</v>
      </c>
      <c r="B613" t="s">
        <v>1961</v>
      </c>
      <c r="C613" s="78">
        <f>C612</f>
        <v>14</v>
      </c>
      <c r="D613" s="53">
        <v>7.3</v>
      </c>
      <c r="E613" s="53" t="s">
        <v>2221</v>
      </c>
      <c r="F613" s="53" t="s">
        <v>346</v>
      </c>
      <c r="G613" s="53" t="s">
        <v>2293</v>
      </c>
      <c r="H613" s="53">
        <v>3510</v>
      </c>
      <c r="I613" s="53" t="s">
        <v>2291</v>
      </c>
      <c r="J613" s="53" t="s">
        <v>1959</v>
      </c>
      <c r="K613" s="53" t="s">
        <v>2290</v>
      </c>
    </row>
    <row r="614" spans="1:11" x14ac:dyDescent="0.3">
      <c r="A614" t="str">
        <f>DataInput[[#This Row],[Taxonomy]]&amp;DataInput[[#This Row],[South Africa Activity No]]&amp;DataInput[[#This Row],[Environmental Objectives]]</f>
        <v>Rwanda7.3.5Climate change mitigation</v>
      </c>
      <c r="B614" t="s">
        <v>1961</v>
      </c>
      <c r="C614" s="78">
        <v>15</v>
      </c>
      <c r="D614" s="53">
        <v>7.3</v>
      </c>
      <c r="E614" s="53" t="s">
        <v>2221</v>
      </c>
      <c r="F614" s="53" t="s">
        <v>346</v>
      </c>
      <c r="G614" s="53" t="s">
        <v>2277</v>
      </c>
      <c r="H614" s="53">
        <v>3510</v>
      </c>
      <c r="I614" s="53" t="s">
        <v>2275</v>
      </c>
      <c r="J614" s="53" t="s">
        <v>2477</v>
      </c>
      <c r="K614" s="53" t="s">
        <v>1455</v>
      </c>
    </row>
    <row r="615" spans="1:11" x14ac:dyDescent="0.3">
      <c r="A615" t="str">
        <f>DataInput[[#This Row],[Taxonomy]]&amp;DataInput[[#This Row],[South Africa Activity No]]&amp;DataInput[[#This Row],[Environmental Objectives]]</f>
        <v>Rwanda7.3.5Climate change adaptation</v>
      </c>
      <c r="B615" t="s">
        <v>1961</v>
      </c>
      <c r="C615" s="78">
        <f>C614</f>
        <v>15</v>
      </c>
      <c r="D615" s="53">
        <v>7.3</v>
      </c>
      <c r="E615" s="53" t="s">
        <v>2221</v>
      </c>
      <c r="F615" s="53" t="s">
        <v>346</v>
      </c>
      <c r="G615" s="53" t="s">
        <v>2277</v>
      </c>
      <c r="H615" s="53">
        <v>3510</v>
      </c>
      <c r="I615" s="53" t="s">
        <v>2275</v>
      </c>
      <c r="J615" s="53" t="s">
        <v>1992</v>
      </c>
      <c r="K615" s="53" t="s">
        <v>2015</v>
      </c>
    </row>
    <row r="616" spans="1:11" x14ac:dyDescent="0.3">
      <c r="A616" t="str">
        <f>DataInput[[#This Row],[Taxonomy]]&amp;DataInput[[#This Row],[South Africa Activity No]]&amp;DataInput[[#This Row],[Environmental Objectives]]</f>
        <v>Rwanda7.3.5Sustainable use of water and marine resources</v>
      </c>
      <c r="B616" t="s">
        <v>1961</v>
      </c>
      <c r="C616" s="78">
        <f>C615</f>
        <v>15</v>
      </c>
      <c r="D616" s="53">
        <v>7.3</v>
      </c>
      <c r="E616" s="53" t="s">
        <v>2221</v>
      </c>
      <c r="F616" s="53" t="s">
        <v>346</v>
      </c>
      <c r="G616" s="53" t="s">
        <v>2277</v>
      </c>
      <c r="H616" s="53">
        <v>3510</v>
      </c>
      <c r="I616" s="53" t="s">
        <v>2275</v>
      </c>
      <c r="J616" s="53" t="s">
        <v>2009</v>
      </c>
      <c r="K616" s="53" t="s">
        <v>2015</v>
      </c>
    </row>
    <row r="617" spans="1:11" x14ac:dyDescent="0.3">
      <c r="A617" t="str">
        <f>DataInput[[#This Row],[Taxonomy]]&amp;DataInput[[#This Row],[South Africa Activity No]]&amp;DataInput[[#This Row],[Environmental Objectives]]</f>
        <v>Rwanda7.3.5Ecosystem protection and 
restoration</v>
      </c>
      <c r="B617" t="s">
        <v>1961</v>
      </c>
      <c r="C617" s="78">
        <f>C616</f>
        <v>15</v>
      </c>
      <c r="D617" s="53">
        <v>7.3</v>
      </c>
      <c r="E617" s="53" t="s">
        <v>2221</v>
      </c>
      <c r="F617" s="53" t="s">
        <v>346</v>
      </c>
      <c r="G617" s="53" t="s">
        <v>2277</v>
      </c>
      <c r="H617" s="53">
        <v>3510</v>
      </c>
      <c r="I617" s="53" t="s">
        <v>2275</v>
      </c>
      <c r="J617" s="53" t="s">
        <v>2007</v>
      </c>
      <c r="K617" s="53" t="s">
        <v>2283</v>
      </c>
    </row>
    <row r="618" spans="1:11" x14ac:dyDescent="0.3">
      <c r="A618" t="str">
        <f>DataInput[[#This Row],[Taxonomy]]&amp;DataInput[[#This Row],[South Africa Activity No]]&amp;DataInput[[#This Row],[Environmental Objectives]]</f>
        <v>Rwanda7.3.5Pollution prevention</v>
      </c>
      <c r="B618" t="s">
        <v>1961</v>
      </c>
      <c r="C618" s="78">
        <f>C617</f>
        <v>15</v>
      </c>
      <c r="D618" s="53">
        <v>7.3</v>
      </c>
      <c r="E618" s="53" t="s">
        <v>2221</v>
      </c>
      <c r="F618" s="53" t="s">
        <v>346</v>
      </c>
      <c r="G618" s="53" t="s">
        <v>2277</v>
      </c>
      <c r="H618" s="53">
        <v>3510</v>
      </c>
      <c r="I618" s="53" t="s">
        <v>2275</v>
      </c>
      <c r="J618" s="53" t="s">
        <v>2003</v>
      </c>
      <c r="K618" s="53" t="s">
        <v>2279</v>
      </c>
    </row>
    <row r="619" spans="1:11" x14ac:dyDescent="0.3">
      <c r="A619" t="str">
        <f>DataInput[[#This Row],[Taxonomy]]&amp;DataInput[[#This Row],[South Africa Activity No]]&amp;DataInput[[#This Row],[Environmental Objectives]]</f>
        <v>Rwanda7.3.5Sustainable resource use and circularity</v>
      </c>
      <c r="B619" t="s">
        <v>1961</v>
      </c>
      <c r="C619" s="78">
        <f>C618</f>
        <v>15</v>
      </c>
      <c r="D619" s="53">
        <v>7.3</v>
      </c>
      <c r="E619" s="53" t="s">
        <v>2221</v>
      </c>
      <c r="F619" s="53" t="s">
        <v>346</v>
      </c>
      <c r="G619" s="53" t="s">
        <v>2277</v>
      </c>
      <c r="H619" s="53">
        <v>3510</v>
      </c>
      <c r="I619" s="53" t="s">
        <v>2275</v>
      </c>
      <c r="J619" s="53" t="s">
        <v>1959</v>
      </c>
      <c r="K619" s="53" t="s">
        <v>2274</v>
      </c>
    </row>
    <row r="620" spans="1:11" x14ac:dyDescent="0.3">
      <c r="A620" t="str">
        <f>DataInput[[#This Row],[Taxonomy]]&amp;DataInput[[#This Row],[South Africa Activity No]]&amp;DataInput[[#This Row],[Environmental Objectives]]</f>
        <v>Rwanda7.3.6Climate change mitigation</v>
      </c>
      <c r="B620" t="s">
        <v>1961</v>
      </c>
      <c r="C620" s="78">
        <v>16</v>
      </c>
      <c r="D620" s="53">
        <v>7.3</v>
      </c>
      <c r="E620" s="53" t="s">
        <v>2221</v>
      </c>
      <c r="F620" s="53" t="s">
        <v>346</v>
      </c>
      <c r="G620" s="53" t="s">
        <v>2270</v>
      </c>
      <c r="H620" s="53" t="s">
        <v>2256</v>
      </c>
      <c r="I620" s="53" t="s">
        <v>2253</v>
      </c>
      <c r="J620" s="53" t="s">
        <v>2477</v>
      </c>
      <c r="K620" s="53" t="s">
        <v>1455</v>
      </c>
    </row>
    <row r="621" spans="1:11" x14ac:dyDescent="0.3">
      <c r="A621" t="str">
        <f>DataInput[[#This Row],[Taxonomy]]&amp;DataInput[[#This Row],[South Africa Activity No]]&amp;DataInput[[#This Row],[Environmental Objectives]]</f>
        <v>Rwanda7.3.6Climate change adaptation</v>
      </c>
      <c r="B621" t="s">
        <v>1961</v>
      </c>
      <c r="C621" s="78">
        <f>C620</f>
        <v>16</v>
      </c>
      <c r="D621" s="53">
        <v>7.3</v>
      </c>
      <c r="E621" s="53" t="s">
        <v>2221</v>
      </c>
      <c r="F621" s="53" t="s">
        <v>346</v>
      </c>
      <c r="G621" s="53" t="s">
        <v>2270</v>
      </c>
      <c r="H621" s="53" t="s">
        <v>2256</v>
      </c>
      <c r="I621" s="53" t="s">
        <v>2253</v>
      </c>
      <c r="J621" s="53" t="s">
        <v>1992</v>
      </c>
      <c r="K621" s="53" t="s">
        <v>2005</v>
      </c>
    </row>
    <row r="622" spans="1:11" x14ac:dyDescent="0.3">
      <c r="A622" t="str">
        <f>DataInput[[#This Row],[Taxonomy]]&amp;DataInput[[#This Row],[South Africa Activity No]]&amp;DataInput[[#This Row],[Environmental Objectives]]</f>
        <v>Rwanda7.3.6Sustainable use of water and marine resources</v>
      </c>
      <c r="B622" t="s">
        <v>1961</v>
      </c>
      <c r="C622" s="78">
        <f>C621</f>
        <v>16</v>
      </c>
      <c r="D622" s="53">
        <v>7.3</v>
      </c>
      <c r="E622" s="53" t="s">
        <v>2221</v>
      </c>
      <c r="F622" s="53" t="s">
        <v>346</v>
      </c>
      <c r="G622" s="53" t="s">
        <v>2270</v>
      </c>
      <c r="H622" s="53" t="s">
        <v>2256</v>
      </c>
      <c r="I622" s="53" t="s">
        <v>2253</v>
      </c>
      <c r="J622" s="53" t="s">
        <v>2009</v>
      </c>
      <c r="K622" s="53" t="s">
        <v>2263</v>
      </c>
    </row>
    <row r="623" spans="1:11" x14ac:dyDescent="0.3">
      <c r="A623" t="str">
        <f>DataInput[[#This Row],[Taxonomy]]&amp;DataInput[[#This Row],[South Africa Activity No]]&amp;DataInput[[#This Row],[Environmental Objectives]]</f>
        <v>Rwanda7.3.6Ecosystem protection and 
restoration</v>
      </c>
      <c r="B623" t="s">
        <v>1961</v>
      </c>
      <c r="C623" s="78">
        <f>C622</f>
        <v>16</v>
      </c>
      <c r="D623" s="53">
        <v>7.3</v>
      </c>
      <c r="E623" s="53" t="s">
        <v>2221</v>
      </c>
      <c r="F623" s="53" t="s">
        <v>346</v>
      </c>
      <c r="G623" s="53" t="s">
        <v>2270</v>
      </c>
      <c r="H623" s="53" t="s">
        <v>2256</v>
      </c>
      <c r="I623" s="53" t="s">
        <v>2253</v>
      </c>
      <c r="J623" s="53" t="s">
        <v>2007</v>
      </c>
      <c r="K623" s="53" t="s">
        <v>2262</v>
      </c>
    </row>
    <row r="624" spans="1:11" x14ac:dyDescent="0.3">
      <c r="A624" t="str">
        <f>DataInput[[#This Row],[Taxonomy]]&amp;DataInput[[#This Row],[South Africa Activity No]]&amp;DataInput[[#This Row],[Environmental Objectives]]</f>
        <v>Rwanda7.3.6Pollution prevention</v>
      </c>
      <c r="B624" t="s">
        <v>1961</v>
      </c>
      <c r="C624" s="78">
        <f>C623</f>
        <v>16</v>
      </c>
      <c r="D624" s="53">
        <v>7.3</v>
      </c>
      <c r="E624" s="53" t="s">
        <v>2221</v>
      </c>
      <c r="F624" s="53" t="s">
        <v>346</v>
      </c>
      <c r="G624" s="53" t="s">
        <v>2270</v>
      </c>
      <c r="H624" s="53" t="s">
        <v>2256</v>
      </c>
      <c r="I624" s="53" t="s">
        <v>2253</v>
      </c>
      <c r="J624" s="53" t="s">
        <v>2003</v>
      </c>
      <c r="K624" s="53" t="s">
        <v>2005</v>
      </c>
    </row>
    <row r="625" spans="1:11" x14ac:dyDescent="0.3">
      <c r="A625" t="str">
        <f>DataInput[[#This Row],[Taxonomy]]&amp;DataInput[[#This Row],[South Africa Activity No]]&amp;DataInput[[#This Row],[Environmental Objectives]]</f>
        <v>Rwanda7.3.6Sustainable resource use and circularity</v>
      </c>
      <c r="B625" t="s">
        <v>1961</v>
      </c>
      <c r="C625" s="78">
        <f>C624</f>
        <v>16</v>
      </c>
      <c r="D625" s="53">
        <v>7.3</v>
      </c>
      <c r="E625" s="53" t="s">
        <v>2221</v>
      </c>
      <c r="F625" s="53" t="s">
        <v>346</v>
      </c>
      <c r="G625" s="53" t="s">
        <v>2270</v>
      </c>
      <c r="H625" s="53" t="s">
        <v>2256</v>
      </c>
      <c r="I625" s="53" t="s">
        <v>2253</v>
      </c>
      <c r="J625" s="53" t="s">
        <v>1959</v>
      </c>
      <c r="K625" s="53" t="s">
        <v>2252</v>
      </c>
    </row>
    <row r="626" spans="1:11" x14ac:dyDescent="0.3">
      <c r="A626" t="str">
        <f>DataInput[[#This Row],[Taxonomy]]&amp;DataInput[[#This Row],[South Africa Activity No]]&amp;DataInput[[#This Row],[Environmental Objectives]]</f>
        <v>Rwanda7.3.7Climate change mitigation</v>
      </c>
      <c r="B626" t="s">
        <v>1961</v>
      </c>
      <c r="C626" s="78">
        <v>17</v>
      </c>
      <c r="D626" s="53">
        <v>7.3</v>
      </c>
      <c r="E626" s="53" t="s">
        <v>2221</v>
      </c>
      <c r="F626" s="53" t="s">
        <v>346</v>
      </c>
      <c r="G626" s="53" t="s">
        <v>2266</v>
      </c>
      <c r="H626" s="53" t="s">
        <v>2256</v>
      </c>
      <c r="I626" s="53" t="s">
        <v>2253</v>
      </c>
      <c r="J626" s="53" t="s">
        <v>2477</v>
      </c>
      <c r="K626" s="53" t="s">
        <v>1455</v>
      </c>
    </row>
    <row r="627" spans="1:11" x14ac:dyDescent="0.3">
      <c r="A627" t="str">
        <f>DataInput[[#This Row],[Taxonomy]]&amp;DataInput[[#This Row],[South Africa Activity No]]&amp;DataInput[[#This Row],[Environmental Objectives]]</f>
        <v>Rwanda7.3.7Climate change adaptation</v>
      </c>
      <c r="B627" t="s">
        <v>1961</v>
      </c>
      <c r="C627" s="78">
        <f>C626</f>
        <v>17</v>
      </c>
      <c r="D627" s="53">
        <v>7.3</v>
      </c>
      <c r="E627" s="53" t="s">
        <v>2221</v>
      </c>
      <c r="F627" s="53" t="s">
        <v>346</v>
      </c>
      <c r="G627" s="53" t="s">
        <v>2266</v>
      </c>
      <c r="H627" s="53" t="s">
        <v>2256</v>
      </c>
      <c r="I627" s="53" t="s">
        <v>2253</v>
      </c>
      <c r="J627" s="53" t="s">
        <v>1992</v>
      </c>
      <c r="K627" s="53" t="s">
        <v>2005</v>
      </c>
    </row>
    <row r="628" spans="1:11" x14ac:dyDescent="0.3">
      <c r="A628" t="str">
        <f>DataInput[[#This Row],[Taxonomy]]&amp;DataInput[[#This Row],[South Africa Activity No]]&amp;DataInput[[#This Row],[Environmental Objectives]]</f>
        <v>Rwanda7.3.7Sustainable use of water and marine resources</v>
      </c>
      <c r="B628" t="s">
        <v>1961</v>
      </c>
      <c r="C628" s="78">
        <f>C627</f>
        <v>17</v>
      </c>
      <c r="D628" s="53">
        <v>7.3</v>
      </c>
      <c r="E628" s="53" t="s">
        <v>2221</v>
      </c>
      <c r="F628" s="53" t="s">
        <v>346</v>
      </c>
      <c r="G628" s="53" t="s">
        <v>2266</v>
      </c>
      <c r="H628" s="53" t="s">
        <v>2256</v>
      </c>
      <c r="I628" s="53" t="s">
        <v>2253</v>
      </c>
      <c r="J628" s="53" t="s">
        <v>2009</v>
      </c>
      <c r="K628" s="53" t="s">
        <v>2263</v>
      </c>
    </row>
    <row r="629" spans="1:11" x14ac:dyDescent="0.3">
      <c r="A629" t="str">
        <f>DataInput[[#This Row],[Taxonomy]]&amp;DataInput[[#This Row],[South Africa Activity No]]&amp;DataInput[[#This Row],[Environmental Objectives]]</f>
        <v>Rwanda7.3.7Ecosystem protection and 
restoration</v>
      </c>
      <c r="B629" t="s">
        <v>1961</v>
      </c>
      <c r="C629" s="78">
        <f>C628</f>
        <v>17</v>
      </c>
      <c r="D629" s="53">
        <v>7.3</v>
      </c>
      <c r="E629" s="53" t="s">
        <v>2221</v>
      </c>
      <c r="F629" s="53" t="s">
        <v>346</v>
      </c>
      <c r="G629" s="53" t="s">
        <v>2266</v>
      </c>
      <c r="H629" s="53" t="s">
        <v>2256</v>
      </c>
      <c r="I629" s="53" t="s">
        <v>2253</v>
      </c>
      <c r="J629" s="53" t="s">
        <v>2007</v>
      </c>
      <c r="K629" s="53" t="s">
        <v>2262</v>
      </c>
    </row>
    <row r="630" spans="1:11" x14ac:dyDescent="0.3">
      <c r="A630" t="str">
        <f>DataInput[[#This Row],[Taxonomy]]&amp;DataInput[[#This Row],[South Africa Activity No]]&amp;DataInput[[#This Row],[Environmental Objectives]]</f>
        <v>Rwanda7.3.7Pollution prevention</v>
      </c>
      <c r="B630" t="s">
        <v>1961</v>
      </c>
      <c r="C630" s="78">
        <f>C629</f>
        <v>17</v>
      </c>
      <c r="D630" s="53">
        <v>7.3</v>
      </c>
      <c r="E630" s="53" t="s">
        <v>2221</v>
      </c>
      <c r="F630" s="53" t="s">
        <v>346</v>
      </c>
      <c r="G630" s="53" t="s">
        <v>2266</v>
      </c>
      <c r="H630" s="53" t="s">
        <v>2256</v>
      </c>
      <c r="I630" s="53" t="s">
        <v>2253</v>
      </c>
      <c r="J630" s="53" t="s">
        <v>2003</v>
      </c>
      <c r="K630" s="53" t="s">
        <v>2005</v>
      </c>
    </row>
    <row r="631" spans="1:11" x14ac:dyDescent="0.3">
      <c r="A631" t="str">
        <f>DataInput[[#This Row],[Taxonomy]]&amp;DataInput[[#This Row],[South Africa Activity No]]&amp;DataInput[[#This Row],[Environmental Objectives]]</f>
        <v>Rwanda7.3.7Sustainable resource use and circularity</v>
      </c>
      <c r="B631" t="s">
        <v>1961</v>
      </c>
      <c r="C631" s="78">
        <f>C630</f>
        <v>17</v>
      </c>
      <c r="D631" s="53">
        <v>7.3</v>
      </c>
      <c r="E631" s="53" t="s">
        <v>2221</v>
      </c>
      <c r="F631" s="53" t="s">
        <v>346</v>
      </c>
      <c r="G631" s="53" t="s">
        <v>2266</v>
      </c>
      <c r="H631" s="53" t="s">
        <v>2256</v>
      </c>
      <c r="I631" s="53" t="s">
        <v>2253</v>
      </c>
      <c r="J631" s="53" t="s">
        <v>1959</v>
      </c>
      <c r="K631" s="53" t="s">
        <v>2252</v>
      </c>
    </row>
    <row r="632" spans="1:11" x14ac:dyDescent="0.3">
      <c r="A632" t="str">
        <f>DataInput[[#This Row],[Taxonomy]]&amp;DataInput[[#This Row],[South Africa Activity No]]&amp;DataInput[[#This Row],[Environmental Objectives]]</f>
        <v>Rwanda7.3.8Climate change mitigation</v>
      </c>
      <c r="B632" t="s">
        <v>1961</v>
      </c>
      <c r="C632" s="78">
        <v>18</v>
      </c>
      <c r="D632" s="53">
        <v>7.3</v>
      </c>
      <c r="E632" s="53" t="s">
        <v>2221</v>
      </c>
      <c r="F632" s="53" t="s">
        <v>346</v>
      </c>
      <c r="G632" s="53" t="s">
        <v>2257</v>
      </c>
      <c r="H632" s="53" t="s">
        <v>2256</v>
      </c>
      <c r="I632" s="53" t="s">
        <v>2253</v>
      </c>
      <c r="J632" s="53" t="s">
        <v>2477</v>
      </c>
      <c r="K632" s="53" t="s">
        <v>1455</v>
      </c>
    </row>
    <row r="633" spans="1:11" x14ac:dyDescent="0.3">
      <c r="A633" t="str">
        <f>DataInput[[#This Row],[Taxonomy]]&amp;DataInput[[#This Row],[South Africa Activity No]]&amp;DataInput[[#This Row],[Environmental Objectives]]</f>
        <v>Rwanda7.3.8Climate change adaptation</v>
      </c>
      <c r="B633" t="s">
        <v>1961</v>
      </c>
      <c r="C633" s="78">
        <f>C632</f>
        <v>18</v>
      </c>
      <c r="D633" s="53">
        <v>7.3</v>
      </c>
      <c r="E633" s="53" t="s">
        <v>2221</v>
      </c>
      <c r="F633" s="53" t="s">
        <v>346</v>
      </c>
      <c r="G633" s="53" t="s">
        <v>2257</v>
      </c>
      <c r="H633" s="53" t="s">
        <v>2256</v>
      </c>
      <c r="I633" s="53" t="s">
        <v>2253</v>
      </c>
      <c r="J633" s="53" t="s">
        <v>1992</v>
      </c>
      <c r="K633" s="53" t="s">
        <v>2005</v>
      </c>
    </row>
    <row r="634" spans="1:11" x14ac:dyDescent="0.3">
      <c r="A634" t="str">
        <f>DataInput[[#This Row],[Taxonomy]]&amp;DataInput[[#This Row],[South Africa Activity No]]&amp;DataInput[[#This Row],[Environmental Objectives]]</f>
        <v>Rwanda7.3.8Sustainable use of water and marine resources</v>
      </c>
      <c r="B634" t="s">
        <v>1961</v>
      </c>
      <c r="C634" s="78">
        <f>C633</f>
        <v>18</v>
      </c>
      <c r="D634" s="53">
        <v>7.3</v>
      </c>
      <c r="E634" s="53" t="s">
        <v>2221</v>
      </c>
      <c r="F634" s="53" t="s">
        <v>346</v>
      </c>
      <c r="G634" s="53" t="s">
        <v>2257</v>
      </c>
      <c r="H634" s="53" t="s">
        <v>2256</v>
      </c>
      <c r="I634" s="53" t="s">
        <v>2253</v>
      </c>
      <c r="J634" s="53" t="s">
        <v>2009</v>
      </c>
      <c r="K634" s="53" t="s">
        <v>2263</v>
      </c>
    </row>
    <row r="635" spans="1:11" x14ac:dyDescent="0.3">
      <c r="A635" t="str">
        <f>DataInput[[#This Row],[Taxonomy]]&amp;DataInput[[#This Row],[South Africa Activity No]]&amp;DataInput[[#This Row],[Environmental Objectives]]</f>
        <v>Rwanda7.3.8Ecosystem protection and 
restoration</v>
      </c>
      <c r="B635" t="s">
        <v>1961</v>
      </c>
      <c r="C635" s="78">
        <f>C634</f>
        <v>18</v>
      </c>
      <c r="D635" s="53">
        <v>7.3</v>
      </c>
      <c r="E635" s="53" t="s">
        <v>2221</v>
      </c>
      <c r="F635" s="53" t="s">
        <v>346</v>
      </c>
      <c r="G635" s="53" t="s">
        <v>2257</v>
      </c>
      <c r="H635" s="53" t="s">
        <v>2256</v>
      </c>
      <c r="I635" s="53" t="s">
        <v>2253</v>
      </c>
      <c r="J635" s="53" t="s">
        <v>2007</v>
      </c>
      <c r="K635" s="53" t="s">
        <v>2262</v>
      </c>
    </row>
    <row r="636" spans="1:11" x14ac:dyDescent="0.3">
      <c r="A636" t="str">
        <f>DataInput[[#This Row],[Taxonomy]]&amp;DataInput[[#This Row],[South Africa Activity No]]&amp;DataInput[[#This Row],[Environmental Objectives]]</f>
        <v>Rwanda7.3.8Pollution prevention</v>
      </c>
      <c r="B636" t="s">
        <v>1961</v>
      </c>
      <c r="C636" s="78">
        <f>C635</f>
        <v>18</v>
      </c>
      <c r="D636" s="53">
        <v>7.3</v>
      </c>
      <c r="E636" s="53" t="s">
        <v>2221</v>
      </c>
      <c r="F636" s="53" t="s">
        <v>346</v>
      </c>
      <c r="G636" s="53" t="s">
        <v>2257</v>
      </c>
      <c r="H636" s="53" t="s">
        <v>2256</v>
      </c>
      <c r="I636" s="53" t="s">
        <v>2253</v>
      </c>
      <c r="J636" s="53" t="s">
        <v>2003</v>
      </c>
      <c r="K636" s="53" t="s">
        <v>2005</v>
      </c>
    </row>
    <row r="637" spans="1:11" x14ac:dyDescent="0.3">
      <c r="A637" t="str">
        <f>DataInput[[#This Row],[Taxonomy]]&amp;DataInput[[#This Row],[South Africa Activity No]]&amp;DataInput[[#This Row],[Environmental Objectives]]</f>
        <v>Rwanda7.3.8Sustainable resource use and circularity</v>
      </c>
      <c r="B637" t="s">
        <v>1961</v>
      </c>
      <c r="C637" s="78">
        <f>C636</f>
        <v>18</v>
      </c>
      <c r="D637" s="53">
        <v>7.3</v>
      </c>
      <c r="E637" s="53" t="s">
        <v>2221</v>
      </c>
      <c r="F637" s="53" t="s">
        <v>346</v>
      </c>
      <c r="G637" s="53" t="s">
        <v>2257</v>
      </c>
      <c r="H637" s="53" t="s">
        <v>2256</v>
      </c>
      <c r="I637" s="53" t="s">
        <v>2253</v>
      </c>
      <c r="J637" s="53" t="s">
        <v>1959</v>
      </c>
      <c r="K637" s="53" t="s">
        <v>2252</v>
      </c>
    </row>
    <row r="638" spans="1:11" x14ac:dyDescent="0.3">
      <c r="A638" t="str">
        <f>DataInput[[#This Row],[Taxonomy]]&amp;DataInput[[#This Row],[South Africa Activity No]]&amp;DataInput[[#This Row],[Environmental Objectives]]</f>
        <v>Rwanda7.3.9Climate change mitigation</v>
      </c>
      <c r="B638" t="s">
        <v>1961</v>
      </c>
      <c r="C638" s="78">
        <v>19</v>
      </c>
      <c r="D638" s="53">
        <v>7.3</v>
      </c>
      <c r="E638" s="53" t="s">
        <v>2221</v>
      </c>
      <c r="F638" s="53" t="s">
        <v>346</v>
      </c>
      <c r="G638" s="53" t="s">
        <v>2244</v>
      </c>
      <c r="H638" s="53" t="s">
        <v>2243</v>
      </c>
      <c r="I638" s="53" t="s">
        <v>2241</v>
      </c>
      <c r="J638" s="53" t="s">
        <v>2477</v>
      </c>
      <c r="K638" s="53" t="s">
        <v>1455</v>
      </c>
    </row>
    <row r="639" spans="1:11" x14ac:dyDescent="0.3">
      <c r="A639" t="str">
        <f>DataInput[[#This Row],[Taxonomy]]&amp;DataInput[[#This Row],[South Africa Activity No]]&amp;DataInput[[#This Row],[Environmental Objectives]]</f>
        <v>Rwanda7.3.9Climate change adaptation</v>
      </c>
      <c r="B639" t="s">
        <v>1961</v>
      </c>
      <c r="C639" s="78">
        <f>C638</f>
        <v>19</v>
      </c>
      <c r="D639" s="53">
        <v>7.3</v>
      </c>
      <c r="E639" s="53" t="s">
        <v>2221</v>
      </c>
      <c r="F639" s="53" t="s">
        <v>346</v>
      </c>
      <c r="G639" s="53" t="s">
        <v>2244</v>
      </c>
      <c r="H639" s="53" t="s">
        <v>2243</v>
      </c>
      <c r="I639" s="53" t="s">
        <v>2241</v>
      </c>
      <c r="J639" s="53" t="s">
        <v>1992</v>
      </c>
      <c r="K639" s="53" t="s">
        <v>2015</v>
      </c>
    </row>
    <row r="640" spans="1:11" x14ac:dyDescent="0.3">
      <c r="A640" t="str">
        <f>DataInput[[#This Row],[Taxonomy]]&amp;DataInput[[#This Row],[South Africa Activity No]]&amp;DataInput[[#This Row],[Environmental Objectives]]</f>
        <v>Rwanda7.3.9Sustainable use of water and marine resources</v>
      </c>
      <c r="B640" t="s">
        <v>1961</v>
      </c>
      <c r="C640" s="78">
        <f>C639</f>
        <v>19</v>
      </c>
      <c r="D640" s="53">
        <v>7.3</v>
      </c>
      <c r="E640" s="53" t="s">
        <v>2221</v>
      </c>
      <c r="F640" s="53" t="s">
        <v>346</v>
      </c>
      <c r="G640" s="53" t="s">
        <v>2244</v>
      </c>
      <c r="H640" s="53" t="s">
        <v>2243</v>
      </c>
      <c r="I640" s="53" t="s">
        <v>2241</v>
      </c>
      <c r="J640" s="53" t="s">
        <v>2009</v>
      </c>
      <c r="K640" s="53" t="s">
        <v>2015</v>
      </c>
    </row>
    <row r="641" spans="1:11" x14ac:dyDescent="0.3">
      <c r="A641" t="str">
        <f>DataInput[[#This Row],[Taxonomy]]&amp;DataInput[[#This Row],[South Africa Activity No]]&amp;DataInput[[#This Row],[Environmental Objectives]]</f>
        <v>Rwanda7.3.9Ecosystem protection and 
restoration</v>
      </c>
      <c r="B641" t="s">
        <v>1961</v>
      </c>
      <c r="C641" s="78">
        <f>C640</f>
        <v>19</v>
      </c>
      <c r="D641" s="53">
        <v>7.3</v>
      </c>
      <c r="E641" s="53" t="s">
        <v>2221</v>
      </c>
      <c r="F641" s="53" t="s">
        <v>346</v>
      </c>
      <c r="G641" s="53" t="s">
        <v>2244</v>
      </c>
      <c r="H641" s="53" t="s">
        <v>2243</v>
      </c>
      <c r="I641" s="53" t="s">
        <v>2241</v>
      </c>
      <c r="J641" s="53" t="s">
        <v>2007</v>
      </c>
      <c r="K641" s="53" t="s">
        <v>2015</v>
      </c>
    </row>
    <row r="642" spans="1:11" x14ac:dyDescent="0.3">
      <c r="A642" t="str">
        <f>DataInput[[#This Row],[Taxonomy]]&amp;DataInput[[#This Row],[South Africa Activity No]]&amp;DataInput[[#This Row],[Environmental Objectives]]</f>
        <v>Rwanda7.3.9Pollution prevention</v>
      </c>
      <c r="B642" t="s">
        <v>1961</v>
      </c>
      <c r="C642" s="78">
        <f>C641</f>
        <v>19</v>
      </c>
      <c r="D642" s="53">
        <v>7.3</v>
      </c>
      <c r="E642" s="53" t="s">
        <v>2221</v>
      </c>
      <c r="F642" s="53" t="s">
        <v>346</v>
      </c>
      <c r="G642" s="53" t="s">
        <v>2244</v>
      </c>
      <c r="H642" s="53" t="s">
        <v>2243</v>
      </c>
      <c r="I642" s="53" t="s">
        <v>2241</v>
      </c>
      <c r="J642" s="53" t="s">
        <v>2003</v>
      </c>
      <c r="K642" s="53" t="s">
        <v>2015</v>
      </c>
    </row>
    <row r="643" spans="1:11" x14ac:dyDescent="0.3">
      <c r="A643" t="str">
        <f>DataInput[[#This Row],[Taxonomy]]&amp;DataInput[[#This Row],[South Africa Activity No]]&amp;DataInput[[#This Row],[Environmental Objectives]]</f>
        <v>Rwanda7.3.9Sustainable resource use and circularity</v>
      </c>
      <c r="B643" t="s">
        <v>1961</v>
      </c>
      <c r="C643" s="78">
        <f>C642</f>
        <v>19</v>
      </c>
      <c r="D643" s="53">
        <v>7.3</v>
      </c>
      <c r="E643" s="53" t="s">
        <v>2221</v>
      </c>
      <c r="F643" s="53" t="s">
        <v>346</v>
      </c>
      <c r="G643" s="53" t="s">
        <v>2244</v>
      </c>
      <c r="H643" s="53" t="s">
        <v>2243</v>
      </c>
      <c r="I643" s="53" t="s">
        <v>2241</v>
      </c>
      <c r="J643" s="53" t="s">
        <v>1959</v>
      </c>
      <c r="K643" s="53" t="s">
        <v>2015</v>
      </c>
    </row>
    <row r="644" spans="1:11" x14ac:dyDescent="0.3">
      <c r="A644" t="str">
        <f>DataInput[[#This Row],[Taxonomy]]&amp;DataInput[[#This Row],[South Africa Activity No]]&amp;DataInput[[#This Row],[Environmental Objectives]]</f>
        <v>Rwanda7.3.10Climate change mitigation</v>
      </c>
      <c r="B644" t="s">
        <v>1961</v>
      </c>
      <c r="C644" s="78">
        <v>20</v>
      </c>
      <c r="D644" s="53">
        <v>7.3</v>
      </c>
      <c r="E644" s="53" t="s">
        <v>2221</v>
      </c>
      <c r="F644" s="53" t="s">
        <v>346</v>
      </c>
      <c r="G644" s="53" t="s">
        <v>2234</v>
      </c>
      <c r="H644" s="53">
        <v>35300</v>
      </c>
      <c r="I644" s="53" t="s">
        <v>2233</v>
      </c>
      <c r="J644" s="53" t="s">
        <v>2477</v>
      </c>
      <c r="K644" s="53" t="s">
        <v>1455</v>
      </c>
    </row>
    <row r="645" spans="1:11" x14ac:dyDescent="0.3">
      <c r="A645" t="str">
        <f>DataInput[[#This Row],[Taxonomy]]&amp;DataInput[[#This Row],[South Africa Activity No]]&amp;DataInput[[#This Row],[Environmental Objectives]]</f>
        <v>Rwanda7.3.10Climate change adaptation</v>
      </c>
      <c r="B645" t="s">
        <v>1961</v>
      </c>
      <c r="C645" s="78">
        <f>C644</f>
        <v>20</v>
      </c>
      <c r="D645" s="53">
        <v>7.3</v>
      </c>
      <c r="E645" s="53" t="s">
        <v>2221</v>
      </c>
      <c r="F645" s="53" t="s">
        <v>346</v>
      </c>
      <c r="G645" s="53" t="s">
        <v>2234</v>
      </c>
      <c r="H645" s="53">
        <v>35300</v>
      </c>
      <c r="I645" s="53" t="s">
        <v>2233</v>
      </c>
      <c r="J645" s="53" t="s">
        <v>1992</v>
      </c>
      <c r="K645" s="53" t="s">
        <v>2232</v>
      </c>
    </row>
    <row r="646" spans="1:11" x14ac:dyDescent="0.3">
      <c r="A646" t="str">
        <f>DataInput[[#This Row],[Taxonomy]]&amp;DataInput[[#This Row],[South Africa Activity No]]&amp;DataInput[[#This Row],[Environmental Objectives]]</f>
        <v>Rwanda7.3.10Sustainable use of water and marine resources</v>
      </c>
      <c r="B646" t="s">
        <v>1961</v>
      </c>
      <c r="C646" s="78">
        <f>C645</f>
        <v>20</v>
      </c>
      <c r="D646" s="53">
        <v>7.3</v>
      </c>
      <c r="E646" s="53" t="s">
        <v>2221</v>
      </c>
      <c r="F646" s="53" t="s">
        <v>346</v>
      </c>
      <c r="G646" s="53" t="s">
        <v>2234</v>
      </c>
      <c r="H646" s="53">
        <v>35300</v>
      </c>
      <c r="I646" s="53" t="s">
        <v>2233</v>
      </c>
      <c r="J646" s="53" t="s">
        <v>2009</v>
      </c>
      <c r="K646" s="53" t="s">
        <v>2237</v>
      </c>
    </row>
    <row r="647" spans="1:11" x14ac:dyDescent="0.3">
      <c r="A647" t="str">
        <f>DataInput[[#This Row],[Taxonomy]]&amp;DataInput[[#This Row],[South Africa Activity No]]&amp;DataInput[[#This Row],[Environmental Objectives]]</f>
        <v>Rwanda7.3.10Ecosystem protection and 
restoration</v>
      </c>
      <c r="B647" t="s">
        <v>1961</v>
      </c>
      <c r="C647" s="78">
        <f>C646</f>
        <v>20</v>
      </c>
      <c r="D647" s="53">
        <v>7.3</v>
      </c>
      <c r="E647" s="53" t="s">
        <v>2221</v>
      </c>
      <c r="F647" s="53" t="s">
        <v>346</v>
      </c>
      <c r="G647" s="53" t="s">
        <v>2234</v>
      </c>
      <c r="H647" s="53">
        <v>35300</v>
      </c>
      <c r="I647" s="53" t="s">
        <v>2233</v>
      </c>
      <c r="J647" s="53" t="s">
        <v>2007</v>
      </c>
      <c r="K647" s="53" t="s">
        <v>2232</v>
      </c>
    </row>
    <row r="648" spans="1:11" x14ac:dyDescent="0.3">
      <c r="A648" t="str">
        <f>DataInput[[#This Row],[Taxonomy]]&amp;DataInput[[#This Row],[South Africa Activity No]]&amp;DataInput[[#This Row],[Environmental Objectives]]</f>
        <v>Rwanda7.3.10Pollution prevention</v>
      </c>
      <c r="B648" t="s">
        <v>1961</v>
      </c>
      <c r="C648" s="78">
        <f>C647</f>
        <v>20</v>
      </c>
      <c r="D648" s="53">
        <v>7.3</v>
      </c>
      <c r="E648" s="53" t="s">
        <v>2221</v>
      </c>
      <c r="F648" s="53" t="s">
        <v>346</v>
      </c>
      <c r="G648" s="53" t="s">
        <v>2234</v>
      </c>
      <c r="H648" s="53">
        <v>35300</v>
      </c>
      <c r="I648" s="53" t="s">
        <v>2233</v>
      </c>
      <c r="J648" s="53" t="s">
        <v>2003</v>
      </c>
      <c r="K648" s="53" t="s">
        <v>2232</v>
      </c>
    </row>
    <row r="649" spans="1:11" x14ac:dyDescent="0.3">
      <c r="A649" t="str">
        <f>DataInput[[#This Row],[Taxonomy]]&amp;DataInput[[#This Row],[South Africa Activity No]]&amp;DataInput[[#This Row],[Environmental Objectives]]</f>
        <v>Rwanda7.3.10Sustainable resource use and circularity</v>
      </c>
      <c r="B649" t="s">
        <v>1961</v>
      </c>
      <c r="C649" s="78">
        <f>C648</f>
        <v>20</v>
      </c>
      <c r="D649" s="53">
        <v>7.3</v>
      </c>
      <c r="E649" s="53" t="s">
        <v>2221</v>
      </c>
      <c r="F649" s="53" t="s">
        <v>346</v>
      </c>
      <c r="G649" s="53" t="s">
        <v>2234</v>
      </c>
      <c r="H649" s="53">
        <v>35300</v>
      </c>
      <c r="I649" s="53" t="s">
        <v>2233</v>
      </c>
      <c r="J649" s="53" t="s">
        <v>1959</v>
      </c>
      <c r="K649" s="53" t="s">
        <v>2232</v>
      </c>
    </row>
    <row r="650" spans="1:11" x14ac:dyDescent="0.3">
      <c r="A650" t="str">
        <f>DataInput[[#This Row],[Taxonomy]]&amp;DataInput[[#This Row],[South Africa Activity No]]&amp;DataInput[[#This Row],[Environmental Objectives]]</f>
        <v>Rwanda7.3.11Climate change mitigation</v>
      </c>
      <c r="B650" t="s">
        <v>1961</v>
      </c>
      <c r="C650" s="78">
        <v>21</v>
      </c>
      <c r="D650" s="53">
        <v>7.3</v>
      </c>
      <c r="E650" s="53" t="s">
        <v>2221</v>
      </c>
      <c r="F650" s="53" t="s">
        <v>346</v>
      </c>
      <c r="G650" s="53" t="s">
        <v>2228</v>
      </c>
      <c r="H650" s="53">
        <v>35300</v>
      </c>
      <c r="I650" s="57" t="s">
        <v>2014</v>
      </c>
      <c r="J650" s="53" t="s">
        <v>2477</v>
      </c>
      <c r="K650" s="57" t="s">
        <v>2014</v>
      </c>
    </row>
    <row r="651" spans="1:11" x14ac:dyDescent="0.3">
      <c r="A651" t="str">
        <f>DataInput[[#This Row],[Taxonomy]]&amp;DataInput[[#This Row],[South Africa Activity No]]&amp;DataInput[[#This Row],[Environmental Objectives]]</f>
        <v>Rwanda7.3.11Climate change adaptation</v>
      </c>
      <c r="B651" t="s">
        <v>1961</v>
      </c>
      <c r="C651" s="78">
        <f>C650</f>
        <v>21</v>
      </c>
      <c r="D651" s="53">
        <v>7.3</v>
      </c>
      <c r="E651" s="53" t="s">
        <v>2221</v>
      </c>
      <c r="F651" s="53" t="s">
        <v>346</v>
      </c>
      <c r="G651" s="53" t="s">
        <v>2228</v>
      </c>
      <c r="H651" s="53">
        <v>35300</v>
      </c>
      <c r="I651" s="57" t="s">
        <v>2014</v>
      </c>
      <c r="J651" s="53" t="s">
        <v>1992</v>
      </c>
      <c r="K651" s="57" t="s">
        <v>2014</v>
      </c>
    </row>
    <row r="652" spans="1:11" x14ac:dyDescent="0.3">
      <c r="A652" t="str">
        <f>DataInput[[#This Row],[Taxonomy]]&amp;DataInput[[#This Row],[South Africa Activity No]]&amp;DataInput[[#This Row],[Environmental Objectives]]</f>
        <v>Rwanda7.3.11Sustainable use of water and marine resources</v>
      </c>
      <c r="B652" t="s">
        <v>1961</v>
      </c>
      <c r="C652" s="78">
        <f>C651</f>
        <v>21</v>
      </c>
      <c r="D652" s="53">
        <v>7.3</v>
      </c>
      <c r="E652" s="53" t="s">
        <v>2221</v>
      </c>
      <c r="F652" s="53" t="s">
        <v>346</v>
      </c>
      <c r="G652" s="53" t="s">
        <v>2228</v>
      </c>
      <c r="H652" s="53">
        <v>35300</v>
      </c>
      <c r="I652" s="57" t="s">
        <v>2014</v>
      </c>
      <c r="J652" s="53" t="s">
        <v>2009</v>
      </c>
      <c r="K652" s="57" t="s">
        <v>2014</v>
      </c>
    </row>
    <row r="653" spans="1:11" x14ac:dyDescent="0.3">
      <c r="A653" t="str">
        <f>DataInput[[#This Row],[Taxonomy]]&amp;DataInput[[#This Row],[South Africa Activity No]]&amp;DataInput[[#This Row],[Environmental Objectives]]</f>
        <v>Rwanda7.3.11Ecosystem protection and 
restoration</v>
      </c>
      <c r="B653" t="s">
        <v>1961</v>
      </c>
      <c r="C653" s="78">
        <f>C652</f>
        <v>21</v>
      </c>
      <c r="D653" s="53">
        <v>7.3</v>
      </c>
      <c r="E653" s="53" t="s">
        <v>2221</v>
      </c>
      <c r="F653" s="53" t="s">
        <v>346</v>
      </c>
      <c r="G653" s="53" t="s">
        <v>2228</v>
      </c>
      <c r="H653" s="53">
        <v>35300</v>
      </c>
      <c r="I653" s="57" t="s">
        <v>2014</v>
      </c>
      <c r="J653" s="53" t="s">
        <v>2007</v>
      </c>
      <c r="K653" s="57" t="s">
        <v>2014</v>
      </c>
    </row>
    <row r="654" spans="1:11" x14ac:dyDescent="0.3">
      <c r="A654" t="str">
        <f>DataInput[[#This Row],[Taxonomy]]&amp;DataInput[[#This Row],[South Africa Activity No]]&amp;DataInput[[#This Row],[Environmental Objectives]]</f>
        <v>Rwanda7.3.11Pollution prevention</v>
      </c>
      <c r="B654" t="s">
        <v>1961</v>
      </c>
      <c r="C654" s="78">
        <f>C653</f>
        <v>21</v>
      </c>
      <c r="D654" s="53">
        <v>7.3</v>
      </c>
      <c r="E654" s="53" t="s">
        <v>2221</v>
      </c>
      <c r="F654" s="53" t="s">
        <v>346</v>
      </c>
      <c r="G654" s="53" t="s">
        <v>2228</v>
      </c>
      <c r="H654" s="53">
        <v>35300</v>
      </c>
      <c r="I654" s="57" t="s">
        <v>2014</v>
      </c>
      <c r="J654" s="53" t="s">
        <v>2003</v>
      </c>
      <c r="K654" s="57" t="s">
        <v>2014</v>
      </c>
    </row>
    <row r="655" spans="1:11" x14ac:dyDescent="0.3">
      <c r="A655" t="str">
        <f>DataInput[[#This Row],[Taxonomy]]&amp;DataInput[[#This Row],[South Africa Activity No]]&amp;DataInput[[#This Row],[Environmental Objectives]]</f>
        <v>Rwanda7.3.11Sustainable resource use and circularity</v>
      </c>
      <c r="B655" t="s">
        <v>1961</v>
      </c>
      <c r="C655" s="78">
        <f>C654</f>
        <v>21</v>
      </c>
      <c r="D655" s="53">
        <v>7.3</v>
      </c>
      <c r="E655" s="53" t="s">
        <v>2221</v>
      </c>
      <c r="F655" s="53" t="s">
        <v>346</v>
      </c>
      <c r="G655" s="53" t="s">
        <v>2228</v>
      </c>
      <c r="H655" s="53">
        <v>35300</v>
      </c>
      <c r="I655" s="57" t="s">
        <v>2014</v>
      </c>
      <c r="J655" s="53" t="s">
        <v>1959</v>
      </c>
      <c r="K655" s="57" t="s">
        <v>2014</v>
      </c>
    </row>
    <row r="656" spans="1:11" x14ac:dyDescent="0.3">
      <c r="A656" t="str">
        <f>DataInput[[#This Row],[Taxonomy]]&amp;DataInput[[#This Row],[South Africa Activity No]]&amp;DataInput[[#This Row],[Environmental Objectives]]</f>
        <v>Rwanda7.3.12Climate change mitigation</v>
      </c>
      <c r="B656" t="s">
        <v>1961</v>
      </c>
      <c r="C656" s="78">
        <v>22</v>
      </c>
      <c r="D656" s="53">
        <v>7.3</v>
      </c>
      <c r="E656" s="53" t="s">
        <v>2221</v>
      </c>
      <c r="F656" s="53" t="s">
        <v>346</v>
      </c>
      <c r="G656" s="53" t="s">
        <v>2220</v>
      </c>
      <c r="H656" s="53">
        <v>35300</v>
      </c>
      <c r="I656" s="53" t="s">
        <v>2217</v>
      </c>
      <c r="J656" s="53" t="s">
        <v>2477</v>
      </c>
      <c r="K656" s="53" t="s">
        <v>1455</v>
      </c>
    </row>
    <row r="657" spans="1:11" x14ac:dyDescent="0.3">
      <c r="A657" t="str">
        <f>DataInput[[#This Row],[Taxonomy]]&amp;DataInput[[#This Row],[South Africa Activity No]]&amp;DataInput[[#This Row],[Environmental Objectives]]</f>
        <v>Rwanda7.3.12Climate change adaptation</v>
      </c>
      <c r="B657" t="s">
        <v>1961</v>
      </c>
      <c r="C657" s="78">
        <f>C656</f>
        <v>22</v>
      </c>
      <c r="D657" s="53">
        <v>7.3</v>
      </c>
      <c r="E657" s="53" t="s">
        <v>2221</v>
      </c>
      <c r="F657" s="53" t="s">
        <v>346</v>
      </c>
      <c r="G657" s="53" t="s">
        <v>2220</v>
      </c>
      <c r="H657" s="53">
        <v>35300</v>
      </c>
      <c r="I657" s="53" t="s">
        <v>2217</v>
      </c>
      <c r="J657" s="53" t="s">
        <v>1992</v>
      </c>
      <c r="K657" s="53" t="s">
        <v>2015</v>
      </c>
    </row>
    <row r="658" spans="1:11" x14ac:dyDescent="0.3">
      <c r="A658" t="str">
        <f>DataInput[[#This Row],[Taxonomy]]&amp;DataInput[[#This Row],[South Africa Activity No]]&amp;DataInput[[#This Row],[Environmental Objectives]]</f>
        <v>Rwanda7.3.12Sustainable use of water and marine resources</v>
      </c>
      <c r="B658" t="s">
        <v>1961</v>
      </c>
      <c r="C658" s="78">
        <f>C657</f>
        <v>22</v>
      </c>
      <c r="D658" s="53">
        <v>7.3</v>
      </c>
      <c r="E658" s="53" t="s">
        <v>2221</v>
      </c>
      <c r="F658" s="53" t="s">
        <v>346</v>
      </c>
      <c r="G658" s="53" t="s">
        <v>2220</v>
      </c>
      <c r="H658" s="53">
        <v>35300</v>
      </c>
      <c r="I658" s="53" t="s">
        <v>2217</v>
      </c>
      <c r="J658" s="53" t="s">
        <v>2009</v>
      </c>
      <c r="K658" s="53" t="s">
        <v>2015</v>
      </c>
    </row>
    <row r="659" spans="1:11" x14ac:dyDescent="0.3">
      <c r="A659" t="str">
        <f>DataInput[[#This Row],[Taxonomy]]&amp;DataInput[[#This Row],[South Africa Activity No]]&amp;DataInput[[#This Row],[Environmental Objectives]]</f>
        <v>Rwanda7.3.12Ecosystem protection and 
restoration</v>
      </c>
      <c r="B659" t="s">
        <v>1961</v>
      </c>
      <c r="C659" s="78">
        <f>C658</f>
        <v>22</v>
      </c>
      <c r="D659" s="53">
        <v>7.3</v>
      </c>
      <c r="E659" s="53" t="s">
        <v>2221</v>
      </c>
      <c r="F659" s="53" t="s">
        <v>346</v>
      </c>
      <c r="G659" s="53" t="s">
        <v>2220</v>
      </c>
      <c r="H659" s="53">
        <v>35300</v>
      </c>
      <c r="I659" s="53" t="s">
        <v>2217</v>
      </c>
      <c r="J659" s="53" t="s">
        <v>2007</v>
      </c>
      <c r="K659" s="53" t="s">
        <v>2015</v>
      </c>
    </row>
    <row r="660" spans="1:11" x14ac:dyDescent="0.3">
      <c r="A660" t="str">
        <f>DataInput[[#This Row],[Taxonomy]]&amp;DataInput[[#This Row],[South Africa Activity No]]&amp;DataInput[[#This Row],[Environmental Objectives]]</f>
        <v>Rwanda7.3.12Pollution prevention</v>
      </c>
      <c r="B660" t="s">
        <v>1961</v>
      </c>
      <c r="C660" s="78">
        <f>C659</f>
        <v>22</v>
      </c>
      <c r="D660" s="53">
        <v>7.3</v>
      </c>
      <c r="E660" s="53" t="s">
        <v>2221</v>
      </c>
      <c r="F660" s="53" t="s">
        <v>346</v>
      </c>
      <c r="G660" s="53" t="s">
        <v>2220</v>
      </c>
      <c r="H660" s="53">
        <v>35300</v>
      </c>
      <c r="I660" s="53" t="s">
        <v>2217</v>
      </c>
      <c r="J660" s="53" t="s">
        <v>2003</v>
      </c>
      <c r="K660" s="53" t="s">
        <v>2223</v>
      </c>
    </row>
    <row r="661" spans="1:11" x14ac:dyDescent="0.3">
      <c r="A661" t="str">
        <f>DataInput[[#This Row],[Taxonomy]]&amp;DataInput[[#This Row],[South Africa Activity No]]&amp;DataInput[[#This Row],[Environmental Objectives]]</f>
        <v>Rwanda7.3.12Sustainable resource use and circularity</v>
      </c>
      <c r="B661" t="s">
        <v>1961</v>
      </c>
      <c r="C661" s="78">
        <f>C660</f>
        <v>22</v>
      </c>
      <c r="D661" s="53">
        <v>7.3</v>
      </c>
      <c r="E661" s="53" t="s">
        <v>2221</v>
      </c>
      <c r="F661" s="53" t="s">
        <v>346</v>
      </c>
      <c r="G661" s="53" t="s">
        <v>2220</v>
      </c>
      <c r="H661" s="53">
        <v>35300</v>
      </c>
      <c r="I661" s="53" t="s">
        <v>2217</v>
      </c>
      <c r="J661" s="53" t="s">
        <v>1959</v>
      </c>
      <c r="K661" s="53" t="s">
        <v>2216</v>
      </c>
    </row>
    <row r="662" spans="1:11" x14ac:dyDescent="0.3">
      <c r="A662" t="str">
        <f>DataInput[[#This Row],[Taxonomy]]&amp;DataInput[[#This Row],[South Africa Activity No]]&amp;DataInput[[#This Row],[Environmental Objectives]]</f>
        <v>Rwanda7.4.1Climate change mitigation</v>
      </c>
      <c r="B662" t="s">
        <v>1961</v>
      </c>
      <c r="C662" s="78">
        <v>23</v>
      </c>
      <c r="D662" s="53">
        <v>7.4</v>
      </c>
      <c r="E662" s="53" t="s">
        <v>2144</v>
      </c>
      <c r="F662" s="53" t="s">
        <v>2143</v>
      </c>
      <c r="G662" s="53" t="s">
        <v>2209</v>
      </c>
      <c r="H662" s="53">
        <v>36000</v>
      </c>
      <c r="I662" s="53" t="s">
        <v>2208</v>
      </c>
      <c r="J662" s="53" t="s">
        <v>2477</v>
      </c>
      <c r="K662" s="53" t="s">
        <v>1455</v>
      </c>
    </row>
    <row r="663" spans="1:11" x14ac:dyDescent="0.3">
      <c r="A663" t="str">
        <f>DataInput[[#This Row],[Taxonomy]]&amp;DataInput[[#This Row],[South Africa Activity No]]&amp;DataInput[[#This Row],[Environmental Objectives]]</f>
        <v>Rwanda7.4.1Climate change adaptation</v>
      </c>
      <c r="B663" t="s">
        <v>1961</v>
      </c>
      <c r="C663" s="78">
        <f>C662</f>
        <v>23</v>
      </c>
      <c r="D663" s="53">
        <v>7.4</v>
      </c>
      <c r="E663" s="53" t="s">
        <v>2144</v>
      </c>
      <c r="F663" s="53" t="s">
        <v>2143</v>
      </c>
      <c r="G663" s="53" t="s">
        <v>2209</v>
      </c>
      <c r="H663" s="53">
        <v>36000</v>
      </c>
      <c r="I663" s="53" t="s">
        <v>2208</v>
      </c>
      <c r="J663" s="53" t="s">
        <v>1992</v>
      </c>
      <c r="K663" s="53" t="s">
        <v>2015</v>
      </c>
    </row>
    <row r="664" spans="1:11" x14ac:dyDescent="0.3">
      <c r="A664" t="str">
        <f>DataInput[[#This Row],[Taxonomy]]&amp;DataInput[[#This Row],[South Africa Activity No]]&amp;DataInput[[#This Row],[Environmental Objectives]]</f>
        <v>Rwanda7.4.1Sustainable use of water and marine resources</v>
      </c>
      <c r="B664" t="s">
        <v>1961</v>
      </c>
      <c r="C664" s="78">
        <f>C663</f>
        <v>23</v>
      </c>
      <c r="D664" s="53">
        <v>7.4</v>
      </c>
      <c r="E664" s="53" t="s">
        <v>2144</v>
      </c>
      <c r="F664" s="53" t="s">
        <v>2143</v>
      </c>
      <c r="G664" s="53" t="s">
        <v>2209</v>
      </c>
      <c r="H664" s="53">
        <v>36000</v>
      </c>
      <c r="I664" s="53" t="s">
        <v>2208</v>
      </c>
      <c r="J664" s="53" t="s">
        <v>2009</v>
      </c>
      <c r="K664" s="53" t="s">
        <v>2213</v>
      </c>
    </row>
    <row r="665" spans="1:11" x14ac:dyDescent="0.3">
      <c r="A665" t="str">
        <f>DataInput[[#This Row],[Taxonomy]]&amp;DataInput[[#This Row],[South Africa Activity No]]&amp;DataInput[[#This Row],[Environmental Objectives]]</f>
        <v>Rwanda7.4.1Ecosystem protection and 
restoration</v>
      </c>
      <c r="B665" t="s">
        <v>1961</v>
      </c>
      <c r="C665" s="78">
        <f>C664</f>
        <v>23</v>
      </c>
      <c r="D665" s="53">
        <v>7.4</v>
      </c>
      <c r="E665" s="53" t="s">
        <v>2144</v>
      </c>
      <c r="F665" s="53" t="s">
        <v>2143</v>
      </c>
      <c r="G665" s="53" t="s">
        <v>2209</v>
      </c>
      <c r="H665" s="53">
        <v>36000</v>
      </c>
      <c r="I665" s="53" t="s">
        <v>2208</v>
      </c>
      <c r="J665" s="53" t="s">
        <v>2007</v>
      </c>
      <c r="K665" s="53" t="s">
        <v>2015</v>
      </c>
    </row>
    <row r="666" spans="1:11" x14ac:dyDescent="0.3">
      <c r="A666" t="str">
        <f>DataInput[[#This Row],[Taxonomy]]&amp;DataInput[[#This Row],[South Africa Activity No]]&amp;DataInput[[#This Row],[Environmental Objectives]]</f>
        <v>Rwanda7.4.1Pollution prevention</v>
      </c>
      <c r="B666" t="s">
        <v>1961</v>
      </c>
      <c r="C666" s="78">
        <f>C665</f>
        <v>23</v>
      </c>
      <c r="D666" s="53">
        <v>7.4</v>
      </c>
      <c r="E666" s="53" t="s">
        <v>2144</v>
      </c>
      <c r="F666" s="53" t="s">
        <v>2143</v>
      </c>
      <c r="G666" s="53" t="s">
        <v>2209</v>
      </c>
      <c r="H666" s="53">
        <v>36000</v>
      </c>
      <c r="I666" s="53" t="s">
        <v>2208</v>
      </c>
      <c r="J666" s="53" t="s">
        <v>2003</v>
      </c>
      <c r="K666" s="53" t="s">
        <v>2211</v>
      </c>
    </row>
    <row r="667" spans="1:11" x14ac:dyDescent="0.3">
      <c r="A667" t="str">
        <f>DataInput[[#This Row],[Taxonomy]]&amp;DataInput[[#This Row],[South Africa Activity No]]&amp;DataInput[[#This Row],[Environmental Objectives]]</f>
        <v>Rwanda7.4.1Sustainable resource use and circularity</v>
      </c>
      <c r="B667" t="s">
        <v>1961</v>
      </c>
      <c r="C667" s="78">
        <f>C666</f>
        <v>23</v>
      </c>
      <c r="D667" s="53">
        <v>7.4</v>
      </c>
      <c r="E667" s="53" t="s">
        <v>2144</v>
      </c>
      <c r="F667" s="53" t="s">
        <v>2143</v>
      </c>
      <c r="G667" s="53" t="s">
        <v>2209</v>
      </c>
      <c r="H667" s="53">
        <v>36000</v>
      </c>
      <c r="I667" s="53" t="s">
        <v>2208</v>
      </c>
      <c r="J667" s="53" t="s">
        <v>1959</v>
      </c>
      <c r="K667" s="53" t="s">
        <v>2207</v>
      </c>
    </row>
    <row r="668" spans="1:11" x14ac:dyDescent="0.3">
      <c r="A668" t="str">
        <f>DataInput[[#This Row],[Taxonomy]]&amp;DataInput[[#This Row],[South Africa Activity No]]&amp;DataInput[[#This Row],[Environmental Objectives]]</f>
        <v>Rwanda7.4.2Climate change mitigation</v>
      </c>
      <c r="B668" t="s">
        <v>1961</v>
      </c>
      <c r="C668" s="78">
        <v>24</v>
      </c>
      <c r="D668" s="53">
        <v>7.4</v>
      </c>
      <c r="E668" s="53" t="s">
        <v>2144</v>
      </c>
      <c r="F668" s="53" t="s">
        <v>2143</v>
      </c>
      <c r="G668" s="53" t="s">
        <v>2197</v>
      </c>
      <c r="H668" s="53">
        <v>37000</v>
      </c>
      <c r="I668" s="53" t="s">
        <v>2196</v>
      </c>
      <c r="J668" s="53" t="s">
        <v>2477</v>
      </c>
      <c r="K668" s="53" t="s">
        <v>1455</v>
      </c>
    </row>
    <row r="669" spans="1:11" x14ac:dyDescent="0.3">
      <c r="A669" t="str">
        <f>DataInput[[#This Row],[Taxonomy]]&amp;DataInput[[#This Row],[South Africa Activity No]]&amp;DataInput[[#This Row],[Environmental Objectives]]</f>
        <v>Rwanda7.4.2Climate change adaptation</v>
      </c>
      <c r="B669" t="s">
        <v>1961</v>
      </c>
      <c r="C669" s="78">
        <f>C668</f>
        <v>24</v>
      </c>
      <c r="D669" s="53">
        <v>7.4</v>
      </c>
      <c r="E669" s="53" t="s">
        <v>2144</v>
      </c>
      <c r="F669" s="53" t="s">
        <v>2143</v>
      </c>
      <c r="G669" s="53" t="s">
        <v>2197</v>
      </c>
      <c r="H669" s="53">
        <v>37000</v>
      </c>
      <c r="I669" s="53" t="s">
        <v>2196</v>
      </c>
      <c r="J669" s="53" t="s">
        <v>1992</v>
      </c>
      <c r="K669" s="53" t="s">
        <v>2015</v>
      </c>
    </row>
    <row r="670" spans="1:11" x14ac:dyDescent="0.3">
      <c r="A670" t="str">
        <f>DataInput[[#This Row],[Taxonomy]]&amp;DataInput[[#This Row],[South Africa Activity No]]&amp;DataInput[[#This Row],[Environmental Objectives]]</f>
        <v>Rwanda7.4.2Sustainable use of water and marine resources</v>
      </c>
      <c r="B670" t="s">
        <v>1961</v>
      </c>
      <c r="C670" s="78">
        <f>C669</f>
        <v>24</v>
      </c>
      <c r="D670" s="53">
        <v>7.4</v>
      </c>
      <c r="E670" s="53" t="s">
        <v>2144</v>
      </c>
      <c r="F670" s="53" t="s">
        <v>2143</v>
      </c>
      <c r="G670" s="53" t="s">
        <v>2197</v>
      </c>
      <c r="H670" s="53">
        <v>37000</v>
      </c>
      <c r="I670" s="53" t="s">
        <v>2196</v>
      </c>
      <c r="J670" s="53" t="s">
        <v>2009</v>
      </c>
      <c r="K670" s="53" t="s">
        <v>2015</v>
      </c>
    </row>
    <row r="671" spans="1:11" x14ac:dyDescent="0.3">
      <c r="A671" t="str">
        <f>DataInput[[#This Row],[Taxonomy]]&amp;DataInput[[#This Row],[South Africa Activity No]]&amp;DataInput[[#This Row],[Environmental Objectives]]</f>
        <v>Rwanda7.4.2Ecosystem protection and 
restoration</v>
      </c>
      <c r="B671" t="s">
        <v>1961</v>
      </c>
      <c r="C671" s="78">
        <f>C670</f>
        <v>24</v>
      </c>
      <c r="D671" s="53">
        <v>7.4</v>
      </c>
      <c r="E671" s="53" t="s">
        <v>2144</v>
      </c>
      <c r="F671" s="53" t="s">
        <v>2143</v>
      </c>
      <c r="G671" s="53" t="s">
        <v>2197</v>
      </c>
      <c r="H671" s="53">
        <v>37000</v>
      </c>
      <c r="I671" s="53" t="s">
        <v>2196</v>
      </c>
      <c r="J671" s="53" t="s">
        <v>2007</v>
      </c>
      <c r="K671" s="53" t="s">
        <v>2015</v>
      </c>
    </row>
    <row r="672" spans="1:11" x14ac:dyDescent="0.3">
      <c r="A672" t="str">
        <f>DataInput[[#This Row],[Taxonomy]]&amp;DataInput[[#This Row],[South Africa Activity No]]&amp;DataInput[[#This Row],[Environmental Objectives]]</f>
        <v>Rwanda7.4.2Pollution prevention</v>
      </c>
      <c r="B672" t="s">
        <v>1961</v>
      </c>
      <c r="C672" s="78">
        <f>C671</f>
        <v>24</v>
      </c>
      <c r="D672" s="53">
        <v>7.4</v>
      </c>
      <c r="E672" s="53" t="s">
        <v>2144</v>
      </c>
      <c r="F672" s="53" t="s">
        <v>2143</v>
      </c>
      <c r="G672" s="53" t="s">
        <v>2197</v>
      </c>
      <c r="H672" s="53">
        <v>37000</v>
      </c>
      <c r="I672" s="53" t="s">
        <v>2196</v>
      </c>
      <c r="J672" s="53" t="s">
        <v>2003</v>
      </c>
      <c r="K672" s="53" t="s">
        <v>2200</v>
      </c>
    </row>
    <row r="673" spans="1:11" x14ac:dyDescent="0.3">
      <c r="A673" t="str">
        <f>DataInput[[#This Row],[Taxonomy]]&amp;DataInput[[#This Row],[South Africa Activity No]]&amp;DataInput[[#This Row],[Environmental Objectives]]</f>
        <v>Rwanda7.4.2Sustainable resource use and circularity</v>
      </c>
      <c r="B673" t="s">
        <v>1961</v>
      </c>
      <c r="C673" s="78">
        <f>C672</f>
        <v>24</v>
      </c>
      <c r="D673" s="53">
        <v>7.4</v>
      </c>
      <c r="E673" s="53" t="s">
        <v>2144</v>
      </c>
      <c r="F673" s="53" t="s">
        <v>2143</v>
      </c>
      <c r="G673" s="53" t="s">
        <v>2197</v>
      </c>
      <c r="H673" s="53">
        <v>37000</v>
      </c>
      <c r="I673" s="53" t="s">
        <v>2196</v>
      </c>
      <c r="J673" s="53" t="s">
        <v>1959</v>
      </c>
      <c r="K673" s="53" t="s">
        <v>2195</v>
      </c>
    </row>
    <row r="674" spans="1:11" x14ac:dyDescent="0.3">
      <c r="A674" t="str">
        <f>DataInput[[#This Row],[Taxonomy]]&amp;DataInput[[#This Row],[South Africa Activity No]]&amp;DataInput[[#This Row],[Environmental Objectives]]</f>
        <v>Rwanda7.4.3Climate change mitigation</v>
      </c>
      <c r="B674" t="s">
        <v>1961</v>
      </c>
      <c r="C674" s="78">
        <v>25</v>
      </c>
      <c r="D674" s="53">
        <v>7.4</v>
      </c>
      <c r="E674" s="53" t="s">
        <v>2144</v>
      </c>
      <c r="F674" s="53" t="s">
        <v>2143</v>
      </c>
      <c r="G674" s="53" t="s">
        <v>2191</v>
      </c>
      <c r="H674" s="53">
        <v>37000</v>
      </c>
      <c r="I674" s="57" t="s">
        <v>2014</v>
      </c>
      <c r="J674" s="53" t="s">
        <v>2477</v>
      </c>
      <c r="K674" s="57" t="s">
        <v>2014</v>
      </c>
    </row>
    <row r="675" spans="1:11" x14ac:dyDescent="0.3">
      <c r="A675" t="str">
        <f>DataInput[[#This Row],[Taxonomy]]&amp;DataInput[[#This Row],[South Africa Activity No]]&amp;DataInput[[#This Row],[Environmental Objectives]]</f>
        <v>Rwanda7.4.3Climate change adaptation</v>
      </c>
      <c r="B675" t="s">
        <v>1961</v>
      </c>
      <c r="C675" s="78">
        <f>C674</f>
        <v>25</v>
      </c>
      <c r="D675" s="53">
        <v>7.4</v>
      </c>
      <c r="E675" s="53" t="s">
        <v>2144</v>
      </c>
      <c r="F675" s="53" t="s">
        <v>2143</v>
      </c>
      <c r="G675" s="53" t="s">
        <v>2191</v>
      </c>
      <c r="H675" s="53">
        <v>37000</v>
      </c>
      <c r="I675" s="57" t="s">
        <v>2014</v>
      </c>
      <c r="J675" s="53" t="s">
        <v>1992</v>
      </c>
      <c r="K675" s="57" t="s">
        <v>2014</v>
      </c>
    </row>
    <row r="676" spans="1:11" x14ac:dyDescent="0.3">
      <c r="A676" t="str">
        <f>DataInput[[#This Row],[Taxonomy]]&amp;DataInput[[#This Row],[South Africa Activity No]]&amp;DataInput[[#This Row],[Environmental Objectives]]</f>
        <v>Rwanda7.4.3Sustainable use of water and marine resources</v>
      </c>
      <c r="B676" t="s">
        <v>1961</v>
      </c>
      <c r="C676" s="78">
        <f>C675</f>
        <v>25</v>
      </c>
      <c r="D676" s="53">
        <v>7.4</v>
      </c>
      <c r="E676" s="53" t="s">
        <v>2144</v>
      </c>
      <c r="F676" s="53" t="s">
        <v>2143</v>
      </c>
      <c r="G676" s="53" t="s">
        <v>2191</v>
      </c>
      <c r="H676" s="53">
        <v>37000</v>
      </c>
      <c r="I676" s="57" t="s">
        <v>2014</v>
      </c>
      <c r="J676" s="53" t="s">
        <v>2009</v>
      </c>
      <c r="K676" s="57" t="s">
        <v>2014</v>
      </c>
    </row>
    <row r="677" spans="1:11" x14ac:dyDescent="0.3">
      <c r="A677" t="str">
        <f>DataInput[[#This Row],[Taxonomy]]&amp;DataInput[[#This Row],[South Africa Activity No]]&amp;DataInput[[#This Row],[Environmental Objectives]]</f>
        <v>Rwanda7.4.3Ecosystem protection and 
restoration</v>
      </c>
      <c r="B677" t="s">
        <v>1961</v>
      </c>
      <c r="C677" s="78">
        <f>C676</f>
        <v>25</v>
      </c>
      <c r="D677" s="53">
        <v>7.4</v>
      </c>
      <c r="E677" s="53" t="s">
        <v>2144</v>
      </c>
      <c r="F677" s="53" t="s">
        <v>2143</v>
      </c>
      <c r="G677" s="53" t="s">
        <v>2191</v>
      </c>
      <c r="H677" s="53">
        <v>37000</v>
      </c>
      <c r="I677" s="57" t="s">
        <v>2014</v>
      </c>
      <c r="J677" s="53" t="s">
        <v>2007</v>
      </c>
      <c r="K677" s="57" t="s">
        <v>2014</v>
      </c>
    </row>
    <row r="678" spans="1:11" x14ac:dyDescent="0.3">
      <c r="A678" t="str">
        <f>DataInput[[#This Row],[Taxonomy]]&amp;DataInput[[#This Row],[South Africa Activity No]]&amp;DataInput[[#This Row],[Environmental Objectives]]</f>
        <v>Rwanda7.4.3Pollution prevention</v>
      </c>
      <c r="B678" t="s">
        <v>1961</v>
      </c>
      <c r="C678" s="78">
        <f>C677</f>
        <v>25</v>
      </c>
      <c r="D678" s="53">
        <v>7.4</v>
      </c>
      <c r="E678" s="53" t="s">
        <v>2144</v>
      </c>
      <c r="F678" s="53" t="s">
        <v>2143</v>
      </c>
      <c r="G678" s="53" t="s">
        <v>2191</v>
      </c>
      <c r="H678" s="53">
        <v>37000</v>
      </c>
      <c r="I678" s="57" t="s">
        <v>2014</v>
      </c>
      <c r="J678" s="53" t="s">
        <v>2003</v>
      </c>
      <c r="K678" s="57" t="s">
        <v>2014</v>
      </c>
    </row>
    <row r="679" spans="1:11" x14ac:dyDescent="0.3">
      <c r="A679" t="str">
        <f>DataInput[[#This Row],[Taxonomy]]&amp;DataInput[[#This Row],[South Africa Activity No]]&amp;DataInput[[#This Row],[Environmental Objectives]]</f>
        <v>Rwanda7.4.3Sustainable resource use and circularity</v>
      </c>
      <c r="B679" t="s">
        <v>1961</v>
      </c>
      <c r="C679" s="78">
        <f>C678</f>
        <v>25</v>
      </c>
      <c r="D679" s="53">
        <v>7.4</v>
      </c>
      <c r="E679" s="53" t="s">
        <v>2144</v>
      </c>
      <c r="F679" s="53" t="s">
        <v>2143</v>
      </c>
      <c r="G679" s="53" t="s">
        <v>2191</v>
      </c>
      <c r="H679" s="53">
        <v>37000</v>
      </c>
      <c r="I679" s="57" t="s">
        <v>2014</v>
      </c>
      <c r="J679" s="53" t="s">
        <v>1959</v>
      </c>
      <c r="K679" s="57" t="s">
        <v>2014</v>
      </c>
    </row>
    <row r="680" spans="1:11" x14ac:dyDescent="0.3">
      <c r="A680" t="str">
        <f>DataInput[[#This Row],[Taxonomy]]&amp;DataInput[[#This Row],[South Africa Activity No]]&amp;DataInput[[#This Row],[Environmental Objectives]]</f>
        <v>Rwanda7.4.4Climate change mitigation</v>
      </c>
      <c r="B680" t="s">
        <v>1961</v>
      </c>
      <c r="C680" s="78">
        <v>26</v>
      </c>
      <c r="D680" s="53">
        <v>7.4</v>
      </c>
      <c r="E680" s="53" t="s">
        <v>2144</v>
      </c>
      <c r="F680" s="53" t="s">
        <v>2143</v>
      </c>
      <c r="G680" s="53" t="s">
        <v>2187</v>
      </c>
      <c r="H680" s="53">
        <v>38110</v>
      </c>
      <c r="I680" s="57" t="s">
        <v>2014</v>
      </c>
      <c r="J680" s="53" t="s">
        <v>2477</v>
      </c>
      <c r="K680" s="57" t="s">
        <v>2014</v>
      </c>
    </row>
    <row r="681" spans="1:11" x14ac:dyDescent="0.3">
      <c r="A681" t="str">
        <f>DataInput[[#This Row],[Taxonomy]]&amp;DataInput[[#This Row],[South Africa Activity No]]&amp;DataInput[[#This Row],[Environmental Objectives]]</f>
        <v>Rwanda7.4.4Climate change adaptation</v>
      </c>
      <c r="B681" t="s">
        <v>1961</v>
      </c>
      <c r="C681" s="78">
        <f>C680</f>
        <v>26</v>
      </c>
      <c r="D681" s="53">
        <v>7.4</v>
      </c>
      <c r="E681" s="53" t="s">
        <v>2144</v>
      </c>
      <c r="F681" s="53" t="s">
        <v>2143</v>
      </c>
      <c r="G681" s="53" t="s">
        <v>2187</v>
      </c>
      <c r="H681" s="53">
        <v>38110</v>
      </c>
      <c r="I681" s="57" t="s">
        <v>2014</v>
      </c>
      <c r="J681" s="53" t="s">
        <v>1992</v>
      </c>
      <c r="K681" s="57" t="s">
        <v>2014</v>
      </c>
    </row>
    <row r="682" spans="1:11" x14ac:dyDescent="0.3">
      <c r="A682" t="str">
        <f>DataInput[[#This Row],[Taxonomy]]&amp;DataInput[[#This Row],[South Africa Activity No]]&amp;DataInput[[#This Row],[Environmental Objectives]]</f>
        <v>Rwanda7.4.4Sustainable use of water and marine resources</v>
      </c>
      <c r="B682" t="s">
        <v>1961</v>
      </c>
      <c r="C682" s="78">
        <f>C681</f>
        <v>26</v>
      </c>
      <c r="D682" s="53">
        <v>7.4</v>
      </c>
      <c r="E682" s="53" t="s">
        <v>2144</v>
      </c>
      <c r="F682" s="53" t="s">
        <v>2143</v>
      </c>
      <c r="G682" s="53" t="s">
        <v>2187</v>
      </c>
      <c r="H682" s="53">
        <v>38110</v>
      </c>
      <c r="I682" s="57" t="s">
        <v>2014</v>
      </c>
      <c r="J682" s="53" t="s">
        <v>2009</v>
      </c>
      <c r="K682" s="57" t="s">
        <v>2014</v>
      </c>
    </row>
    <row r="683" spans="1:11" x14ac:dyDescent="0.3">
      <c r="A683" t="str">
        <f>DataInput[[#This Row],[Taxonomy]]&amp;DataInput[[#This Row],[South Africa Activity No]]&amp;DataInput[[#This Row],[Environmental Objectives]]</f>
        <v>Rwanda7.4.4Ecosystem protection and 
restoration</v>
      </c>
      <c r="B683" t="s">
        <v>1961</v>
      </c>
      <c r="C683" s="78">
        <f>C682</f>
        <v>26</v>
      </c>
      <c r="D683" s="53">
        <v>7.4</v>
      </c>
      <c r="E683" s="53" t="s">
        <v>2144</v>
      </c>
      <c r="F683" s="53" t="s">
        <v>2143</v>
      </c>
      <c r="G683" s="53" t="s">
        <v>2187</v>
      </c>
      <c r="H683" s="53">
        <v>38110</v>
      </c>
      <c r="I683" s="57" t="s">
        <v>2014</v>
      </c>
      <c r="J683" s="53" t="s">
        <v>2007</v>
      </c>
      <c r="K683" s="57" t="s">
        <v>2014</v>
      </c>
    </row>
    <row r="684" spans="1:11" x14ac:dyDescent="0.3">
      <c r="A684" t="str">
        <f>DataInput[[#This Row],[Taxonomy]]&amp;DataInput[[#This Row],[South Africa Activity No]]&amp;DataInput[[#This Row],[Environmental Objectives]]</f>
        <v>Rwanda7.4.4Pollution prevention</v>
      </c>
      <c r="B684" t="s">
        <v>1961</v>
      </c>
      <c r="C684" s="78">
        <f>C683</f>
        <v>26</v>
      </c>
      <c r="D684" s="53">
        <v>7.4</v>
      </c>
      <c r="E684" s="53" t="s">
        <v>2144</v>
      </c>
      <c r="F684" s="53" t="s">
        <v>2143</v>
      </c>
      <c r="G684" s="53" t="s">
        <v>2187</v>
      </c>
      <c r="H684" s="53">
        <v>38110</v>
      </c>
      <c r="I684" s="57" t="s">
        <v>2014</v>
      </c>
      <c r="J684" s="53" t="s">
        <v>2003</v>
      </c>
      <c r="K684" s="57" t="s">
        <v>2014</v>
      </c>
    </row>
    <row r="685" spans="1:11" x14ac:dyDescent="0.3">
      <c r="A685" t="str">
        <f>DataInput[[#This Row],[Taxonomy]]&amp;DataInput[[#This Row],[South Africa Activity No]]&amp;DataInput[[#This Row],[Environmental Objectives]]</f>
        <v>Rwanda7.4.4Sustainable resource use and circularity</v>
      </c>
      <c r="B685" t="s">
        <v>1961</v>
      </c>
      <c r="C685" s="78">
        <f>C684</f>
        <v>26</v>
      </c>
      <c r="D685" s="53">
        <v>7.4</v>
      </c>
      <c r="E685" s="53" t="s">
        <v>2144</v>
      </c>
      <c r="F685" s="53" t="s">
        <v>2143</v>
      </c>
      <c r="G685" s="53" t="s">
        <v>2187</v>
      </c>
      <c r="H685" s="53">
        <v>38110</v>
      </c>
      <c r="I685" s="57" t="s">
        <v>2014</v>
      </c>
      <c r="J685" s="53" t="s">
        <v>1959</v>
      </c>
      <c r="K685" s="57" t="s">
        <v>2014</v>
      </c>
    </row>
    <row r="686" spans="1:11" x14ac:dyDescent="0.3">
      <c r="A686" t="str">
        <f>DataInput[[#This Row],[Taxonomy]]&amp;DataInput[[#This Row],[South Africa Activity No]]&amp;DataInput[[#This Row],[Environmental Objectives]]</f>
        <v>Rwanda7.4.5Climate change mitigation</v>
      </c>
      <c r="B686" t="s">
        <v>1961</v>
      </c>
      <c r="C686" s="78">
        <v>27</v>
      </c>
      <c r="D686" s="53">
        <v>7.4</v>
      </c>
      <c r="E686" s="53" t="s">
        <v>2144</v>
      </c>
      <c r="F686" s="53" t="s">
        <v>2143</v>
      </c>
      <c r="G686" s="53" t="s">
        <v>2177</v>
      </c>
      <c r="H686" s="53">
        <v>38210</v>
      </c>
      <c r="I686" s="57" t="s">
        <v>2014</v>
      </c>
      <c r="J686" s="53" t="s">
        <v>2477</v>
      </c>
      <c r="K686" s="57" t="s">
        <v>2014</v>
      </c>
    </row>
    <row r="687" spans="1:11" x14ac:dyDescent="0.3">
      <c r="A687" t="str">
        <f>DataInput[[#This Row],[Taxonomy]]&amp;DataInput[[#This Row],[South Africa Activity No]]&amp;DataInput[[#This Row],[Environmental Objectives]]</f>
        <v>Rwanda7.4.5Climate change adaptation</v>
      </c>
      <c r="B687" t="s">
        <v>1961</v>
      </c>
      <c r="C687" s="78">
        <f>C686</f>
        <v>27</v>
      </c>
      <c r="D687" s="53">
        <v>7.4</v>
      </c>
      <c r="E687" s="53" t="s">
        <v>2144</v>
      </c>
      <c r="F687" s="53" t="s">
        <v>2143</v>
      </c>
      <c r="G687" s="53" t="s">
        <v>2177</v>
      </c>
      <c r="H687" s="53">
        <v>38210</v>
      </c>
      <c r="I687" s="57" t="s">
        <v>2014</v>
      </c>
      <c r="J687" s="53" t="s">
        <v>1992</v>
      </c>
      <c r="K687" s="57" t="s">
        <v>2014</v>
      </c>
    </row>
    <row r="688" spans="1:11" x14ac:dyDescent="0.3">
      <c r="A688" t="str">
        <f>DataInput[[#This Row],[Taxonomy]]&amp;DataInput[[#This Row],[South Africa Activity No]]&amp;DataInput[[#This Row],[Environmental Objectives]]</f>
        <v>Rwanda7.4.5Sustainable use of water and marine resources</v>
      </c>
      <c r="B688" t="s">
        <v>1961</v>
      </c>
      <c r="C688" s="78">
        <f>C687</f>
        <v>27</v>
      </c>
      <c r="D688" s="53">
        <v>7.4</v>
      </c>
      <c r="E688" s="53" t="s">
        <v>2144</v>
      </c>
      <c r="F688" s="53" t="s">
        <v>2143</v>
      </c>
      <c r="G688" s="53" t="s">
        <v>2177</v>
      </c>
      <c r="H688" s="53">
        <v>38210</v>
      </c>
      <c r="I688" s="57" t="s">
        <v>2014</v>
      </c>
      <c r="J688" s="53" t="s">
        <v>2009</v>
      </c>
      <c r="K688" s="57" t="s">
        <v>2014</v>
      </c>
    </row>
    <row r="689" spans="1:11" x14ac:dyDescent="0.3">
      <c r="A689" t="str">
        <f>DataInput[[#This Row],[Taxonomy]]&amp;DataInput[[#This Row],[South Africa Activity No]]&amp;DataInput[[#This Row],[Environmental Objectives]]</f>
        <v>Rwanda7.4.5Ecosystem protection and 
restoration</v>
      </c>
      <c r="B689" t="s">
        <v>1961</v>
      </c>
      <c r="C689" s="78">
        <f>C688</f>
        <v>27</v>
      </c>
      <c r="D689" s="53">
        <v>7.4</v>
      </c>
      <c r="E689" s="53" t="s">
        <v>2144</v>
      </c>
      <c r="F689" s="53" t="s">
        <v>2143</v>
      </c>
      <c r="G689" s="53" t="s">
        <v>2177</v>
      </c>
      <c r="H689" s="53">
        <v>38210</v>
      </c>
      <c r="I689" s="57" t="s">
        <v>2014</v>
      </c>
      <c r="J689" s="53" t="s">
        <v>2007</v>
      </c>
      <c r="K689" s="57" t="s">
        <v>2014</v>
      </c>
    </row>
    <row r="690" spans="1:11" x14ac:dyDescent="0.3">
      <c r="A690" t="str">
        <f>DataInput[[#This Row],[Taxonomy]]&amp;DataInput[[#This Row],[South Africa Activity No]]&amp;DataInput[[#This Row],[Environmental Objectives]]</f>
        <v>Rwanda7.4.5Pollution prevention</v>
      </c>
      <c r="B690" t="s">
        <v>1961</v>
      </c>
      <c r="C690" s="78">
        <f>C689</f>
        <v>27</v>
      </c>
      <c r="D690" s="53">
        <v>7.4</v>
      </c>
      <c r="E690" s="53" t="s">
        <v>2144</v>
      </c>
      <c r="F690" s="53" t="s">
        <v>2143</v>
      </c>
      <c r="G690" s="53" t="s">
        <v>2177</v>
      </c>
      <c r="H690" s="53">
        <v>38210</v>
      </c>
      <c r="I690" s="57" t="s">
        <v>2014</v>
      </c>
      <c r="J690" s="53" t="s">
        <v>2003</v>
      </c>
      <c r="K690" s="57" t="s">
        <v>2014</v>
      </c>
    </row>
    <row r="691" spans="1:11" x14ac:dyDescent="0.3">
      <c r="A691" t="str">
        <f>DataInput[[#This Row],[Taxonomy]]&amp;DataInput[[#This Row],[South Africa Activity No]]&amp;DataInput[[#This Row],[Environmental Objectives]]</f>
        <v>Rwanda7.4.5Sustainable resource use and circularity</v>
      </c>
      <c r="B691" t="s">
        <v>1961</v>
      </c>
      <c r="C691" s="78">
        <f>C690</f>
        <v>27</v>
      </c>
      <c r="D691" s="53">
        <v>7.4</v>
      </c>
      <c r="E691" s="53" t="s">
        <v>2144</v>
      </c>
      <c r="F691" s="53" t="s">
        <v>2143</v>
      </c>
      <c r="G691" s="53" t="s">
        <v>2177</v>
      </c>
      <c r="H691" s="53">
        <v>38210</v>
      </c>
      <c r="I691" s="57" t="s">
        <v>2014</v>
      </c>
      <c r="J691" s="53" t="s">
        <v>1959</v>
      </c>
      <c r="K691" s="57" t="s">
        <v>2014</v>
      </c>
    </row>
    <row r="692" spans="1:11" x14ac:dyDescent="0.3">
      <c r="A692" t="str">
        <f>DataInput[[#This Row],[Taxonomy]]&amp;DataInput[[#This Row],[South Africa Activity No]]&amp;DataInput[[#This Row],[Environmental Objectives]]</f>
        <v>Rwanda7.4.6Climate change mitigation</v>
      </c>
      <c r="B692" t="s">
        <v>1961</v>
      </c>
      <c r="C692" s="78">
        <v>28</v>
      </c>
      <c r="D692" s="53">
        <v>7.4</v>
      </c>
      <c r="E692" s="53" t="s">
        <v>2144</v>
      </c>
      <c r="F692" s="53" t="s">
        <v>2143</v>
      </c>
      <c r="G692" s="53" t="s">
        <v>2171</v>
      </c>
      <c r="H692" s="53">
        <v>38210</v>
      </c>
      <c r="I692" s="57" t="s">
        <v>2014</v>
      </c>
      <c r="J692" s="53" t="s">
        <v>2477</v>
      </c>
      <c r="K692" s="57" t="s">
        <v>2014</v>
      </c>
    </row>
    <row r="693" spans="1:11" x14ac:dyDescent="0.3">
      <c r="A693" t="str">
        <f>DataInput[[#This Row],[Taxonomy]]&amp;DataInput[[#This Row],[South Africa Activity No]]&amp;DataInput[[#This Row],[Environmental Objectives]]</f>
        <v>Rwanda7.4.6Climate change adaptation</v>
      </c>
      <c r="B693" t="s">
        <v>1961</v>
      </c>
      <c r="C693" s="78">
        <f>C692</f>
        <v>28</v>
      </c>
      <c r="D693" s="53">
        <v>7.4</v>
      </c>
      <c r="E693" s="53" t="s">
        <v>2144</v>
      </c>
      <c r="F693" s="53" t="s">
        <v>2143</v>
      </c>
      <c r="G693" s="53" t="s">
        <v>2171</v>
      </c>
      <c r="H693" s="53">
        <v>38210</v>
      </c>
      <c r="I693" s="57" t="s">
        <v>2014</v>
      </c>
      <c r="J693" s="53" t="s">
        <v>1992</v>
      </c>
      <c r="K693" s="57" t="s">
        <v>2014</v>
      </c>
    </row>
    <row r="694" spans="1:11" x14ac:dyDescent="0.3">
      <c r="A694" t="str">
        <f>DataInput[[#This Row],[Taxonomy]]&amp;DataInput[[#This Row],[South Africa Activity No]]&amp;DataInput[[#This Row],[Environmental Objectives]]</f>
        <v>Rwanda7.4.6Sustainable use of water and marine resources</v>
      </c>
      <c r="B694" t="s">
        <v>1961</v>
      </c>
      <c r="C694" s="78">
        <f>C693</f>
        <v>28</v>
      </c>
      <c r="D694" s="53">
        <v>7.4</v>
      </c>
      <c r="E694" s="53" t="s">
        <v>2144</v>
      </c>
      <c r="F694" s="53" t="s">
        <v>2143</v>
      </c>
      <c r="G694" s="53" t="s">
        <v>2171</v>
      </c>
      <c r="H694" s="53">
        <v>38210</v>
      </c>
      <c r="I694" s="57" t="s">
        <v>2014</v>
      </c>
      <c r="J694" s="53" t="s">
        <v>2009</v>
      </c>
      <c r="K694" s="57" t="s">
        <v>2014</v>
      </c>
    </row>
    <row r="695" spans="1:11" x14ac:dyDescent="0.3">
      <c r="A695" t="str">
        <f>DataInput[[#This Row],[Taxonomy]]&amp;DataInput[[#This Row],[South Africa Activity No]]&amp;DataInput[[#This Row],[Environmental Objectives]]</f>
        <v>Rwanda7.4.6Ecosystem protection and 
restoration</v>
      </c>
      <c r="B695" t="s">
        <v>1961</v>
      </c>
      <c r="C695" s="78">
        <f>C694</f>
        <v>28</v>
      </c>
      <c r="D695" s="53">
        <v>7.4</v>
      </c>
      <c r="E695" s="53" t="s">
        <v>2144</v>
      </c>
      <c r="F695" s="53" t="s">
        <v>2143</v>
      </c>
      <c r="G695" s="53" t="s">
        <v>2171</v>
      </c>
      <c r="H695" s="53">
        <v>38210</v>
      </c>
      <c r="I695" s="57" t="s">
        <v>2014</v>
      </c>
      <c r="J695" s="53" t="s">
        <v>2007</v>
      </c>
      <c r="K695" s="57" t="s">
        <v>2014</v>
      </c>
    </row>
    <row r="696" spans="1:11" x14ac:dyDescent="0.3">
      <c r="A696" t="str">
        <f>DataInput[[#This Row],[Taxonomy]]&amp;DataInput[[#This Row],[South Africa Activity No]]&amp;DataInput[[#This Row],[Environmental Objectives]]</f>
        <v>Rwanda7.4.6Pollution prevention</v>
      </c>
      <c r="B696" t="s">
        <v>1961</v>
      </c>
      <c r="C696" s="78">
        <f>C695</f>
        <v>28</v>
      </c>
      <c r="D696" s="53">
        <v>7.4</v>
      </c>
      <c r="E696" s="53" t="s">
        <v>2144</v>
      </c>
      <c r="F696" s="53" t="s">
        <v>2143</v>
      </c>
      <c r="G696" s="53" t="s">
        <v>2171</v>
      </c>
      <c r="H696" s="53">
        <v>38210</v>
      </c>
      <c r="I696" s="57" t="s">
        <v>2014</v>
      </c>
      <c r="J696" s="53" t="s">
        <v>2003</v>
      </c>
      <c r="K696" s="57" t="s">
        <v>2014</v>
      </c>
    </row>
    <row r="697" spans="1:11" x14ac:dyDescent="0.3">
      <c r="A697" t="str">
        <f>DataInput[[#This Row],[Taxonomy]]&amp;DataInput[[#This Row],[South Africa Activity No]]&amp;DataInput[[#This Row],[Environmental Objectives]]</f>
        <v>Rwanda7.4.6Sustainable resource use and circularity</v>
      </c>
      <c r="B697" t="s">
        <v>1961</v>
      </c>
      <c r="C697" s="78">
        <f>C696</f>
        <v>28</v>
      </c>
      <c r="D697" s="53">
        <v>7.4</v>
      </c>
      <c r="E697" s="53" t="s">
        <v>2144</v>
      </c>
      <c r="F697" s="53" t="s">
        <v>2143</v>
      </c>
      <c r="G697" s="53" t="s">
        <v>2171</v>
      </c>
      <c r="H697" s="53">
        <v>38210</v>
      </c>
      <c r="I697" s="57" t="s">
        <v>2014</v>
      </c>
      <c r="J697" s="53" t="s">
        <v>1959</v>
      </c>
      <c r="K697" s="57" t="s">
        <v>2014</v>
      </c>
    </row>
    <row r="698" spans="1:11" x14ac:dyDescent="0.3">
      <c r="A698" t="str">
        <f>DataInput[[#This Row],[Taxonomy]]&amp;DataInput[[#This Row],[South Africa Activity No]]&amp;DataInput[[#This Row],[Environmental Objectives]]</f>
        <v>Rwanda7.4.7Climate change mitigation</v>
      </c>
      <c r="B698" t="s">
        <v>1961</v>
      </c>
      <c r="C698" s="78">
        <v>29</v>
      </c>
      <c r="D698" s="53">
        <v>7.4</v>
      </c>
      <c r="E698" s="53" t="s">
        <v>2144</v>
      </c>
      <c r="F698" s="53" t="s">
        <v>2143</v>
      </c>
      <c r="G698" s="53" t="s">
        <v>2169</v>
      </c>
      <c r="H698" s="53">
        <v>38210</v>
      </c>
      <c r="I698" s="57" t="s">
        <v>2014</v>
      </c>
      <c r="J698" s="53" t="s">
        <v>2477</v>
      </c>
      <c r="K698" s="57" t="s">
        <v>2014</v>
      </c>
    </row>
    <row r="699" spans="1:11" x14ac:dyDescent="0.3">
      <c r="A699" t="str">
        <f>DataInput[[#This Row],[Taxonomy]]&amp;DataInput[[#This Row],[South Africa Activity No]]&amp;DataInput[[#This Row],[Environmental Objectives]]</f>
        <v>Rwanda7.4.7Climate change adaptation</v>
      </c>
      <c r="B699" t="s">
        <v>1961</v>
      </c>
      <c r="C699" s="78">
        <f>C698</f>
        <v>29</v>
      </c>
      <c r="D699" s="53">
        <v>7.4</v>
      </c>
      <c r="E699" s="53" t="s">
        <v>2144</v>
      </c>
      <c r="F699" s="53" t="s">
        <v>2143</v>
      </c>
      <c r="G699" s="53" t="s">
        <v>2169</v>
      </c>
      <c r="H699" s="53">
        <v>38210</v>
      </c>
      <c r="I699" s="57" t="s">
        <v>2014</v>
      </c>
      <c r="J699" s="53" t="s">
        <v>1992</v>
      </c>
      <c r="K699" s="57" t="s">
        <v>2014</v>
      </c>
    </row>
    <row r="700" spans="1:11" x14ac:dyDescent="0.3">
      <c r="A700" t="str">
        <f>DataInput[[#This Row],[Taxonomy]]&amp;DataInput[[#This Row],[South Africa Activity No]]&amp;DataInput[[#This Row],[Environmental Objectives]]</f>
        <v>Rwanda7.4.7Sustainable use of water and marine resources</v>
      </c>
      <c r="B700" t="s">
        <v>1961</v>
      </c>
      <c r="C700" s="78">
        <f>C699</f>
        <v>29</v>
      </c>
      <c r="D700" s="53">
        <v>7.4</v>
      </c>
      <c r="E700" s="53" t="s">
        <v>2144</v>
      </c>
      <c r="F700" s="53" t="s">
        <v>2143</v>
      </c>
      <c r="G700" s="53" t="s">
        <v>2169</v>
      </c>
      <c r="H700" s="53">
        <v>38210</v>
      </c>
      <c r="I700" s="57" t="s">
        <v>2014</v>
      </c>
      <c r="J700" s="53" t="s">
        <v>2009</v>
      </c>
      <c r="K700" s="57" t="s">
        <v>2014</v>
      </c>
    </row>
    <row r="701" spans="1:11" x14ac:dyDescent="0.3">
      <c r="A701" t="str">
        <f>DataInput[[#This Row],[Taxonomy]]&amp;DataInput[[#This Row],[South Africa Activity No]]&amp;DataInput[[#This Row],[Environmental Objectives]]</f>
        <v>Rwanda7.4.7Ecosystem protection and 
restoration</v>
      </c>
      <c r="B701" t="s">
        <v>1961</v>
      </c>
      <c r="C701" s="78">
        <f>C700</f>
        <v>29</v>
      </c>
      <c r="D701" s="53">
        <v>7.4</v>
      </c>
      <c r="E701" s="53" t="s">
        <v>2144</v>
      </c>
      <c r="F701" s="53" t="s">
        <v>2143</v>
      </c>
      <c r="G701" s="53" t="s">
        <v>2169</v>
      </c>
      <c r="H701" s="53">
        <v>38210</v>
      </c>
      <c r="I701" s="57" t="s">
        <v>2014</v>
      </c>
      <c r="J701" s="53" t="s">
        <v>2007</v>
      </c>
      <c r="K701" s="57" t="s">
        <v>2014</v>
      </c>
    </row>
    <row r="702" spans="1:11" x14ac:dyDescent="0.3">
      <c r="A702" t="str">
        <f>DataInput[[#This Row],[Taxonomy]]&amp;DataInput[[#This Row],[South Africa Activity No]]&amp;DataInput[[#This Row],[Environmental Objectives]]</f>
        <v>Rwanda7.4.7Pollution prevention</v>
      </c>
      <c r="B702" t="s">
        <v>1961</v>
      </c>
      <c r="C702" s="78">
        <f>C701</f>
        <v>29</v>
      </c>
      <c r="D702" s="53">
        <v>7.4</v>
      </c>
      <c r="E702" s="53" t="s">
        <v>2144</v>
      </c>
      <c r="F702" s="53" t="s">
        <v>2143</v>
      </c>
      <c r="G702" s="53" t="s">
        <v>2169</v>
      </c>
      <c r="H702" s="53">
        <v>38210</v>
      </c>
      <c r="I702" s="57" t="s">
        <v>2014</v>
      </c>
      <c r="J702" s="53" t="s">
        <v>2003</v>
      </c>
      <c r="K702" s="57" t="s">
        <v>2014</v>
      </c>
    </row>
    <row r="703" spans="1:11" x14ac:dyDescent="0.3">
      <c r="A703" t="str">
        <f>DataInput[[#This Row],[Taxonomy]]&amp;DataInput[[#This Row],[South Africa Activity No]]&amp;DataInput[[#This Row],[Environmental Objectives]]</f>
        <v>Rwanda7.4.7Sustainable resource use and circularity</v>
      </c>
      <c r="B703" t="s">
        <v>1961</v>
      </c>
      <c r="C703" s="78">
        <f>C702</f>
        <v>29</v>
      </c>
      <c r="D703" s="53">
        <v>7.4</v>
      </c>
      <c r="E703" s="53" t="s">
        <v>2144</v>
      </c>
      <c r="F703" s="53" t="s">
        <v>2143</v>
      </c>
      <c r="G703" s="53" t="s">
        <v>2169</v>
      </c>
      <c r="H703" s="53">
        <v>38210</v>
      </c>
      <c r="I703" s="57" t="s">
        <v>2014</v>
      </c>
      <c r="J703" s="53" t="s">
        <v>1959</v>
      </c>
      <c r="K703" s="57" t="s">
        <v>2014</v>
      </c>
    </row>
    <row r="704" spans="1:11" x14ac:dyDescent="0.3">
      <c r="A704" t="str">
        <f>DataInput[[#This Row],[Taxonomy]]&amp;DataInput[[#This Row],[South Africa Activity No]]&amp;DataInput[[#This Row],[Environmental Objectives]]</f>
        <v>Rwanda7.4.8Climate change mitigation</v>
      </c>
      <c r="B704" t="s">
        <v>1961</v>
      </c>
      <c r="C704" s="78">
        <v>30</v>
      </c>
      <c r="D704" s="53">
        <v>7.4</v>
      </c>
      <c r="E704" s="53" t="s">
        <v>2144</v>
      </c>
      <c r="F704" s="53" t="s">
        <v>2143</v>
      </c>
      <c r="G704" s="53" t="s">
        <v>2163</v>
      </c>
      <c r="H704" s="53">
        <v>39000</v>
      </c>
      <c r="I704" s="57" t="s">
        <v>2014</v>
      </c>
      <c r="J704" s="53" t="s">
        <v>2477</v>
      </c>
      <c r="K704" s="57" t="s">
        <v>2014</v>
      </c>
    </row>
    <row r="705" spans="1:11" x14ac:dyDescent="0.3">
      <c r="A705" t="str">
        <f>DataInput[[#This Row],[Taxonomy]]&amp;DataInput[[#This Row],[South Africa Activity No]]&amp;DataInput[[#This Row],[Environmental Objectives]]</f>
        <v>Rwanda7.4.8Climate change adaptation</v>
      </c>
      <c r="B705" t="s">
        <v>1961</v>
      </c>
      <c r="C705" s="78">
        <f>C704</f>
        <v>30</v>
      </c>
      <c r="D705" s="53">
        <v>7.4</v>
      </c>
      <c r="E705" s="53" t="s">
        <v>2144</v>
      </c>
      <c r="F705" s="53" t="s">
        <v>2143</v>
      </c>
      <c r="G705" s="53" t="s">
        <v>2163</v>
      </c>
      <c r="H705" s="53">
        <v>39000</v>
      </c>
      <c r="I705" s="57" t="s">
        <v>2014</v>
      </c>
      <c r="J705" s="53" t="s">
        <v>1992</v>
      </c>
      <c r="K705" s="57" t="s">
        <v>2014</v>
      </c>
    </row>
    <row r="706" spans="1:11" x14ac:dyDescent="0.3">
      <c r="A706" t="str">
        <f>DataInput[[#This Row],[Taxonomy]]&amp;DataInput[[#This Row],[South Africa Activity No]]&amp;DataInput[[#This Row],[Environmental Objectives]]</f>
        <v>Rwanda7.4.8Sustainable use of water and marine resources</v>
      </c>
      <c r="B706" t="s">
        <v>1961</v>
      </c>
      <c r="C706" s="78">
        <f>C705</f>
        <v>30</v>
      </c>
      <c r="D706" s="53">
        <v>7.4</v>
      </c>
      <c r="E706" s="53" t="s">
        <v>2144</v>
      </c>
      <c r="F706" s="53" t="s">
        <v>2143</v>
      </c>
      <c r="G706" s="53" t="s">
        <v>2163</v>
      </c>
      <c r="H706" s="53">
        <v>39000</v>
      </c>
      <c r="I706" s="57" t="s">
        <v>2014</v>
      </c>
      <c r="J706" s="53" t="s">
        <v>2009</v>
      </c>
      <c r="K706" s="57" t="s">
        <v>2014</v>
      </c>
    </row>
    <row r="707" spans="1:11" x14ac:dyDescent="0.3">
      <c r="A707" t="str">
        <f>DataInput[[#This Row],[Taxonomy]]&amp;DataInput[[#This Row],[South Africa Activity No]]&amp;DataInput[[#This Row],[Environmental Objectives]]</f>
        <v>Rwanda7.4.8Ecosystem protection and 
restoration</v>
      </c>
      <c r="B707" t="s">
        <v>1961</v>
      </c>
      <c r="C707" s="78">
        <f>C706</f>
        <v>30</v>
      </c>
      <c r="D707" s="53">
        <v>7.4</v>
      </c>
      <c r="E707" s="53" t="s">
        <v>2144</v>
      </c>
      <c r="F707" s="53" t="s">
        <v>2143</v>
      </c>
      <c r="G707" s="53" t="s">
        <v>2163</v>
      </c>
      <c r="H707" s="53">
        <v>39000</v>
      </c>
      <c r="I707" s="57" t="s">
        <v>2014</v>
      </c>
      <c r="J707" s="53" t="s">
        <v>2007</v>
      </c>
      <c r="K707" s="57" t="s">
        <v>2014</v>
      </c>
    </row>
    <row r="708" spans="1:11" x14ac:dyDescent="0.3">
      <c r="A708" t="str">
        <f>DataInput[[#This Row],[Taxonomy]]&amp;DataInput[[#This Row],[South Africa Activity No]]&amp;DataInput[[#This Row],[Environmental Objectives]]</f>
        <v>Rwanda7.4.8Pollution prevention</v>
      </c>
      <c r="B708" t="s">
        <v>1961</v>
      </c>
      <c r="C708" s="78">
        <f>C707</f>
        <v>30</v>
      </c>
      <c r="D708" s="53">
        <v>7.4</v>
      </c>
      <c r="E708" s="53" t="s">
        <v>2144</v>
      </c>
      <c r="F708" s="53" t="s">
        <v>2143</v>
      </c>
      <c r="G708" s="53" t="s">
        <v>2163</v>
      </c>
      <c r="H708" s="53">
        <v>39000</v>
      </c>
      <c r="I708" s="57" t="s">
        <v>2014</v>
      </c>
      <c r="J708" s="53" t="s">
        <v>2003</v>
      </c>
      <c r="K708" s="57" t="s">
        <v>2014</v>
      </c>
    </row>
    <row r="709" spans="1:11" x14ac:dyDescent="0.3">
      <c r="A709" t="str">
        <f>DataInput[[#This Row],[Taxonomy]]&amp;DataInput[[#This Row],[South Africa Activity No]]&amp;DataInput[[#This Row],[Environmental Objectives]]</f>
        <v>Rwanda7.4.8Sustainable resource use and circularity</v>
      </c>
      <c r="B709" t="s">
        <v>1961</v>
      </c>
      <c r="C709" s="78">
        <f>C708</f>
        <v>30</v>
      </c>
      <c r="D709" s="53">
        <v>7.4</v>
      </c>
      <c r="E709" s="53" t="s">
        <v>2144</v>
      </c>
      <c r="F709" s="53" t="s">
        <v>2143</v>
      </c>
      <c r="G709" s="53" t="s">
        <v>2163</v>
      </c>
      <c r="H709" s="53">
        <v>39000</v>
      </c>
      <c r="I709" s="57" t="s">
        <v>2014</v>
      </c>
      <c r="J709" s="53" t="s">
        <v>1959</v>
      </c>
      <c r="K709" s="57" t="s">
        <v>2014</v>
      </c>
    </row>
    <row r="710" spans="1:11" x14ac:dyDescent="0.3">
      <c r="A710" t="str">
        <f>DataInput[[#This Row],[Taxonomy]]&amp;DataInput[[#This Row],[South Africa Activity No]]&amp;DataInput[[#This Row],[Environmental Objectives]]</f>
        <v>Rwanda7.4.9Climate change mitigation</v>
      </c>
      <c r="B710" t="s">
        <v>1961</v>
      </c>
      <c r="C710" s="78">
        <v>31</v>
      </c>
      <c r="D710" s="53">
        <v>7.4</v>
      </c>
      <c r="E710" s="53" t="s">
        <v>2144</v>
      </c>
      <c r="F710" s="53" t="s">
        <v>2143</v>
      </c>
      <c r="G710" s="53" t="s">
        <v>2158</v>
      </c>
      <c r="H710" s="53">
        <v>39</v>
      </c>
      <c r="I710" s="57" t="s">
        <v>2014</v>
      </c>
      <c r="J710" s="53" t="s">
        <v>2477</v>
      </c>
      <c r="K710" s="57" t="s">
        <v>2014</v>
      </c>
    </row>
    <row r="711" spans="1:11" x14ac:dyDescent="0.3">
      <c r="A711" t="str">
        <f>DataInput[[#This Row],[Taxonomy]]&amp;DataInput[[#This Row],[South Africa Activity No]]&amp;DataInput[[#This Row],[Environmental Objectives]]</f>
        <v>Rwanda7.4.9Climate change adaptation</v>
      </c>
      <c r="B711" t="s">
        <v>1961</v>
      </c>
      <c r="C711" s="78">
        <f>C710</f>
        <v>31</v>
      </c>
      <c r="D711" s="53">
        <v>7.4</v>
      </c>
      <c r="E711" s="53" t="s">
        <v>2144</v>
      </c>
      <c r="F711" s="53" t="s">
        <v>2143</v>
      </c>
      <c r="G711" s="53" t="s">
        <v>2158</v>
      </c>
      <c r="H711" s="53">
        <v>39</v>
      </c>
      <c r="I711" s="57" t="s">
        <v>2014</v>
      </c>
      <c r="J711" s="53" t="s">
        <v>1992</v>
      </c>
      <c r="K711" s="57" t="s">
        <v>2014</v>
      </c>
    </row>
    <row r="712" spans="1:11" x14ac:dyDescent="0.3">
      <c r="A712" t="str">
        <f>DataInput[[#This Row],[Taxonomy]]&amp;DataInput[[#This Row],[South Africa Activity No]]&amp;DataInput[[#This Row],[Environmental Objectives]]</f>
        <v>Rwanda7.4.9Sustainable use of water and marine resources</v>
      </c>
      <c r="B712" t="s">
        <v>1961</v>
      </c>
      <c r="C712" s="78">
        <f>C711</f>
        <v>31</v>
      </c>
      <c r="D712" s="53">
        <v>7.4</v>
      </c>
      <c r="E712" s="53" t="s">
        <v>2144</v>
      </c>
      <c r="F712" s="53" t="s">
        <v>2143</v>
      </c>
      <c r="G712" s="53" t="s">
        <v>2158</v>
      </c>
      <c r="H712" s="53">
        <v>39</v>
      </c>
      <c r="I712" s="57" t="s">
        <v>2014</v>
      </c>
      <c r="J712" s="53" t="s">
        <v>2009</v>
      </c>
      <c r="K712" s="57" t="s">
        <v>2014</v>
      </c>
    </row>
    <row r="713" spans="1:11" x14ac:dyDescent="0.3">
      <c r="A713" t="str">
        <f>DataInput[[#This Row],[Taxonomy]]&amp;DataInput[[#This Row],[South Africa Activity No]]&amp;DataInput[[#This Row],[Environmental Objectives]]</f>
        <v>Rwanda7.4.9Ecosystem protection and 
restoration</v>
      </c>
      <c r="B713" t="s">
        <v>1961</v>
      </c>
      <c r="C713" s="78">
        <f>C712</f>
        <v>31</v>
      </c>
      <c r="D713" s="53">
        <v>7.4</v>
      </c>
      <c r="E713" s="53" t="s">
        <v>2144</v>
      </c>
      <c r="F713" s="53" t="s">
        <v>2143</v>
      </c>
      <c r="G713" s="53" t="s">
        <v>2158</v>
      </c>
      <c r="H713" s="53">
        <v>39</v>
      </c>
      <c r="I713" s="57" t="s">
        <v>2014</v>
      </c>
      <c r="J713" s="53" t="s">
        <v>2007</v>
      </c>
      <c r="K713" s="57" t="s">
        <v>2014</v>
      </c>
    </row>
    <row r="714" spans="1:11" x14ac:dyDescent="0.3">
      <c r="A714" t="str">
        <f>DataInput[[#This Row],[Taxonomy]]&amp;DataInput[[#This Row],[South Africa Activity No]]&amp;DataInput[[#This Row],[Environmental Objectives]]</f>
        <v>Rwanda7.4.9Pollution prevention</v>
      </c>
      <c r="B714" t="s">
        <v>1961</v>
      </c>
      <c r="C714" s="78">
        <f>C713</f>
        <v>31</v>
      </c>
      <c r="D714" s="53">
        <v>7.4</v>
      </c>
      <c r="E714" s="53" t="s">
        <v>2144</v>
      </c>
      <c r="F714" s="53" t="s">
        <v>2143</v>
      </c>
      <c r="G714" s="53" t="s">
        <v>2158</v>
      </c>
      <c r="H714" s="53">
        <v>39</v>
      </c>
      <c r="I714" s="57" t="s">
        <v>2014</v>
      </c>
      <c r="J714" s="53" t="s">
        <v>2003</v>
      </c>
      <c r="K714" s="57" t="s">
        <v>2014</v>
      </c>
    </row>
    <row r="715" spans="1:11" x14ac:dyDescent="0.3">
      <c r="A715" t="str">
        <f>DataInput[[#This Row],[Taxonomy]]&amp;DataInput[[#This Row],[South Africa Activity No]]&amp;DataInput[[#This Row],[Environmental Objectives]]</f>
        <v>Rwanda7.4.9Sustainable resource use and circularity</v>
      </c>
      <c r="B715" t="s">
        <v>1961</v>
      </c>
      <c r="C715" s="78">
        <f>C714</f>
        <v>31</v>
      </c>
      <c r="D715" s="53">
        <v>7.4</v>
      </c>
      <c r="E715" s="53" t="s">
        <v>2144</v>
      </c>
      <c r="F715" s="53" t="s">
        <v>2143</v>
      </c>
      <c r="G715" s="53" t="s">
        <v>2158</v>
      </c>
      <c r="H715" s="53">
        <v>39</v>
      </c>
      <c r="I715" s="57" t="s">
        <v>2014</v>
      </c>
      <c r="J715" s="53" t="s">
        <v>1959</v>
      </c>
      <c r="K715" s="57" t="s">
        <v>2014</v>
      </c>
    </row>
    <row r="716" spans="1:11" x14ac:dyDescent="0.3">
      <c r="A716" t="str">
        <f>DataInput[[#This Row],[Taxonomy]]&amp;DataInput[[#This Row],[South Africa Activity No]]&amp;DataInput[[#This Row],[Environmental Objectives]]</f>
        <v>Rwanda7.4.10Climate change mitigation</v>
      </c>
      <c r="B716" t="s">
        <v>1961</v>
      </c>
      <c r="C716" s="78">
        <v>32</v>
      </c>
      <c r="D716" s="53">
        <v>7.4</v>
      </c>
      <c r="E716" s="53" t="s">
        <v>2144</v>
      </c>
      <c r="F716" s="53" t="s">
        <v>2143</v>
      </c>
      <c r="G716" s="53" t="s">
        <v>2155</v>
      </c>
      <c r="H716" s="53">
        <v>39</v>
      </c>
      <c r="I716" s="57" t="s">
        <v>2014</v>
      </c>
      <c r="J716" s="53" t="s">
        <v>2477</v>
      </c>
      <c r="K716" s="57" t="s">
        <v>2014</v>
      </c>
    </row>
    <row r="717" spans="1:11" x14ac:dyDescent="0.3">
      <c r="A717" t="str">
        <f>DataInput[[#This Row],[Taxonomy]]&amp;DataInput[[#This Row],[South Africa Activity No]]&amp;DataInput[[#This Row],[Environmental Objectives]]</f>
        <v>Rwanda7.4.10Climate change adaptation</v>
      </c>
      <c r="B717" t="s">
        <v>1961</v>
      </c>
      <c r="C717" s="78">
        <f>C716</f>
        <v>32</v>
      </c>
      <c r="D717" s="53">
        <v>7.4</v>
      </c>
      <c r="E717" s="53" t="s">
        <v>2144</v>
      </c>
      <c r="F717" s="53" t="s">
        <v>2143</v>
      </c>
      <c r="G717" s="53" t="s">
        <v>2155</v>
      </c>
      <c r="H717" s="53">
        <v>39</v>
      </c>
      <c r="I717" s="57" t="s">
        <v>2014</v>
      </c>
      <c r="J717" s="53" t="s">
        <v>1992</v>
      </c>
      <c r="K717" s="57" t="s">
        <v>2014</v>
      </c>
    </row>
    <row r="718" spans="1:11" x14ac:dyDescent="0.3">
      <c r="A718" t="str">
        <f>DataInput[[#This Row],[Taxonomy]]&amp;DataInput[[#This Row],[South Africa Activity No]]&amp;DataInput[[#This Row],[Environmental Objectives]]</f>
        <v>Rwanda7.4.10Sustainable use of water and marine resources</v>
      </c>
      <c r="B718" t="s">
        <v>1961</v>
      </c>
      <c r="C718" s="78">
        <f>C717</f>
        <v>32</v>
      </c>
      <c r="D718" s="53">
        <v>7.4</v>
      </c>
      <c r="E718" s="53" t="s">
        <v>2144</v>
      </c>
      <c r="F718" s="53" t="s">
        <v>2143</v>
      </c>
      <c r="G718" s="53" t="s">
        <v>2155</v>
      </c>
      <c r="H718" s="53">
        <v>39</v>
      </c>
      <c r="I718" s="57" t="s">
        <v>2014</v>
      </c>
      <c r="J718" s="53" t="s">
        <v>2009</v>
      </c>
      <c r="K718" s="57" t="s">
        <v>2014</v>
      </c>
    </row>
    <row r="719" spans="1:11" x14ac:dyDescent="0.3">
      <c r="A719" t="str">
        <f>DataInput[[#This Row],[Taxonomy]]&amp;DataInput[[#This Row],[South Africa Activity No]]&amp;DataInput[[#This Row],[Environmental Objectives]]</f>
        <v>Rwanda7.4.10Ecosystem protection and 
restoration</v>
      </c>
      <c r="B719" t="s">
        <v>1961</v>
      </c>
      <c r="C719" s="78">
        <f>C718</f>
        <v>32</v>
      </c>
      <c r="D719" s="53">
        <v>7.4</v>
      </c>
      <c r="E719" s="53" t="s">
        <v>2144</v>
      </c>
      <c r="F719" s="53" t="s">
        <v>2143</v>
      </c>
      <c r="G719" s="53" t="s">
        <v>2155</v>
      </c>
      <c r="H719" s="53">
        <v>39</v>
      </c>
      <c r="I719" s="57" t="s">
        <v>2014</v>
      </c>
      <c r="J719" s="53" t="s">
        <v>2007</v>
      </c>
      <c r="K719" s="57" t="s">
        <v>2014</v>
      </c>
    </row>
    <row r="720" spans="1:11" x14ac:dyDescent="0.3">
      <c r="A720" t="str">
        <f>DataInput[[#This Row],[Taxonomy]]&amp;DataInput[[#This Row],[South Africa Activity No]]&amp;DataInput[[#This Row],[Environmental Objectives]]</f>
        <v>Rwanda7.4.10Pollution prevention</v>
      </c>
      <c r="B720" t="s">
        <v>1961</v>
      </c>
      <c r="C720" s="78">
        <f>C719</f>
        <v>32</v>
      </c>
      <c r="D720" s="53">
        <v>7.4</v>
      </c>
      <c r="E720" s="53" t="s">
        <v>2144</v>
      </c>
      <c r="F720" s="53" t="s">
        <v>2143</v>
      </c>
      <c r="G720" s="53" t="s">
        <v>2155</v>
      </c>
      <c r="H720" s="53">
        <v>39</v>
      </c>
      <c r="I720" s="57" t="s">
        <v>2014</v>
      </c>
      <c r="J720" s="53" t="s">
        <v>2003</v>
      </c>
      <c r="K720" s="57" t="s">
        <v>2014</v>
      </c>
    </row>
    <row r="721" spans="1:11" x14ac:dyDescent="0.3">
      <c r="A721" t="str">
        <f>DataInput[[#This Row],[Taxonomy]]&amp;DataInput[[#This Row],[South Africa Activity No]]&amp;DataInput[[#This Row],[Environmental Objectives]]</f>
        <v>Rwanda7.4.10Sustainable resource use and circularity</v>
      </c>
      <c r="B721" t="s">
        <v>1961</v>
      </c>
      <c r="C721" s="78">
        <f>C720</f>
        <v>32</v>
      </c>
      <c r="D721" s="53">
        <v>7.4</v>
      </c>
      <c r="E721" s="53" t="s">
        <v>2144</v>
      </c>
      <c r="F721" s="53" t="s">
        <v>2143</v>
      </c>
      <c r="G721" s="53" t="s">
        <v>2155</v>
      </c>
      <c r="H721" s="53">
        <v>39</v>
      </c>
      <c r="I721" s="57" t="s">
        <v>2014</v>
      </c>
      <c r="J721" s="53" t="s">
        <v>1959</v>
      </c>
      <c r="K721" s="57" t="s">
        <v>2014</v>
      </c>
    </row>
    <row r="722" spans="1:11" x14ac:dyDescent="0.3">
      <c r="A722" t="str">
        <f>DataInput[[#This Row],[Taxonomy]]&amp;DataInput[[#This Row],[South Africa Activity No]]&amp;DataInput[[#This Row],[Environmental Objectives]]</f>
        <v>Rwanda7.4.11Climate change mitigation</v>
      </c>
      <c r="B722" t="s">
        <v>1961</v>
      </c>
      <c r="C722" s="79">
        <v>33</v>
      </c>
      <c r="D722" s="53">
        <v>7.4</v>
      </c>
      <c r="E722" s="53" t="s">
        <v>2144</v>
      </c>
      <c r="F722" s="53" t="s">
        <v>2143</v>
      </c>
      <c r="G722" s="53" t="s">
        <v>2152</v>
      </c>
      <c r="H722" s="53">
        <v>39</v>
      </c>
      <c r="I722" s="57" t="s">
        <v>2014</v>
      </c>
      <c r="J722" s="53" t="s">
        <v>2477</v>
      </c>
      <c r="K722" s="57" t="s">
        <v>2014</v>
      </c>
    </row>
    <row r="723" spans="1:11" x14ac:dyDescent="0.3">
      <c r="A723" t="str">
        <f>DataInput[[#This Row],[Taxonomy]]&amp;DataInput[[#This Row],[South Africa Activity No]]&amp;DataInput[[#This Row],[Environmental Objectives]]</f>
        <v>Rwanda7.4.11Climate change adaptation</v>
      </c>
      <c r="B723" t="s">
        <v>1961</v>
      </c>
      <c r="C723" s="79">
        <f>C722</f>
        <v>33</v>
      </c>
      <c r="D723" s="53">
        <v>7.4</v>
      </c>
      <c r="E723" s="53" t="s">
        <v>2144</v>
      </c>
      <c r="F723" s="53" t="s">
        <v>2143</v>
      </c>
      <c r="G723" s="53" t="s">
        <v>2152</v>
      </c>
      <c r="H723" s="53">
        <v>39</v>
      </c>
      <c r="I723" s="57" t="s">
        <v>2014</v>
      </c>
      <c r="J723" s="53" t="s">
        <v>1992</v>
      </c>
      <c r="K723" s="57" t="s">
        <v>2014</v>
      </c>
    </row>
    <row r="724" spans="1:11" x14ac:dyDescent="0.3">
      <c r="A724" t="str">
        <f>DataInput[[#This Row],[Taxonomy]]&amp;DataInput[[#This Row],[South Africa Activity No]]&amp;DataInput[[#This Row],[Environmental Objectives]]</f>
        <v>Rwanda7.4.11Sustainable use of water and marine resources</v>
      </c>
      <c r="B724" t="s">
        <v>1961</v>
      </c>
      <c r="C724" s="79">
        <f>C723</f>
        <v>33</v>
      </c>
      <c r="D724" s="53">
        <v>7.4</v>
      </c>
      <c r="E724" s="53" t="s">
        <v>2144</v>
      </c>
      <c r="F724" s="53" t="s">
        <v>2143</v>
      </c>
      <c r="G724" s="53" t="s">
        <v>2152</v>
      </c>
      <c r="H724" s="53">
        <v>39</v>
      </c>
      <c r="I724" s="57" t="s">
        <v>2014</v>
      </c>
      <c r="J724" s="53" t="s">
        <v>2009</v>
      </c>
      <c r="K724" s="57" t="s">
        <v>2014</v>
      </c>
    </row>
    <row r="725" spans="1:11" x14ac:dyDescent="0.3">
      <c r="A725" t="str">
        <f>DataInput[[#This Row],[Taxonomy]]&amp;DataInput[[#This Row],[South Africa Activity No]]&amp;DataInput[[#This Row],[Environmental Objectives]]</f>
        <v>Rwanda7.4.11Ecosystem protection and 
restoration</v>
      </c>
      <c r="B725" t="s">
        <v>1961</v>
      </c>
      <c r="C725" s="79">
        <f>C724</f>
        <v>33</v>
      </c>
      <c r="D725" s="53">
        <v>7.4</v>
      </c>
      <c r="E725" s="53" t="s">
        <v>2144</v>
      </c>
      <c r="F725" s="53" t="s">
        <v>2143</v>
      </c>
      <c r="G725" s="53" t="s">
        <v>2152</v>
      </c>
      <c r="H725" s="53">
        <v>39</v>
      </c>
      <c r="I725" s="57" t="s">
        <v>2014</v>
      </c>
      <c r="J725" s="53" t="s">
        <v>2007</v>
      </c>
      <c r="K725" s="57" t="s">
        <v>2014</v>
      </c>
    </row>
    <row r="726" spans="1:11" x14ac:dyDescent="0.3">
      <c r="A726" t="str">
        <f>DataInput[[#This Row],[Taxonomy]]&amp;DataInput[[#This Row],[South Africa Activity No]]&amp;DataInput[[#This Row],[Environmental Objectives]]</f>
        <v>Rwanda7.4.11Pollution prevention</v>
      </c>
      <c r="B726" t="s">
        <v>1961</v>
      </c>
      <c r="C726" s="79">
        <f>C725</f>
        <v>33</v>
      </c>
      <c r="D726" s="53">
        <v>7.4</v>
      </c>
      <c r="E726" s="53" t="s">
        <v>2144</v>
      </c>
      <c r="F726" s="53" t="s">
        <v>2143</v>
      </c>
      <c r="G726" s="53" t="s">
        <v>2152</v>
      </c>
      <c r="H726" s="53">
        <v>39</v>
      </c>
      <c r="I726" s="57" t="s">
        <v>2014</v>
      </c>
      <c r="J726" s="53" t="s">
        <v>2003</v>
      </c>
      <c r="K726" s="57" t="s">
        <v>2014</v>
      </c>
    </row>
    <row r="727" spans="1:11" x14ac:dyDescent="0.3">
      <c r="A727" t="str">
        <f>DataInput[[#This Row],[Taxonomy]]&amp;DataInput[[#This Row],[South Africa Activity No]]&amp;DataInput[[#This Row],[Environmental Objectives]]</f>
        <v>Rwanda7.4.11Sustainable resource use and circularity</v>
      </c>
      <c r="B727" t="s">
        <v>1961</v>
      </c>
      <c r="C727" s="79">
        <f>C726</f>
        <v>33</v>
      </c>
      <c r="D727" s="53">
        <v>7.4</v>
      </c>
      <c r="E727" s="53" t="s">
        <v>2144</v>
      </c>
      <c r="F727" s="53" t="s">
        <v>2143</v>
      </c>
      <c r="G727" s="53" t="s">
        <v>2152</v>
      </c>
      <c r="H727" s="53">
        <v>39</v>
      </c>
      <c r="I727" s="57" t="s">
        <v>2014</v>
      </c>
      <c r="J727" s="53" t="s">
        <v>1959</v>
      </c>
      <c r="K727" s="57" t="s">
        <v>2014</v>
      </c>
    </row>
    <row r="728" spans="1:11" x14ac:dyDescent="0.3">
      <c r="A728" t="str">
        <f>DataInput[[#This Row],[Taxonomy]]&amp;DataInput[[#This Row],[South Africa Activity No]]&amp;DataInput[[#This Row],[Environmental Objectives]]</f>
        <v>Rwanda7.4.12Climate change mitigation</v>
      </c>
      <c r="B728" t="s">
        <v>1961</v>
      </c>
      <c r="C728" s="79">
        <v>34</v>
      </c>
      <c r="D728" s="53">
        <v>7.4</v>
      </c>
      <c r="E728" s="53" t="s">
        <v>2144</v>
      </c>
      <c r="F728" s="53" t="s">
        <v>2143</v>
      </c>
      <c r="G728" s="53" t="s">
        <v>2142</v>
      </c>
      <c r="H728" s="53">
        <v>39</v>
      </c>
      <c r="I728" s="57" t="s">
        <v>2014</v>
      </c>
      <c r="J728" s="53" t="s">
        <v>2477</v>
      </c>
      <c r="K728" s="57" t="s">
        <v>2014</v>
      </c>
    </row>
    <row r="729" spans="1:11" x14ac:dyDescent="0.3">
      <c r="A729" t="str">
        <f>DataInput[[#This Row],[Taxonomy]]&amp;DataInput[[#This Row],[South Africa Activity No]]&amp;DataInput[[#This Row],[Environmental Objectives]]</f>
        <v>Rwanda7.4.12Climate change adaptation</v>
      </c>
      <c r="B729" t="s">
        <v>1961</v>
      </c>
      <c r="C729" s="79">
        <f>C728</f>
        <v>34</v>
      </c>
      <c r="D729" s="53">
        <v>7.4</v>
      </c>
      <c r="E729" s="53" t="s">
        <v>2144</v>
      </c>
      <c r="F729" s="53" t="s">
        <v>2143</v>
      </c>
      <c r="G729" s="53" t="s">
        <v>2142</v>
      </c>
      <c r="H729" s="53">
        <v>39</v>
      </c>
      <c r="I729" s="57" t="s">
        <v>2014</v>
      </c>
      <c r="J729" s="53" t="s">
        <v>1992</v>
      </c>
      <c r="K729" s="57" t="s">
        <v>2014</v>
      </c>
    </row>
    <row r="730" spans="1:11" x14ac:dyDescent="0.3">
      <c r="A730" t="str">
        <f>DataInput[[#This Row],[Taxonomy]]&amp;DataInput[[#This Row],[South Africa Activity No]]&amp;DataInput[[#This Row],[Environmental Objectives]]</f>
        <v>Rwanda7.4.12Sustainable use of water and marine resources</v>
      </c>
      <c r="B730" t="s">
        <v>1961</v>
      </c>
      <c r="C730" s="79">
        <f>C729</f>
        <v>34</v>
      </c>
      <c r="D730" s="53">
        <v>7.4</v>
      </c>
      <c r="E730" s="53" t="s">
        <v>2144</v>
      </c>
      <c r="F730" s="53" t="s">
        <v>2143</v>
      </c>
      <c r="G730" s="53" t="s">
        <v>2142</v>
      </c>
      <c r="H730" s="53">
        <v>39</v>
      </c>
      <c r="I730" s="57" t="s">
        <v>2014</v>
      </c>
      <c r="J730" s="53" t="s">
        <v>2009</v>
      </c>
      <c r="K730" s="57" t="s">
        <v>2014</v>
      </c>
    </row>
    <row r="731" spans="1:11" x14ac:dyDescent="0.3">
      <c r="A731" t="str">
        <f>DataInput[[#This Row],[Taxonomy]]&amp;DataInput[[#This Row],[South Africa Activity No]]&amp;DataInput[[#This Row],[Environmental Objectives]]</f>
        <v>Rwanda7.4.12Ecosystem protection and 
restoration</v>
      </c>
      <c r="B731" t="s">
        <v>1961</v>
      </c>
      <c r="C731" s="79">
        <f>C730</f>
        <v>34</v>
      </c>
      <c r="D731" s="53">
        <v>7.4</v>
      </c>
      <c r="E731" s="53" t="s">
        <v>2144</v>
      </c>
      <c r="F731" s="53" t="s">
        <v>2143</v>
      </c>
      <c r="G731" s="53" t="s">
        <v>2142</v>
      </c>
      <c r="H731" s="53">
        <v>39</v>
      </c>
      <c r="I731" s="57" t="s">
        <v>2014</v>
      </c>
      <c r="J731" s="53" t="s">
        <v>2007</v>
      </c>
      <c r="K731" s="57" t="s">
        <v>2014</v>
      </c>
    </row>
    <row r="732" spans="1:11" x14ac:dyDescent="0.3">
      <c r="A732" t="str">
        <f>DataInput[[#This Row],[Taxonomy]]&amp;DataInput[[#This Row],[South Africa Activity No]]&amp;DataInput[[#This Row],[Environmental Objectives]]</f>
        <v>Rwanda7.4.12Pollution prevention</v>
      </c>
      <c r="B732" t="s">
        <v>1961</v>
      </c>
      <c r="C732" s="79">
        <f>C731</f>
        <v>34</v>
      </c>
      <c r="D732" s="53">
        <v>7.4</v>
      </c>
      <c r="E732" s="53" t="s">
        <v>2144</v>
      </c>
      <c r="F732" s="53" t="s">
        <v>2143</v>
      </c>
      <c r="G732" s="53" t="s">
        <v>2142</v>
      </c>
      <c r="H732" s="53">
        <v>39</v>
      </c>
      <c r="I732" s="57" t="s">
        <v>2014</v>
      </c>
      <c r="J732" s="53" t="s">
        <v>2003</v>
      </c>
      <c r="K732" s="57" t="s">
        <v>2014</v>
      </c>
    </row>
    <row r="733" spans="1:11" x14ac:dyDescent="0.3">
      <c r="A733" t="str">
        <f>DataInput[[#This Row],[Taxonomy]]&amp;DataInput[[#This Row],[South Africa Activity No]]&amp;DataInput[[#This Row],[Environmental Objectives]]</f>
        <v>Rwanda7.4.12Sustainable resource use and circularity</v>
      </c>
      <c r="B733" t="s">
        <v>1961</v>
      </c>
      <c r="C733" s="79">
        <f>C732</f>
        <v>34</v>
      </c>
      <c r="D733" s="53">
        <v>7.4</v>
      </c>
      <c r="E733" s="53" t="s">
        <v>2144</v>
      </c>
      <c r="F733" s="53" t="s">
        <v>2143</v>
      </c>
      <c r="G733" s="53" t="s">
        <v>2142</v>
      </c>
      <c r="H733" s="53">
        <v>39</v>
      </c>
      <c r="I733" s="57" t="s">
        <v>2014</v>
      </c>
      <c r="J733" s="53" t="s">
        <v>1959</v>
      </c>
      <c r="K733" s="57" t="s">
        <v>2014</v>
      </c>
    </row>
    <row r="734" spans="1:11" x14ac:dyDescent="0.3">
      <c r="A734" t="str">
        <f>DataInput[[#This Row],[Taxonomy]]&amp;DataInput[[#This Row],[South Africa Activity No]]&amp;DataInput[[#This Row],[Environmental Objectives]]</f>
        <v>Rwanda7.5.1Climate change mitigation</v>
      </c>
      <c r="B734" t="s">
        <v>1961</v>
      </c>
      <c r="C734" s="78">
        <v>35</v>
      </c>
      <c r="D734" s="53">
        <v>7.5</v>
      </c>
      <c r="E734" s="53" t="s">
        <v>2078</v>
      </c>
      <c r="F734" s="53" t="s">
        <v>440</v>
      </c>
      <c r="G734" s="53" t="s">
        <v>2124</v>
      </c>
      <c r="H734" s="53" t="s">
        <v>2123</v>
      </c>
      <c r="I734" s="53" t="s">
        <v>2133</v>
      </c>
      <c r="J734" s="53" t="s">
        <v>2477</v>
      </c>
      <c r="K734" s="53" t="s">
        <v>1455</v>
      </c>
    </row>
    <row r="735" spans="1:11" x14ac:dyDescent="0.3">
      <c r="A735" t="str">
        <f>DataInput[[#This Row],[Taxonomy]]&amp;DataInput[[#This Row],[South Africa Activity No]]&amp;DataInput[[#This Row],[Environmental Objectives]]</f>
        <v>Rwanda7.5.1Climate change adaptation</v>
      </c>
      <c r="B735" t="s">
        <v>1961</v>
      </c>
      <c r="C735" s="78">
        <f>C734</f>
        <v>35</v>
      </c>
      <c r="D735" s="53">
        <v>7.5</v>
      </c>
      <c r="E735" s="53" t="s">
        <v>2078</v>
      </c>
      <c r="F735" s="53" t="s">
        <v>440</v>
      </c>
      <c r="G735" s="53" t="s">
        <v>2124</v>
      </c>
      <c r="H735" s="53" t="s">
        <v>2123</v>
      </c>
      <c r="I735" s="53" t="s">
        <v>2133</v>
      </c>
      <c r="J735" s="53" t="s">
        <v>1992</v>
      </c>
      <c r="K735" s="53" t="s">
        <v>2015</v>
      </c>
    </row>
    <row r="736" spans="1:11" x14ac:dyDescent="0.3">
      <c r="A736" t="str">
        <f>DataInput[[#This Row],[Taxonomy]]&amp;DataInput[[#This Row],[South Africa Activity No]]&amp;DataInput[[#This Row],[Environmental Objectives]]</f>
        <v>Rwanda7.5.1Sustainable use of water and marine resources</v>
      </c>
      <c r="B736" t="s">
        <v>1961</v>
      </c>
      <c r="C736" s="78">
        <f>C735</f>
        <v>35</v>
      </c>
      <c r="D736" s="53">
        <v>7.5</v>
      </c>
      <c r="E736" s="53" t="s">
        <v>2078</v>
      </c>
      <c r="F736" s="53" t="s">
        <v>440</v>
      </c>
      <c r="G736" s="53" t="s">
        <v>2124</v>
      </c>
      <c r="H736" s="53" t="s">
        <v>2123</v>
      </c>
      <c r="I736" s="53" t="s">
        <v>2133</v>
      </c>
      <c r="J736" s="53" t="s">
        <v>2009</v>
      </c>
      <c r="K736" s="53" t="s">
        <v>2139</v>
      </c>
    </row>
    <row r="737" spans="1:11" x14ac:dyDescent="0.3">
      <c r="A737" t="str">
        <f>DataInput[[#This Row],[Taxonomy]]&amp;DataInput[[#This Row],[South Africa Activity No]]&amp;DataInput[[#This Row],[Environmental Objectives]]</f>
        <v>Rwanda7.5.1Ecosystem protection and 
restoration</v>
      </c>
      <c r="B737" t="s">
        <v>1961</v>
      </c>
      <c r="C737" s="78">
        <f>C736</f>
        <v>35</v>
      </c>
      <c r="D737" s="53">
        <v>7.5</v>
      </c>
      <c r="E737" s="53" t="s">
        <v>2078</v>
      </c>
      <c r="F737" s="53" t="s">
        <v>440</v>
      </c>
      <c r="G737" s="53" t="s">
        <v>2124</v>
      </c>
      <c r="H737" s="53" t="s">
        <v>2123</v>
      </c>
      <c r="I737" s="53" t="s">
        <v>2133</v>
      </c>
      <c r="J737" s="53" t="s">
        <v>2007</v>
      </c>
      <c r="K737" s="53" t="s">
        <v>2015</v>
      </c>
    </row>
    <row r="738" spans="1:11" x14ac:dyDescent="0.3">
      <c r="A738" t="str">
        <f>DataInput[[#This Row],[Taxonomy]]&amp;DataInput[[#This Row],[South Africa Activity No]]&amp;DataInput[[#This Row],[Environmental Objectives]]</f>
        <v>Rwanda7.5.1Pollution prevention</v>
      </c>
      <c r="B738" t="s">
        <v>1961</v>
      </c>
      <c r="C738" s="78">
        <f>C737</f>
        <v>35</v>
      </c>
      <c r="D738" s="53">
        <v>7.5</v>
      </c>
      <c r="E738" s="53" t="s">
        <v>2078</v>
      </c>
      <c r="F738" s="53" t="s">
        <v>440</v>
      </c>
      <c r="G738" s="53" t="s">
        <v>2124</v>
      </c>
      <c r="H738" s="53" t="s">
        <v>2123</v>
      </c>
      <c r="I738" s="53" t="s">
        <v>2133</v>
      </c>
      <c r="J738" s="53" t="s">
        <v>2003</v>
      </c>
      <c r="K738" s="53" t="s">
        <v>2137</v>
      </c>
    </row>
    <row r="739" spans="1:11" x14ac:dyDescent="0.3">
      <c r="A739" t="str">
        <f>DataInput[[#This Row],[Taxonomy]]&amp;DataInput[[#This Row],[South Africa Activity No]]&amp;DataInput[[#This Row],[Environmental Objectives]]</f>
        <v>Rwanda7.5.1Sustainable resource use and circularity</v>
      </c>
      <c r="B739" t="s">
        <v>1961</v>
      </c>
      <c r="C739" s="78">
        <f>C738</f>
        <v>35</v>
      </c>
      <c r="D739" s="53">
        <v>7.5</v>
      </c>
      <c r="E739" s="53" t="s">
        <v>2078</v>
      </c>
      <c r="F739" s="53" t="s">
        <v>440</v>
      </c>
      <c r="G739" s="53" t="s">
        <v>2124</v>
      </c>
      <c r="H739" s="53" t="s">
        <v>2123</v>
      </c>
      <c r="I739" s="53" t="s">
        <v>2133</v>
      </c>
      <c r="J739" s="53" t="s">
        <v>1959</v>
      </c>
      <c r="K739" s="53" t="s">
        <v>2132</v>
      </c>
    </row>
    <row r="740" spans="1:11" x14ac:dyDescent="0.3">
      <c r="A740" t="str">
        <f>DataInput[[#This Row],[Taxonomy]]&amp;DataInput[[#This Row],[South Africa Activity No]]&amp;DataInput[[#This Row],[Environmental Objectives]]</f>
        <v>Rwanda7.5.2Climate change mitigation</v>
      </c>
      <c r="B740" t="s">
        <v>1961</v>
      </c>
      <c r="C740" s="78">
        <v>36</v>
      </c>
      <c r="D740" s="53">
        <v>7.5</v>
      </c>
      <c r="E740" s="53" t="s">
        <v>2078</v>
      </c>
      <c r="F740" s="53" t="s">
        <v>440</v>
      </c>
      <c r="G740" s="53" t="s">
        <v>2109</v>
      </c>
      <c r="H740" s="53" t="s">
        <v>2108</v>
      </c>
      <c r="I740" s="53" t="s">
        <v>2104</v>
      </c>
      <c r="J740" s="53" t="s">
        <v>2477</v>
      </c>
      <c r="K740" s="53" t="s">
        <v>1455</v>
      </c>
    </row>
    <row r="741" spans="1:11" x14ac:dyDescent="0.3">
      <c r="A741" t="str">
        <f>DataInput[[#This Row],[Taxonomy]]&amp;DataInput[[#This Row],[South Africa Activity No]]&amp;DataInput[[#This Row],[Environmental Objectives]]</f>
        <v>Rwanda7.5.2Climate change adaptation</v>
      </c>
      <c r="B741" t="s">
        <v>1961</v>
      </c>
      <c r="C741" s="78">
        <f>C740</f>
        <v>36</v>
      </c>
      <c r="D741" s="53">
        <v>7.5</v>
      </c>
      <c r="E741" s="53" t="s">
        <v>2078</v>
      </c>
      <c r="F741" s="53" t="s">
        <v>440</v>
      </c>
      <c r="G741" s="53" t="s">
        <v>2109</v>
      </c>
      <c r="H741" s="53" t="s">
        <v>2108</v>
      </c>
      <c r="I741" s="53" t="s">
        <v>2104</v>
      </c>
      <c r="J741" s="53" t="s">
        <v>1992</v>
      </c>
      <c r="K741" s="53" t="s">
        <v>2015</v>
      </c>
    </row>
    <row r="742" spans="1:11" x14ac:dyDescent="0.3">
      <c r="A742" t="str">
        <f>DataInput[[#This Row],[Taxonomy]]&amp;DataInput[[#This Row],[South Africa Activity No]]&amp;DataInput[[#This Row],[Environmental Objectives]]</f>
        <v>Rwanda7.5.2Sustainable use of water and marine resources</v>
      </c>
      <c r="B742" t="s">
        <v>1961</v>
      </c>
      <c r="C742" s="78">
        <f>C741</f>
        <v>36</v>
      </c>
      <c r="D742" s="53">
        <v>7.5</v>
      </c>
      <c r="E742" s="53" t="s">
        <v>2078</v>
      </c>
      <c r="F742" s="53" t="s">
        <v>440</v>
      </c>
      <c r="G742" s="53" t="s">
        <v>2109</v>
      </c>
      <c r="H742" s="53" t="s">
        <v>2108</v>
      </c>
      <c r="I742" s="53" t="s">
        <v>2104</v>
      </c>
      <c r="J742" s="53" t="s">
        <v>2009</v>
      </c>
      <c r="K742" s="53" t="s">
        <v>2015</v>
      </c>
    </row>
    <row r="743" spans="1:11" x14ac:dyDescent="0.3">
      <c r="A743" t="str">
        <f>DataInput[[#This Row],[Taxonomy]]&amp;DataInput[[#This Row],[South Africa Activity No]]&amp;DataInput[[#This Row],[Environmental Objectives]]</f>
        <v>Rwanda7.5.2Ecosystem protection and 
restoration</v>
      </c>
      <c r="B743" t="s">
        <v>1961</v>
      </c>
      <c r="C743" s="78">
        <f>C742</f>
        <v>36</v>
      </c>
      <c r="D743" s="53">
        <v>7.5</v>
      </c>
      <c r="E743" s="53" t="s">
        <v>2078</v>
      </c>
      <c r="F743" s="53" t="s">
        <v>440</v>
      </c>
      <c r="G743" s="53" t="s">
        <v>2109</v>
      </c>
      <c r="H743" s="53" t="s">
        <v>2108</v>
      </c>
      <c r="I743" s="53" t="s">
        <v>2104</v>
      </c>
      <c r="J743" s="53" t="s">
        <v>2007</v>
      </c>
      <c r="K743" s="53" t="s">
        <v>2116</v>
      </c>
    </row>
    <row r="744" spans="1:11" x14ac:dyDescent="0.3">
      <c r="A744" t="str">
        <f>DataInput[[#This Row],[Taxonomy]]&amp;DataInput[[#This Row],[South Africa Activity No]]&amp;DataInput[[#This Row],[Environmental Objectives]]</f>
        <v>Rwanda7.5.2Pollution prevention</v>
      </c>
      <c r="B744" t="s">
        <v>1961</v>
      </c>
      <c r="C744" s="78">
        <f>C743</f>
        <v>36</v>
      </c>
      <c r="D744" s="53">
        <v>7.5</v>
      </c>
      <c r="E744" s="53" t="s">
        <v>2078</v>
      </c>
      <c r="F744" s="53" t="s">
        <v>440</v>
      </c>
      <c r="G744" s="53" t="s">
        <v>2109</v>
      </c>
      <c r="H744" s="53" t="s">
        <v>2108</v>
      </c>
      <c r="I744" s="53" t="s">
        <v>2104</v>
      </c>
      <c r="J744" s="53" t="s">
        <v>2003</v>
      </c>
      <c r="K744" s="53" t="s">
        <v>2112</v>
      </c>
    </row>
    <row r="745" spans="1:11" x14ac:dyDescent="0.3">
      <c r="A745" t="str">
        <f>DataInput[[#This Row],[Taxonomy]]&amp;DataInput[[#This Row],[South Africa Activity No]]&amp;DataInput[[#This Row],[Environmental Objectives]]</f>
        <v>Rwanda7.5.2Sustainable resource use and circularity</v>
      </c>
      <c r="B745" t="s">
        <v>1961</v>
      </c>
      <c r="C745" s="78">
        <f>C744</f>
        <v>36</v>
      </c>
      <c r="D745" s="53">
        <v>7.5</v>
      </c>
      <c r="E745" s="53" t="s">
        <v>2078</v>
      </c>
      <c r="F745" s="53" t="s">
        <v>440</v>
      </c>
      <c r="G745" s="53" t="s">
        <v>2109</v>
      </c>
      <c r="H745" s="53" t="s">
        <v>2108</v>
      </c>
      <c r="I745" s="53" t="s">
        <v>2104</v>
      </c>
      <c r="J745" s="53" t="s">
        <v>1959</v>
      </c>
      <c r="K745" s="53" t="s">
        <v>2103</v>
      </c>
    </row>
    <row r="746" spans="1:11" x14ac:dyDescent="0.3">
      <c r="A746" t="str">
        <f>DataInput[[#This Row],[Taxonomy]]&amp;DataInput[[#This Row],[South Africa Activity No]]&amp;DataInput[[#This Row],[Environmental Objectives]]</f>
        <v>Rwanda7.5.3Climate change mitigation</v>
      </c>
      <c r="B746" t="s">
        <v>1961</v>
      </c>
      <c r="C746" s="78">
        <v>37</v>
      </c>
      <c r="D746" s="53">
        <v>7.5</v>
      </c>
      <c r="E746" s="53" t="s">
        <v>2078</v>
      </c>
      <c r="F746" s="53" t="s">
        <v>440</v>
      </c>
      <c r="G746" s="53" t="s">
        <v>2089</v>
      </c>
      <c r="H746" s="53" t="s">
        <v>2088</v>
      </c>
      <c r="I746" s="53" t="s">
        <v>2481</v>
      </c>
      <c r="J746" s="53" t="s">
        <v>2477</v>
      </c>
      <c r="K746" s="53" t="s">
        <v>1455</v>
      </c>
    </row>
    <row r="747" spans="1:11" x14ac:dyDescent="0.3">
      <c r="A747" t="str">
        <f>DataInput[[#This Row],[Taxonomy]]&amp;DataInput[[#This Row],[South Africa Activity No]]&amp;DataInput[[#This Row],[Environmental Objectives]]</f>
        <v>Rwanda7.5.3Climate change adaptation</v>
      </c>
      <c r="B747" t="s">
        <v>1961</v>
      </c>
      <c r="C747" s="78">
        <f>C746</f>
        <v>37</v>
      </c>
      <c r="D747" s="53">
        <v>7.5</v>
      </c>
      <c r="E747" s="53" t="s">
        <v>2078</v>
      </c>
      <c r="F747" s="53" t="s">
        <v>440</v>
      </c>
      <c r="G747" s="53" t="s">
        <v>2089</v>
      </c>
      <c r="H747" s="53" t="s">
        <v>2088</v>
      </c>
      <c r="I747" s="53" t="s">
        <v>2481</v>
      </c>
      <c r="J747" s="53" t="s">
        <v>1992</v>
      </c>
      <c r="K747" s="55" t="s">
        <v>2015</v>
      </c>
    </row>
    <row r="748" spans="1:11" x14ac:dyDescent="0.3">
      <c r="A748" t="str">
        <f>DataInput[[#This Row],[Taxonomy]]&amp;DataInput[[#This Row],[South Africa Activity No]]&amp;DataInput[[#This Row],[Environmental Objectives]]</f>
        <v>Rwanda7.5.3Sustainable use of water and marine resources</v>
      </c>
      <c r="B748" t="s">
        <v>1961</v>
      </c>
      <c r="C748" s="78">
        <f>C747</f>
        <v>37</v>
      </c>
      <c r="D748" s="53">
        <v>7.5</v>
      </c>
      <c r="E748" s="53" t="s">
        <v>2078</v>
      </c>
      <c r="F748" s="53" t="s">
        <v>440</v>
      </c>
      <c r="G748" s="53" t="s">
        <v>2089</v>
      </c>
      <c r="H748" s="53" t="s">
        <v>2088</v>
      </c>
      <c r="I748" s="53" t="s">
        <v>2481</v>
      </c>
      <c r="J748" s="53" t="s">
        <v>2009</v>
      </c>
      <c r="K748" s="55" t="s">
        <v>2015</v>
      </c>
    </row>
    <row r="749" spans="1:11" x14ac:dyDescent="0.3">
      <c r="A749" t="str">
        <f>DataInput[[#This Row],[Taxonomy]]&amp;DataInput[[#This Row],[South Africa Activity No]]&amp;DataInput[[#This Row],[Environmental Objectives]]</f>
        <v>Rwanda7.5.3Ecosystem protection and 
restoration</v>
      </c>
      <c r="B749" t="s">
        <v>1961</v>
      </c>
      <c r="C749" s="78">
        <f>C748</f>
        <v>37</v>
      </c>
      <c r="D749" s="53">
        <v>7.5</v>
      </c>
      <c r="E749" s="53" t="s">
        <v>2078</v>
      </c>
      <c r="F749" s="53" t="s">
        <v>440</v>
      </c>
      <c r="G749" s="53" t="s">
        <v>2089</v>
      </c>
      <c r="H749" s="53" t="s">
        <v>2088</v>
      </c>
      <c r="I749" s="53" t="s">
        <v>2481</v>
      </c>
      <c r="J749" s="53" t="s">
        <v>2007</v>
      </c>
      <c r="K749" s="55" t="s">
        <v>2015</v>
      </c>
    </row>
    <row r="750" spans="1:11" x14ac:dyDescent="0.3">
      <c r="A750" t="str">
        <f>DataInput[[#This Row],[Taxonomy]]&amp;DataInput[[#This Row],[South Africa Activity No]]&amp;DataInput[[#This Row],[Environmental Objectives]]</f>
        <v>Rwanda7.5.3Pollution prevention</v>
      </c>
      <c r="B750" t="s">
        <v>1961</v>
      </c>
      <c r="C750" s="78">
        <f>C749</f>
        <v>37</v>
      </c>
      <c r="D750" s="53">
        <v>7.5</v>
      </c>
      <c r="E750" s="53" t="s">
        <v>2078</v>
      </c>
      <c r="F750" s="53" t="s">
        <v>440</v>
      </c>
      <c r="G750" s="53" t="s">
        <v>2089</v>
      </c>
      <c r="H750" s="53" t="s">
        <v>2088</v>
      </c>
      <c r="I750" s="53" t="s">
        <v>2481</v>
      </c>
      <c r="J750" s="53" t="s">
        <v>2003</v>
      </c>
      <c r="K750" s="53" t="s">
        <v>2482</v>
      </c>
    </row>
    <row r="751" spans="1:11" x14ac:dyDescent="0.3">
      <c r="A751" t="str">
        <f>DataInput[[#This Row],[Taxonomy]]&amp;DataInput[[#This Row],[South Africa Activity No]]&amp;DataInput[[#This Row],[Environmental Objectives]]</f>
        <v>Rwanda7.5.3Sustainable resource use and circularity</v>
      </c>
      <c r="B751" t="s">
        <v>1961</v>
      </c>
      <c r="C751" s="78">
        <f>C750</f>
        <v>37</v>
      </c>
      <c r="D751" s="53">
        <v>7.5</v>
      </c>
      <c r="E751" s="53" t="s">
        <v>2078</v>
      </c>
      <c r="F751" s="53" t="s">
        <v>440</v>
      </c>
      <c r="G751" s="53" t="s">
        <v>2089</v>
      </c>
      <c r="H751" s="53" t="s">
        <v>2088</v>
      </c>
      <c r="I751" s="53" t="s">
        <v>2481</v>
      </c>
      <c r="J751" s="53" t="s">
        <v>1959</v>
      </c>
      <c r="K751" s="55" t="s">
        <v>2015</v>
      </c>
    </row>
    <row r="752" spans="1:11" x14ac:dyDescent="0.3">
      <c r="A752" t="str">
        <f>DataInput[[#This Row],[Taxonomy]]&amp;DataInput[[#This Row],[South Africa Activity No]]&amp;DataInput[[#This Row],[Environmental Objectives]]</f>
        <v>Rwanda7.5.4Climate change mitigation</v>
      </c>
      <c r="B752" t="s">
        <v>1961</v>
      </c>
      <c r="C752" s="78">
        <v>38</v>
      </c>
      <c r="D752" s="53">
        <v>7.5</v>
      </c>
      <c r="E752" s="53" t="s">
        <v>2078</v>
      </c>
      <c r="F752" s="53" t="s">
        <v>440</v>
      </c>
      <c r="G752" s="53" t="s">
        <v>2076</v>
      </c>
      <c r="H752" s="53" t="s">
        <v>2075</v>
      </c>
      <c r="I752" s="57" t="s">
        <v>2014</v>
      </c>
      <c r="J752" s="53" t="s">
        <v>2477</v>
      </c>
      <c r="K752" s="57" t="s">
        <v>2014</v>
      </c>
    </row>
    <row r="753" spans="1:11" x14ac:dyDescent="0.3">
      <c r="A753" t="str">
        <f>DataInput[[#This Row],[Taxonomy]]&amp;DataInput[[#This Row],[South Africa Activity No]]&amp;DataInput[[#This Row],[Environmental Objectives]]</f>
        <v>Rwanda7.5.4Climate change adaptation</v>
      </c>
      <c r="B753" t="s">
        <v>1961</v>
      </c>
      <c r="C753" s="78">
        <f>C752</f>
        <v>38</v>
      </c>
      <c r="D753" s="53">
        <v>7.5</v>
      </c>
      <c r="E753" s="53" t="s">
        <v>2078</v>
      </c>
      <c r="F753" s="53" t="s">
        <v>440</v>
      </c>
      <c r="G753" s="53" t="s">
        <v>2076</v>
      </c>
      <c r="H753" s="53" t="s">
        <v>2075</v>
      </c>
      <c r="I753" s="57" t="s">
        <v>2014</v>
      </c>
      <c r="J753" s="53" t="s">
        <v>1992</v>
      </c>
      <c r="K753" s="57" t="s">
        <v>2014</v>
      </c>
    </row>
    <row r="754" spans="1:11" x14ac:dyDescent="0.3">
      <c r="A754" t="str">
        <f>DataInput[[#This Row],[Taxonomy]]&amp;DataInput[[#This Row],[South Africa Activity No]]&amp;DataInput[[#This Row],[Environmental Objectives]]</f>
        <v>Rwanda7.5.4Sustainable use of water and marine resources</v>
      </c>
      <c r="B754" t="s">
        <v>1961</v>
      </c>
      <c r="C754" s="78">
        <f>C753</f>
        <v>38</v>
      </c>
      <c r="D754" s="53">
        <v>7.5</v>
      </c>
      <c r="E754" s="53" t="s">
        <v>2078</v>
      </c>
      <c r="F754" s="53" t="s">
        <v>440</v>
      </c>
      <c r="G754" s="53" t="s">
        <v>2076</v>
      </c>
      <c r="H754" s="53" t="s">
        <v>2075</v>
      </c>
      <c r="I754" s="57" t="s">
        <v>2014</v>
      </c>
      <c r="J754" s="53" t="s">
        <v>2009</v>
      </c>
      <c r="K754" s="57" t="s">
        <v>2014</v>
      </c>
    </row>
    <row r="755" spans="1:11" x14ac:dyDescent="0.3">
      <c r="A755" t="str">
        <f>DataInput[[#This Row],[Taxonomy]]&amp;DataInput[[#This Row],[South Africa Activity No]]&amp;DataInput[[#This Row],[Environmental Objectives]]</f>
        <v>Rwanda7.5.4Ecosystem protection and 
restoration</v>
      </c>
      <c r="B755" t="s">
        <v>1961</v>
      </c>
      <c r="C755" s="78">
        <f>C754</f>
        <v>38</v>
      </c>
      <c r="D755" s="53">
        <v>7.5</v>
      </c>
      <c r="E755" s="53" t="s">
        <v>2078</v>
      </c>
      <c r="F755" s="53" t="s">
        <v>440</v>
      </c>
      <c r="G755" s="53" t="s">
        <v>2076</v>
      </c>
      <c r="H755" s="53" t="s">
        <v>2075</v>
      </c>
      <c r="I755" s="57" t="s">
        <v>2014</v>
      </c>
      <c r="J755" s="53" t="s">
        <v>2007</v>
      </c>
      <c r="K755" s="57" t="s">
        <v>2014</v>
      </c>
    </row>
    <row r="756" spans="1:11" x14ac:dyDescent="0.3">
      <c r="A756" t="str">
        <f>DataInput[[#This Row],[Taxonomy]]&amp;DataInput[[#This Row],[South Africa Activity No]]&amp;DataInput[[#This Row],[Environmental Objectives]]</f>
        <v>Rwanda7.5.4Pollution prevention</v>
      </c>
      <c r="B756" t="s">
        <v>1961</v>
      </c>
      <c r="C756" s="78">
        <f>C755</f>
        <v>38</v>
      </c>
      <c r="D756" s="53">
        <v>7.5</v>
      </c>
      <c r="E756" s="53" t="s">
        <v>2078</v>
      </c>
      <c r="F756" s="53" t="s">
        <v>440</v>
      </c>
      <c r="G756" s="53" t="s">
        <v>2076</v>
      </c>
      <c r="H756" s="53" t="s">
        <v>2075</v>
      </c>
      <c r="I756" s="57" t="s">
        <v>2014</v>
      </c>
      <c r="J756" s="53" t="s">
        <v>2003</v>
      </c>
      <c r="K756" s="57" t="s">
        <v>2014</v>
      </c>
    </row>
    <row r="757" spans="1:11" x14ac:dyDescent="0.3">
      <c r="A757" t="str">
        <f>DataInput[[#This Row],[Taxonomy]]&amp;DataInput[[#This Row],[South Africa Activity No]]&amp;DataInput[[#This Row],[Environmental Objectives]]</f>
        <v>Rwanda7.5.4Sustainable resource use and circularity</v>
      </c>
      <c r="B757" t="s">
        <v>1961</v>
      </c>
      <c r="C757" s="78">
        <f>C756</f>
        <v>38</v>
      </c>
      <c r="D757" s="53">
        <v>7.5</v>
      </c>
      <c r="E757" s="53" t="s">
        <v>2078</v>
      </c>
      <c r="F757" s="53" t="s">
        <v>440</v>
      </c>
      <c r="G757" s="53" t="s">
        <v>2076</v>
      </c>
      <c r="H757" s="53" t="s">
        <v>2075</v>
      </c>
      <c r="I757" s="57" t="s">
        <v>2014</v>
      </c>
      <c r="J757" s="53" t="s">
        <v>1959</v>
      </c>
      <c r="K757" s="57" t="s">
        <v>2014</v>
      </c>
    </row>
    <row r="758" spans="1:11" x14ac:dyDescent="0.3">
      <c r="A758" t="str">
        <f>DataInput[[#This Row],[Taxonomy]]&amp;DataInput[[#This Row],[South Africa Activity No]]&amp;DataInput[[#This Row],[Environmental Objectives]]</f>
        <v>Rwanda7.6.1Climate change mitigation</v>
      </c>
      <c r="B758" t="s">
        <v>1961</v>
      </c>
      <c r="C758" s="78">
        <v>39</v>
      </c>
      <c r="D758" s="53">
        <v>7.6</v>
      </c>
      <c r="E758" s="53" t="s">
        <v>2060</v>
      </c>
      <c r="F758" s="53" t="s">
        <v>1450</v>
      </c>
      <c r="G758" s="53" t="s">
        <v>2067</v>
      </c>
      <c r="H758" s="53">
        <v>6311</v>
      </c>
      <c r="I758" s="53" t="s">
        <v>2064</v>
      </c>
      <c r="J758" s="53" t="s">
        <v>2477</v>
      </c>
      <c r="K758" s="53" t="s">
        <v>1455</v>
      </c>
    </row>
    <row r="759" spans="1:11" x14ac:dyDescent="0.3">
      <c r="A759" t="str">
        <f>DataInput[[#This Row],[Taxonomy]]&amp;DataInput[[#This Row],[South Africa Activity No]]&amp;DataInput[[#This Row],[Environmental Objectives]]</f>
        <v>Rwanda7.6.1Climate change adaptation</v>
      </c>
      <c r="B759" t="s">
        <v>1961</v>
      </c>
      <c r="C759" s="78">
        <f>C758</f>
        <v>39</v>
      </c>
      <c r="D759" s="53">
        <v>7.6</v>
      </c>
      <c r="E759" s="53" t="s">
        <v>2060</v>
      </c>
      <c r="F759" s="53" t="s">
        <v>1450</v>
      </c>
      <c r="G759" s="53" t="s">
        <v>2067</v>
      </c>
      <c r="H759" s="53">
        <v>6311</v>
      </c>
      <c r="I759" s="53" t="s">
        <v>2064</v>
      </c>
      <c r="J759" s="53" t="s">
        <v>1992</v>
      </c>
      <c r="K759" s="53" t="s">
        <v>2015</v>
      </c>
    </row>
    <row r="760" spans="1:11" x14ac:dyDescent="0.3">
      <c r="A760" t="str">
        <f>DataInput[[#This Row],[Taxonomy]]&amp;DataInput[[#This Row],[South Africa Activity No]]&amp;DataInput[[#This Row],[Environmental Objectives]]</f>
        <v>Rwanda7.6.1Sustainable use of water and marine resources</v>
      </c>
      <c r="B760" t="s">
        <v>1961</v>
      </c>
      <c r="C760" s="78">
        <f>C759</f>
        <v>39</v>
      </c>
      <c r="D760" s="53">
        <v>7.6</v>
      </c>
      <c r="E760" s="53" t="s">
        <v>2060</v>
      </c>
      <c r="F760" s="53" t="s">
        <v>1450</v>
      </c>
      <c r="G760" s="53" t="s">
        <v>2067</v>
      </c>
      <c r="H760" s="53">
        <v>6311</v>
      </c>
      <c r="I760" s="53" t="s">
        <v>2064</v>
      </c>
      <c r="J760" s="53" t="s">
        <v>2009</v>
      </c>
      <c r="K760" s="53" t="s">
        <v>2015</v>
      </c>
    </row>
    <row r="761" spans="1:11" x14ac:dyDescent="0.3">
      <c r="A761" t="str">
        <f>DataInput[[#This Row],[Taxonomy]]&amp;DataInput[[#This Row],[South Africa Activity No]]&amp;DataInput[[#This Row],[Environmental Objectives]]</f>
        <v>Rwanda7.6.1Ecosystem protection and 
restoration</v>
      </c>
      <c r="B761" t="s">
        <v>1961</v>
      </c>
      <c r="C761" s="78">
        <f>C760</f>
        <v>39</v>
      </c>
      <c r="D761" s="53">
        <v>7.6</v>
      </c>
      <c r="E761" s="53" t="s">
        <v>2060</v>
      </c>
      <c r="F761" s="53" t="s">
        <v>1450</v>
      </c>
      <c r="G761" s="53" t="s">
        <v>2067</v>
      </c>
      <c r="H761" s="53">
        <v>6311</v>
      </c>
      <c r="I761" s="53" t="s">
        <v>2064</v>
      </c>
      <c r="J761" s="53" t="s">
        <v>2007</v>
      </c>
      <c r="K761" s="53" t="s">
        <v>2069</v>
      </c>
    </row>
    <row r="762" spans="1:11" x14ac:dyDescent="0.3">
      <c r="A762" t="str">
        <f>DataInput[[#This Row],[Taxonomy]]&amp;DataInput[[#This Row],[South Africa Activity No]]&amp;DataInput[[#This Row],[Environmental Objectives]]</f>
        <v>Rwanda7.6.1Pollution prevention</v>
      </c>
      <c r="B762" t="s">
        <v>1961</v>
      </c>
      <c r="C762" s="78">
        <f>C761</f>
        <v>39</v>
      </c>
      <c r="D762" s="53">
        <v>7.6</v>
      </c>
      <c r="E762" s="53" t="s">
        <v>2060</v>
      </c>
      <c r="F762" s="53" t="s">
        <v>1450</v>
      </c>
      <c r="G762" s="53" t="s">
        <v>2067</v>
      </c>
      <c r="H762" s="53">
        <v>6311</v>
      </c>
      <c r="I762" s="53" t="s">
        <v>2064</v>
      </c>
      <c r="J762" s="53" t="s">
        <v>2003</v>
      </c>
      <c r="K762" s="53" t="s">
        <v>2015</v>
      </c>
    </row>
    <row r="763" spans="1:11" x14ac:dyDescent="0.3">
      <c r="A763" t="str">
        <f>DataInput[[#This Row],[Taxonomy]]&amp;DataInput[[#This Row],[South Africa Activity No]]&amp;DataInput[[#This Row],[Environmental Objectives]]</f>
        <v>Rwanda7.6.1Sustainable resource use and circularity</v>
      </c>
      <c r="B763" t="s">
        <v>1961</v>
      </c>
      <c r="C763" s="78">
        <f>C762</f>
        <v>39</v>
      </c>
      <c r="D763" s="53">
        <v>7.6</v>
      </c>
      <c r="E763" s="53" t="s">
        <v>2060</v>
      </c>
      <c r="F763" s="53" t="s">
        <v>1450</v>
      </c>
      <c r="G763" s="53" t="s">
        <v>2067</v>
      </c>
      <c r="H763" s="53">
        <v>6311</v>
      </c>
      <c r="I763" s="53" t="s">
        <v>2064</v>
      </c>
      <c r="J763" s="53" t="s">
        <v>1959</v>
      </c>
      <c r="K763" s="53" t="s">
        <v>2063</v>
      </c>
    </row>
    <row r="764" spans="1:11" x14ac:dyDescent="0.3">
      <c r="A764" t="str">
        <f>DataInput[[#This Row],[Taxonomy]]&amp;DataInput[[#This Row],[South Africa Activity No]]&amp;DataInput[[#This Row],[Environmental Objectives]]</f>
        <v>Rwanda7.6.2Climate change mitigation</v>
      </c>
      <c r="B764" t="s">
        <v>1961</v>
      </c>
      <c r="C764" s="78">
        <v>40</v>
      </c>
      <c r="D764" s="53">
        <v>7.6</v>
      </c>
      <c r="E764" s="53" t="s">
        <v>2060</v>
      </c>
      <c r="F764" s="53" t="s">
        <v>1450</v>
      </c>
      <c r="G764" s="53" t="s">
        <v>2059</v>
      </c>
      <c r="H764" s="53">
        <v>63110</v>
      </c>
      <c r="I764" s="53" t="s">
        <v>2057</v>
      </c>
      <c r="J764" s="53" t="s">
        <v>2477</v>
      </c>
      <c r="K764" s="53" t="s">
        <v>1455</v>
      </c>
    </row>
    <row r="765" spans="1:11" x14ac:dyDescent="0.3">
      <c r="A765" t="str">
        <f>DataInput[[#This Row],[Taxonomy]]&amp;DataInput[[#This Row],[South Africa Activity No]]&amp;DataInput[[#This Row],[Environmental Objectives]]</f>
        <v>Rwanda7.6.2Climate change adaptation</v>
      </c>
      <c r="B765" t="s">
        <v>1961</v>
      </c>
      <c r="C765" s="78">
        <f>C764</f>
        <v>40</v>
      </c>
      <c r="D765" s="53">
        <v>7.6</v>
      </c>
      <c r="E765" s="53" t="s">
        <v>2060</v>
      </c>
      <c r="F765" s="53" t="s">
        <v>1450</v>
      </c>
      <c r="G765" s="53" t="s">
        <v>2059</v>
      </c>
      <c r="H765" s="53">
        <v>63110</v>
      </c>
      <c r="I765" s="53" t="s">
        <v>2057</v>
      </c>
      <c r="J765" s="53" t="s">
        <v>1992</v>
      </c>
      <c r="K765" s="53" t="s">
        <v>2015</v>
      </c>
    </row>
    <row r="766" spans="1:11" x14ac:dyDescent="0.3">
      <c r="A766" t="str">
        <f>DataInput[[#This Row],[Taxonomy]]&amp;DataInput[[#This Row],[South Africa Activity No]]&amp;DataInput[[#This Row],[Environmental Objectives]]</f>
        <v>Rwanda7.6.2Sustainable use of water and marine resources</v>
      </c>
      <c r="B766" t="s">
        <v>1961</v>
      </c>
      <c r="C766" s="78">
        <f>C765</f>
        <v>40</v>
      </c>
      <c r="D766" s="53">
        <v>7.6</v>
      </c>
      <c r="E766" s="53" t="s">
        <v>2060</v>
      </c>
      <c r="F766" s="53" t="s">
        <v>1450</v>
      </c>
      <c r="G766" s="53" t="s">
        <v>2059</v>
      </c>
      <c r="H766" s="53">
        <v>63110</v>
      </c>
      <c r="I766" s="53" t="s">
        <v>2057</v>
      </c>
      <c r="J766" s="53" t="s">
        <v>2009</v>
      </c>
      <c r="K766" s="53" t="s">
        <v>2015</v>
      </c>
    </row>
    <row r="767" spans="1:11" x14ac:dyDescent="0.3">
      <c r="A767" t="str">
        <f>DataInput[[#This Row],[Taxonomy]]&amp;DataInput[[#This Row],[South Africa Activity No]]&amp;DataInput[[#This Row],[Environmental Objectives]]</f>
        <v>Rwanda7.6.2Ecosystem protection and 
restoration</v>
      </c>
      <c r="B767" t="s">
        <v>1961</v>
      </c>
      <c r="C767" s="78">
        <f>C766</f>
        <v>40</v>
      </c>
      <c r="D767" s="53">
        <v>7.6</v>
      </c>
      <c r="E767" s="53" t="s">
        <v>2060</v>
      </c>
      <c r="F767" s="53" t="s">
        <v>1450</v>
      </c>
      <c r="G767" s="53" t="s">
        <v>2059</v>
      </c>
      <c r="H767" s="53">
        <v>63110</v>
      </c>
      <c r="I767" s="53" t="s">
        <v>2057</v>
      </c>
      <c r="J767" s="53" t="s">
        <v>2007</v>
      </c>
      <c r="K767" s="53" t="s">
        <v>2015</v>
      </c>
    </row>
    <row r="768" spans="1:11" x14ac:dyDescent="0.3">
      <c r="A768" t="str">
        <f>DataInput[[#This Row],[Taxonomy]]&amp;DataInput[[#This Row],[South Africa Activity No]]&amp;DataInput[[#This Row],[Environmental Objectives]]</f>
        <v>Rwanda7.6.2Pollution prevention</v>
      </c>
      <c r="B768" t="s">
        <v>1961</v>
      </c>
      <c r="C768" s="78">
        <f>C767</f>
        <v>40</v>
      </c>
      <c r="D768" s="53">
        <v>7.6</v>
      </c>
      <c r="E768" s="53" t="s">
        <v>2060</v>
      </c>
      <c r="F768" s="53" t="s">
        <v>1450</v>
      </c>
      <c r="G768" s="53" t="s">
        <v>2059</v>
      </c>
      <c r="H768" s="53">
        <v>63110</v>
      </c>
      <c r="I768" s="53" t="s">
        <v>2057</v>
      </c>
      <c r="J768" s="53" t="s">
        <v>2003</v>
      </c>
      <c r="K768" s="53" t="s">
        <v>2015</v>
      </c>
    </row>
    <row r="769" spans="1:11" x14ac:dyDescent="0.3">
      <c r="A769" t="str">
        <f>DataInput[[#This Row],[Taxonomy]]&amp;DataInput[[#This Row],[South Africa Activity No]]&amp;DataInput[[#This Row],[Environmental Objectives]]</f>
        <v>Rwanda7.6.2Sustainable resource use and circularity</v>
      </c>
      <c r="B769" t="s">
        <v>1961</v>
      </c>
      <c r="C769" s="78">
        <f>C768</f>
        <v>40</v>
      </c>
      <c r="D769" s="53">
        <v>7.6</v>
      </c>
      <c r="E769" s="53" t="s">
        <v>2060</v>
      </c>
      <c r="F769" s="53" t="s">
        <v>1450</v>
      </c>
      <c r="G769" s="53" t="s">
        <v>2059</v>
      </c>
      <c r="H769" s="53">
        <v>63110</v>
      </c>
      <c r="I769" s="53" t="s">
        <v>2057</v>
      </c>
      <c r="J769" s="53" t="s">
        <v>1959</v>
      </c>
      <c r="K769" s="53" t="s">
        <v>2015</v>
      </c>
    </row>
    <row r="770" spans="1:11" x14ac:dyDescent="0.3">
      <c r="A770" t="str">
        <f>DataInput[[#This Row],[Taxonomy]]&amp;DataInput[[#This Row],[South Africa Activity No]]&amp;DataInput[[#This Row],[Environmental Objectives]]</f>
        <v>Rwanda7.7.1Climate change mitigation</v>
      </c>
      <c r="B770" t="s">
        <v>1961</v>
      </c>
      <c r="C770" s="78">
        <v>41</v>
      </c>
      <c r="D770" s="53">
        <v>7.7</v>
      </c>
      <c r="E770" s="53" t="s">
        <v>364</v>
      </c>
      <c r="F770" s="53" t="s">
        <v>2000</v>
      </c>
      <c r="G770" s="53" t="s">
        <v>2042</v>
      </c>
      <c r="H770" s="53">
        <v>41000</v>
      </c>
      <c r="I770" s="53" t="s">
        <v>2039</v>
      </c>
      <c r="J770" s="53" t="s">
        <v>2477</v>
      </c>
      <c r="K770" s="53" t="s">
        <v>1455</v>
      </c>
    </row>
    <row r="771" spans="1:11" x14ac:dyDescent="0.3">
      <c r="A771" t="str">
        <f>DataInput[[#This Row],[Taxonomy]]&amp;DataInput[[#This Row],[South Africa Activity No]]&amp;DataInput[[#This Row],[Environmental Objectives]]</f>
        <v>Rwanda7.7.1Climate change adaptation</v>
      </c>
      <c r="B771" t="s">
        <v>1961</v>
      </c>
      <c r="C771" s="78">
        <f>C770</f>
        <v>41</v>
      </c>
      <c r="D771" s="53">
        <v>7.7</v>
      </c>
      <c r="E771" s="53" t="s">
        <v>364</v>
      </c>
      <c r="F771" s="53" t="s">
        <v>2000</v>
      </c>
      <c r="G771" s="53" t="s">
        <v>2042</v>
      </c>
      <c r="H771" s="53">
        <v>41000</v>
      </c>
      <c r="I771" s="53" t="s">
        <v>2039</v>
      </c>
      <c r="J771" s="53" t="s">
        <v>1992</v>
      </c>
      <c r="K771" s="53" t="s">
        <v>2053</v>
      </c>
    </row>
    <row r="772" spans="1:11" x14ac:dyDescent="0.3">
      <c r="A772" t="str">
        <f>DataInput[[#This Row],[Taxonomy]]&amp;DataInput[[#This Row],[South Africa Activity No]]&amp;DataInput[[#This Row],[Environmental Objectives]]</f>
        <v>Rwanda7.7.1Sustainable use of water and marine resources</v>
      </c>
      <c r="B772" t="s">
        <v>1961</v>
      </c>
      <c r="C772" s="78">
        <f>C771</f>
        <v>41</v>
      </c>
      <c r="D772" s="53">
        <v>7.7</v>
      </c>
      <c r="E772" s="53" t="s">
        <v>364</v>
      </c>
      <c r="F772" s="53" t="s">
        <v>2000</v>
      </c>
      <c r="G772" s="53" t="s">
        <v>2042</v>
      </c>
      <c r="H772" s="53">
        <v>41000</v>
      </c>
      <c r="I772" s="53" t="s">
        <v>2039</v>
      </c>
      <c r="J772" s="53" t="s">
        <v>2009</v>
      </c>
      <c r="K772" s="53" t="s">
        <v>2050</v>
      </c>
    </row>
    <row r="773" spans="1:11" x14ac:dyDescent="0.3">
      <c r="A773" t="str">
        <f>DataInput[[#This Row],[Taxonomy]]&amp;DataInput[[#This Row],[South Africa Activity No]]&amp;DataInput[[#This Row],[Environmental Objectives]]</f>
        <v>Rwanda7.7.1Ecosystem protection and 
restoration</v>
      </c>
      <c r="B773" t="s">
        <v>1961</v>
      </c>
      <c r="C773" s="78">
        <f>C772</f>
        <v>41</v>
      </c>
      <c r="D773" s="53">
        <v>7.7</v>
      </c>
      <c r="E773" s="53" t="s">
        <v>364</v>
      </c>
      <c r="F773" s="53" t="s">
        <v>2000</v>
      </c>
      <c r="G773" s="53" t="s">
        <v>2042</v>
      </c>
      <c r="H773" s="53">
        <v>41000</v>
      </c>
      <c r="I773" s="53" t="s">
        <v>2039</v>
      </c>
      <c r="J773" s="53" t="s">
        <v>2007</v>
      </c>
      <c r="K773" s="53" t="s">
        <v>2047</v>
      </c>
    </row>
    <row r="774" spans="1:11" x14ac:dyDescent="0.3">
      <c r="A774" t="str">
        <f>DataInput[[#This Row],[Taxonomy]]&amp;DataInput[[#This Row],[South Africa Activity No]]&amp;DataInput[[#This Row],[Environmental Objectives]]</f>
        <v>Rwanda7.7.1Pollution prevention</v>
      </c>
      <c r="B774" t="s">
        <v>1961</v>
      </c>
      <c r="C774" s="78">
        <f>C773</f>
        <v>41</v>
      </c>
      <c r="D774" s="53">
        <v>7.7</v>
      </c>
      <c r="E774" s="53" t="s">
        <v>364</v>
      </c>
      <c r="F774" s="53" t="s">
        <v>2000</v>
      </c>
      <c r="G774" s="53" t="s">
        <v>2042</v>
      </c>
      <c r="H774" s="53">
        <v>41000</v>
      </c>
      <c r="I774" s="53" t="s">
        <v>2039</v>
      </c>
      <c r="J774" s="53" t="s">
        <v>2003</v>
      </c>
      <c r="K774" s="53" t="s">
        <v>2044</v>
      </c>
    </row>
    <row r="775" spans="1:11" x14ac:dyDescent="0.3">
      <c r="A775" t="str">
        <f>DataInput[[#This Row],[Taxonomy]]&amp;DataInput[[#This Row],[South Africa Activity No]]&amp;DataInput[[#This Row],[Environmental Objectives]]</f>
        <v>Rwanda7.7.1Sustainable resource use and circularity</v>
      </c>
      <c r="B775" t="s">
        <v>1961</v>
      </c>
      <c r="C775" s="78">
        <f>C774</f>
        <v>41</v>
      </c>
      <c r="D775" s="53">
        <v>7.7</v>
      </c>
      <c r="E775" s="53" t="s">
        <v>364</v>
      </c>
      <c r="F775" s="53" t="s">
        <v>2000</v>
      </c>
      <c r="G775" s="53" t="s">
        <v>2042</v>
      </c>
      <c r="H775" s="53">
        <v>41000</v>
      </c>
      <c r="I775" s="53" t="s">
        <v>2039</v>
      </c>
      <c r="J775" s="53" t="s">
        <v>1959</v>
      </c>
      <c r="K775" s="53" t="s">
        <v>2038</v>
      </c>
    </row>
    <row r="776" spans="1:11" x14ac:dyDescent="0.3">
      <c r="A776" t="str">
        <f>DataInput[[#This Row],[Taxonomy]]&amp;DataInput[[#This Row],[South Africa Activity No]]&amp;DataInput[[#This Row],[Environmental Objectives]]</f>
        <v>Rwanda7.7.2Climate change mitigation</v>
      </c>
      <c r="B776" t="s">
        <v>1961</v>
      </c>
      <c r="C776" s="78">
        <v>42</v>
      </c>
      <c r="D776" s="53">
        <v>7.7</v>
      </c>
      <c r="E776" s="53" t="s">
        <v>364</v>
      </c>
      <c r="F776" s="53" t="s">
        <v>2000</v>
      </c>
      <c r="G776" s="53" t="s">
        <v>2028</v>
      </c>
      <c r="H776" s="53">
        <v>41000</v>
      </c>
      <c r="I776" s="53" t="s">
        <v>2025</v>
      </c>
      <c r="J776" s="53" t="s">
        <v>2477</v>
      </c>
      <c r="K776" s="53" t="s">
        <v>1455</v>
      </c>
    </row>
    <row r="777" spans="1:11" x14ac:dyDescent="0.3">
      <c r="A777" t="str">
        <f>DataInput[[#This Row],[Taxonomy]]&amp;DataInput[[#This Row],[South Africa Activity No]]&amp;DataInput[[#This Row],[Environmental Objectives]]</f>
        <v>Rwanda7.7.2Climate change adaptation</v>
      </c>
      <c r="B777" t="s">
        <v>1961</v>
      </c>
      <c r="C777" s="78">
        <f>C776</f>
        <v>42</v>
      </c>
      <c r="D777" s="53">
        <v>7.7</v>
      </c>
      <c r="E777" s="53" t="s">
        <v>364</v>
      </c>
      <c r="F777" s="53" t="s">
        <v>2000</v>
      </c>
      <c r="G777" s="53" t="s">
        <v>2028</v>
      </c>
      <c r="H777" s="53">
        <v>41000</v>
      </c>
      <c r="I777" s="53" t="s">
        <v>2025</v>
      </c>
      <c r="J777" s="53" t="s">
        <v>1992</v>
      </c>
      <c r="K777" s="53" t="s">
        <v>2005</v>
      </c>
    </row>
    <row r="778" spans="1:11" x14ac:dyDescent="0.3">
      <c r="A778" t="str">
        <f>DataInput[[#This Row],[Taxonomy]]&amp;DataInput[[#This Row],[South Africa Activity No]]&amp;DataInput[[#This Row],[Environmental Objectives]]</f>
        <v>Rwanda7.7.2Sustainable use of water and marine resources</v>
      </c>
      <c r="B778" t="s">
        <v>1961</v>
      </c>
      <c r="C778" s="78">
        <f>C777</f>
        <v>42</v>
      </c>
      <c r="D778" s="53">
        <v>7.7</v>
      </c>
      <c r="E778" s="53" t="s">
        <v>364</v>
      </c>
      <c r="F778" s="53" t="s">
        <v>2000</v>
      </c>
      <c r="G778" s="53" t="s">
        <v>2028</v>
      </c>
      <c r="H778" s="53">
        <v>41000</v>
      </c>
      <c r="I778" s="53" t="s">
        <v>2025</v>
      </c>
      <c r="J778" s="53" t="s">
        <v>2009</v>
      </c>
      <c r="K778" s="53" t="s">
        <v>2008</v>
      </c>
    </row>
    <row r="779" spans="1:11" x14ac:dyDescent="0.3">
      <c r="A779" t="str">
        <f>DataInput[[#This Row],[Taxonomy]]&amp;DataInput[[#This Row],[South Africa Activity No]]&amp;DataInput[[#This Row],[Environmental Objectives]]</f>
        <v>Rwanda7.7.2Ecosystem protection and 
restoration</v>
      </c>
      <c r="B779" t="s">
        <v>1961</v>
      </c>
      <c r="C779" s="78">
        <f>C778</f>
        <v>42</v>
      </c>
      <c r="D779" s="53">
        <v>7.7</v>
      </c>
      <c r="E779" s="53" t="s">
        <v>364</v>
      </c>
      <c r="F779" s="53" t="s">
        <v>2000</v>
      </c>
      <c r="G779" s="53" t="s">
        <v>2028</v>
      </c>
      <c r="H779" s="53">
        <v>41000</v>
      </c>
      <c r="I779" s="53" t="s">
        <v>2025</v>
      </c>
      <c r="J779" s="53" t="s">
        <v>2007</v>
      </c>
      <c r="K779" s="53" t="s">
        <v>2005</v>
      </c>
    </row>
    <row r="780" spans="1:11" x14ac:dyDescent="0.3">
      <c r="A780" t="str">
        <f>DataInput[[#This Row],[Taxonomy]]&amp;DataInput[[#This Row],[South Africa Activity No]]&amp;DataInput[[#This Row],[Environmental Objectives]]</f>
        <v>Rwanda7.7.2Pollution prevention</v>
      </c>
      <c r="B780" t="s">
        <v>1961</v>
      </c>
      <c r="C780" s="78">
        <f>C779</f>
        <v>42</v>
      </c>
      <c r="D780" s="53">
        <v>7.7</v>
      </c>
      <c r="E780" s="53" t="s">
        <v>364</v>
      </c>
      <c r="F780" s="53" t="s">
        <v>2000</v>
      </c>
      <c r="G780" s="53" t="s">
        <v>2028</v>
      </c>
      <c r="H780" s="53">
        <v>41000</v>
      </c>
      <c r="I780" s="53" t="s">
        <v>2025</v>
      </c>
      <c r="J780" s="53" t="s">
        <v>2003</v>
      </c>
      <c r="K780" s="53" t="s">
        <v>2002</v>
      </c>
    </row>
    <row r="781" spans="1:11" x14ac:dyDescent="0.3">
      <c r="A781" t="str">
        <f>DataInput[[#This Row],[Taxonomy]]&amp;DataInput[[#This Row],[South Africa Activity No]]&amp;DataInput[[#This Row],[Environmental Objectives]]</f>
        <v>Rwanda7.7.2Sustainable resource use and circularity</v>
      </c>
      <c r="B781" t="s">
        <v>1961</v>
      </c>
      <c r="C781" s="78">
        <f>C780</f>
        <v>42</v>
      </c>
      <c r="D781" s="53">
        <v>7.7</v>
      </c>
      <c r="E781" s="53" t="s">
        <v>364</v>
      </c>
      <c r="F781" s="53" t="s">
        <v>2000</v>
      </c>
      <c r="G781" s="53" t="s">
        <v>2028</v>
      </c>
      <c r="H781" s="53">
        <v>41000</v>
      </c>
      <c r="I781" s="53" t="s">
        <v>2025</v>
      </c>
      <c r="J781" s="53" t="s">
        <v>1959</v>
      </c>
      <c r="K781" s="53" t="s">
        <v>1997</v>
      </c>
    </row>
    <row r="782" spans="1:11" x14ac:dyDescent="0.3">
      <c r="A782" t="str">
        <f>DataInput[[#This Row],[Taxonomy]]&amp;DataInput[[#This Row],[South Africa Activity No]]&amp;DataInput[[#This Row],[Environmental Objectives]]</f>
        <v>Rwanda7.7.3Climate change mitigation</v>
      </c>
      <c r="B782" t="s">
        <v>1961</v>
      </c>
      <c r="C782" s="78">
        <v>43</v>
      </c>
      <c r="D782" s="53">
        <v>7.7</v>
      </c>
      <c r="E782" s="53" t="s">
        <v>364</v>
      </c>
      <c r="F782" s="53" t="s">
        <v>2000</v>
      </c>
      <c r="G782" s="53" t="s">
        <v>2018</v>
      </c>
      <c r="H782" s="53">
        <v>43</v>
      </c>
      <c r="I782" s="53" t="s">
        <v>2016</v>
      </c>
      <c r="J782" s="53" t="s">
        <v>2477</v>
      </c>
      <c r="K782" s="53" t="s">
        <v>1455</v>
      </c>
    </row>
    <row r="783" spans="1:11" x14ac:dyDescent="0.3">
      <c r="A783" t="str">
        <f>DataInput[[#This Row],[Taxonomy]]&amp;DataInput[[#This Row],[South Africa Activity No]]&amp;DataInput[[#This Row],[Environmental Objectives]]</f>
        <v>Rwanda7.7.3Climate change adaptation</v>
      </c>
      <c r="B783" t="s">
        <v>1961</v>
      </c>
      <c r="C783" s="78">
        <f>C782</f>
        <v>43</v>
      </c>
      <c r="D783" s="53">
        <v>7.7</v>
      </c>
      <c r="E783" s="53" t="s">
        <v>364</v>
      </c>
      <c r="F783" s="53" t="s">
        <v>2000</v>
      </c>
      <c r="G783" s="53" t="s">
        <v>2018</v>
      </c>
      <c r="H783" s="53">
        <v>43</v>
      </c>
      <c r="I783" s="53" t="s">
        <v>2016</v>
      </c>
      <c r="J783" s="53" t="s">
        <v>1992</v>
      </c>
      <c r="K783" s="53" t="s">
        <v>2015</v>
      </c>
    </row>
    <row r="784" spans="1:11" x14ac:dyDescent="0.3">
      <c r="A784" t="str">
        <f>DataInput[[#This Row],[Taxonomy]]&amp;DataInput[[#This Row],[South Africa Activity No]]&amp;DataInput[[#This Row],[Environmental Objectives]]</f>
        <v>Rwanda7.7.3Sustainable use of water and marine resources</v>
      </c>
      <c r="B784" t="s">
        <v>1961</v>
      </c>
      <c r="C784" s="78">
        <f>C783</f>
        <v>43</v>
      </c>
      <c r="D784" s="53">
        <v>7.7</v>
      </c>
      <c r="E784" s="53" t="s">
        <v>364</v>
      </c>
      <c r="F784" s="53" t="s">
        <v>2000</v>
      </c>
      <c r="G784" s="53" t="s">
        <v>2018</v>
      </c>
      <c r="H784" s="53">
        <v>43</v>
      </c>
      <c r="I784" s="53" t="s">
        <v>2016</v>
      </c>
      <c r="J784" s="53" t="s">
        <v>2009</v>
      </c>
      <c r="K784" s="53" t="s">
        <v>2015</v>
      </c>
    </row>
    <row r="785" spans="1:11" x14ac:dyDescent="0.3">
      <c r="A785" t="str">
        <f>DataInput[[#This Row],[Taxonomy]]&amp;DataInput[[#This Row],[South Africa Activity No]]&amp;DataInput[[#This Row],[Environmental Objectives]]</f>
        <v>Rwanda7.7.3Ecosystem protection and 
restoration</v>
      </c>
      <c r="B785" t="s">
        <v>1961</v>
      </c>
      <c r="C785" s="78">
        <f>C784</f>
        <v>43</v>
      </c>
      <c r="D785" s="53">
        <v>7.7</v>
      </c>
      <c r="E785" s="53" t="s">
        <v>364</v>
      </c>
      <c r="F785" s="53" t="s">
        <v>2000</v>
      </c>
      <c r="G785" s="53" t="s">
        <v>2018</v>
      </c>
      <c r="H785" s="53">
        <v>43</v>
      </c>
      <c r="I785" s="53" t="s">
        <v>2016</v>
      </c>
      <c r="J785" s="53" t="s">
        <v>2007</v>
      </c>
      <c r="K785" s="53" t="s">
        <v>2015</v>
      </c>
    </row>
    <row r="786" spans="1:11" x14ac:dyDescent="0.3">
      <c r="A786" t="str">
        <f>DataInput[[#This Row],[Taxonomy]]&amp;DataInput[[#This Row],[South Africa Activity No]]&amp;DataInput[[#This Row],[Environmental Objectives]]</f>
        <v>Rwanda7.7.3Pollution prevention</v>
      </c>
      <c r="B786" t="s">
        <v>1961</v>
      </c>
      <c r="C786" s="78">
        <f>C785</f>
        <v>43</v>
      </c>
      <c r="D786" s="53">
        <v>7.7</v>
      </c>
      <c r="E786" s="53" t="s">
        <v>364</v>
      </c>
      <c r="F786" s="53" t="s">
        <v>2000</v>
      </c>
      <c r="G786" s="53" t="s">
        <v>2018</v>
      </c>
      <c r="H786" s="53">
        <v>43</v>
      </c>
      <c r="I786" s="53" t="s">
        <v>2016</v>
      </c>
      <c r="J786" s="53" t="s">
        <v>2003</v>
      </c>
      <c r="K786" s="53" t="s">
        <v>2019</v>
      </c>
    </row>
    <row r="787" spans="1:11" x14ac:dyDescent="0.3">
      <c r="A787" t="str">
        <f>DataInput[[#This Row],[Taxonomy]]&amp;DataInput[[#This Row],[South Africa Activity No]]&amp;DataInput[[#This Row],[Environmental Objectives]]</f>
        <v>Rwanda7.7.3Sustainable resource use and circularity</v>
      </c>
      <c r="B787" t="s">
        <v>1961</v>
      </c>
      <c r="C787" s="78">
        <f>C786</f>
        <v>43</v>
      </c>
      <c r="D787" s="53">
        <v>7.7</v>
      </c>
      <c r="E787" s="53" t="s">
        <v>364</v>
      </c>
      <c r="F787" s="53" t="s">
        <v>2000</v>
      </c>
      <c r="G787" s="53" t="s">
        <v>2018</v>
      </c>
      <c r="H787" s="53">
        <v>43</v>
      </c>
      <c r="I787" s="53" t="s">
        <v>2016</v>
      </c>
      <c r="J787" s="53" t="s">
        <v>1959</v>
      </c>
      <c r="K787" s="53" t="s">
        <v>2015</v>
      </c>
    </row>
    <row r="788" spans="1:11" x14ac:dyDescent="0.3">
      <c r="A788" t="str">
        <f>DataInput[[#This Row],[Taxonomy]]&amp;DataInput[[#This Row],[South Africa Activity No]]&amp;DataInput[[#This Row],[Environmental Objectives]]</f>
        <v>Rwanda7.7.4Climate change mitigation</v>
      </c>
      <c r="B788" t="s">
        <v>1961</v>
      </c>
      <c r="C788" s="78">
        <v>44</v>
      </c>
      <c r="D788" s="53">
        <v>7.7</v>
      </c>
      <c r="E788" s="53" t="s">
        <v>364</v>
      </c>
      <c r="F788" s="53" t="s">
        <v>2000</v>
      </c>
      <c r="G788" s="53" t="s">
        <v>1999</v>
      </c>
      <c r="H788" s="53">
        <v>68</v>
      </c>
      <c r="I788" s="53" t="s">
        <v>1998</v>
      </c>
      <c r="J788" s="53" t="s">
        <v>2477</v>
      </c>
      <c r="K788" s="53" t="s">
        <v>1455</v>
      </c>
    </row>
    <row r="789" spans="1:11" x14ac:dyDescent="0.3">
      <c r="A789" t="str">
        <f>DataInput[[#This Row],[Taxonomy]]&amp;DataInput[[#This Row],[South Africa Activity No]]&amp;DataInput[[#This Row],[Environmental Objectives]]</f>
        <v>Rwanda7.7.4Climate change adaptation</v>
      </c>
      <c r="B789" t="s">
        <v>1961</v>
      </c>
      <c r="C789" s="78">
        <f>C788</f>
        <v>44</v>
      </c>
      <c r="D789" s="53">
        <v>7.7</v>
      </c>
      <c r="E789" s="53" t="s">
        <v>364</v>
      </c>
      <c r="F789" s="53" t="s">
        <v>2000</v>
      </c>
      <c r="G789" s="53" t="s">
        <v>1999</v>
      </c>
      <c r="H789" s="53">
        <v>68</v>
      </c>
      <c r="I789" s="53" t="s">
        <v>1998</v>
      </c>
      <c r="J789" s="53" t="s">
        <v>1992</v>
      </c>
      <c r="K789" s="53" t="s">
        <v>2005</v>
      </c>
    </row>
    <row r="790" spans="1:11" x14ac:dyDescent="0.3">
      <c r="A790" t="str">
        <f>DataInput[[#This Row],[Taxonomy]]&amp;DataInput[[#This Row],[South Africa Activity No]]&amp;DataInput[[#This Row],[Environmental Objectives]]</f>
        <v>Rwanda7.7.4Sustainable use of water and marine resources</v>
      </c>
      <c r="B790" t="s">
        <v>1961</v>
      </c>
      <c r="C790" s="78">
        <f>C789</f>
        <v>44</v>
      </c>
      <c r="D790" s="53">
        <v>7.7</v>
      </c>
      <c r="E790" s="53" t="s">
        <v>364</v>
      </c>
      <c r="F790" s="53" t="s">
        <v>2000</v>
      </c>
      <c r="G790" s="53" t="s">
        <v>1999</v>
      </c>
      <c r="H790" s="53">
        <v>68</v>
      </c>
      <c r="I790" s="53" t="s">
        <v>1998</v>
      </c>
      <c r="J790" s="53" t="s">
        <v>2009</v>
      </c>
      <c r="K790" s="53" t="s">
        <v>2008</v>
      </c>
    </row>
    <row r="791" spans="1:11" x14ac:dyDescent="0.3">
      <c r="A791" t="str">
        <f>DataInput[[#This Row],[Taxonomy]]&amp;DataInput[[#This Row],[South Africa Activity No]]&amp;DataInput[[#This Row],[Environmental Objectives]]</f>
        <v>Rwanda7.7.4Ecosystem protection and 
restoration</v>
      </c>
      <c r="B791" t="s">
        <v>1961</v>
      </c>
      <c r="C791" s="78">
        <f>C790</f>
        <v>44</v>
      </c>
      <c r="D791" s="53">
        <v>7.7</v>
      </c>
      <c r="E791" s="53" t="s">
        <v>364</v>
      </c>
      <c r="F791" s="53" t="s">
        <v>2000</v>
      </c>
      <c r="G791" s="53" t="s">
        <v>1999</v>
      </c>
      <c r="H791" s="53">
        <v>68</v>
      </c>
      <c r="I791" s="53" t="s">
        <v>1998</v>
      </c>
      <c r="J791" s="53" t="s">
        <v>2007</v>
      </c>
      <c r="K791" s="53" t="s">
        <v>2005</v>
      </c>
    </row>
    <row r="792" spans="1:11" x14ac:dyDescent="0.3">
      <c r="A792" t="str">
        <f>DataInput[[#This Row],[Taxonomy]]&amp;DataInput[[#This Row],[South Africa Activity No]]&amp;DataInput[[#This Row],[Environmental Objectives]]</f>
        <v>Rwanda7.7.4Pollution prevention</v>
      </c>
      <c r="B792" t="s">
        <v>1961</v>
      </c>
      <c r="C792" s="78">
        <f>C791</f>
        <v>44</v>
      </c>
      <c r="D792" s="53">
        <v>7.7</v>
      </c>
      <c r="E792" s="53" t="s">
        <v>364</v>
      </c>
      <c r="F792" s="53" t="s">
        <v>2000</v>
      </c>
      <c r="G792" s="53" t="s">
        <v>1999</v>
      </c>
      <c r="H792" s="53">
        <v>68</v>
      </c>
      <c r="I792" s="53" t="s">
        <v>1998</v>
      </c>
      <c r="J792" s="53" t="s">
        <v>2003</v>
      </c>
      <c r="K792" s="53" t="s">
        <v>2002</v>
      </c>
    </row>
    <row r="793" spans="1:11" x14ac:dyDescent="0.3">
      <c r="A793" t="str">
        <f>DataInput[[#This Row],[Taxonomy]]&amp;DataInput[[#This Row],[South Africa Activity No]]&amp;DataInput[[#This Row],[Environmental Objectives]]</f>
        <v>Rwanda7.7.4Sustainable resource use and circularity</v>
      </c>
      <c r="B793" t="s">
        <v>1961</v>
      </c>
      <c r="C793" s="78">
        <f>C792</f>
        <v>44</v>
      </c>
      <c r="D793" s="53">
        <v>7.7</v>
      </c>
      <c r="E793" s="53" t="s">
        <v>364</v>
      </c>
      <c r="F793" s="53" t="s">
        <v>2000</v>
      </c>
      <c r="G793" s="53" t="s">
        <v>1999</v>
      </c>
      <c r="H793" s="53">
        <v>68</v>
      </c>
      <c r="I793" s="53" t="s">
        <v>1998</v>
      </c>
      <c r="J793" s="53" t="s">
        <v>1959</v>
      </c>
      <c r="K793" s="53" t="s">
        <v>1997</v>
      </c>
    </row>
    <row r="794" spans="1:11" x14ac:dyDescent="0.3">
      <c r="A794" t="str">
        <f>DataInput[[#This Row],[Taxonomy]]&amp;DataInput[[#This Row],[South Africa Activity No]]&amp;DataInput[[#This Row],[Environmental Objectives]]</f>
        <v>Singapore7.1.1Climate change mitigation</v>
      </c>
      <c r="B794" t="s">
        <v>1224</v>
      </c>
      <c r="C794" s="79">
        <v>1</v>
      </c>
      <c r="D794" s="53">
        <v>7.1</v>
      </c>
      <c r="E794" s="53" t="s">
        <v>1041</v>
      </c>
      <c r="F794" s="53" t="s">
        <v>2438</v>
      </c>
      <c r="G794" s="53" t="s">
        <v>2436</v>
      </c>
      <c r="H794" s="53">
        <v>203940</v>
      </c>
      <c r="I794" s="53" t="s">
        <v>2434</v>
      </c>
      <c r="J794" s="53" t="s">
        <v>2477</v>
      </c>
      <c r="K794" s="53" t="s">
        <v>1455</v>
      </c>
    </row>
    <row r="795" spans="1:11" x14ac:dyDescent="0.3">
      <c r="A795" t="str">
        <f>DataInput[[#This Row],[Taxonomy]]&amp;DataInput[[#This Row],[South Africa Activity No]]&amp;DataInput[[#This Row],[Environmental Objectives]]</f>
        <v>Singapore7.1.1Climate change adaptation</v>
      </c>
      <c r="B795" t="s">
        <v>1224</v>
      </c>
      <c r="C795" s="79">
        <f>C794</f>
        <v>1</v>
      </c>
      <c r="D795" s="53">
        <v>7.1</v>
      </c>
      <c r="E795" s="53" t="s">
        <v>1041</v>
      </c>
      <c r="F795" s="53" t="s">
        <v>2438</v>
      </c>
      <c r="G795" s="53" t="s">
        <v>2436</v>
      </c>
      <c r="H795" s="53">
        <v>203940</v>
      </c>
      <c r="I795" s="53" t="s">
        <v>2434</v>
      </c>
      <c r="J795" s="53" t="s">
        <v>1992</v>
      </c>
      <c r="K795" s="53" t="s">
        <v>2010</v>
      </c>
    </row>
    <row r="796" spans="1:11" x14ac:dyDescent="0.3">
      <c r="A796" t="str">
        <f>DataInput[[#This Row],[Taxonomy]]&amp;DataInput[[#This Row],[South Africa Activity No]]&amp;DataInput[[#This Row],[Environmental Objectives]]</f>
        <v>Singapore7.1.1Sustainable use of water and marine resources</v>
      </c>
      <c r="B796" t="s">
        <v>1224</v>
      </c>
      <c r="C796" s="79">
        <f>C795</f>
        <v>1</v>
      </c>
      <c r="D796" s="53">
        <v>7.1</v>
      </c>
      <c r="E796" s="53" t="s">
        <v>1041</v>
      </c>
      <c r="F796" s="53" t="s">
        <v>2438</v>
      </c>
      <c r="G796" s="53" t="s">
        <v>2436</v>
      </c>
      <c r="H796" s="53">
        <v>203940</v>
      </c>
      <c r="I796" s="53" t="s">
        <v>2434</v>
      </c>
      <c r="J796" s="53" t="s">
        <v>2009</v>
      </c>
      <c r="K796" s="53" t="s">
        <v>1455</v>
      </c>
    </row>
    <row r="797" spans="1:11" x14ac:dyDescent="0.3">
      <c r="A797" t="str">
        <f>DataInput[[#This Row],[Taxonomy]]&amp;DataInput[[#This Row],[South Africa Activity No]]&amp;DataInput[[#This Row],[Environmental Objectives]]</f>
        <v>Singapore7.1.1Ecosystem protection and 
restoration</v>
      </c>
      <c r="B797" t="s">
        <v>1224</v>
      </c>
      <c r="C797" s="79">
        <f>C796</f>
        <v>1</v>
      </c>
      <c r="D797" s="53">
        <v>7.1</v>
      </c>
      <c r="E797" s="53" t="s">
        <v>1041</v>
      </c>
      <c r="F797" s="53" t="s">
        <v>2438</v>
      </c>
      <c r="G797" s="53" t="s">
        <v>2436</v>
      </c>
      <c r="H797" s="53">
        <v>203940</v>
      </c>
      <c r="I797" s="53" t="s">
        <v>2434</v>
      </c>
      <c r="J797" s="53" t="s">
        <v>2007</v>
      </c>
      <c r="K797" s="53" t="s">
        <v>2442</v>
      </c>
    </row>
    <row r="798" spans="1:11" x14ac:dyDescent="0.3">
      <c r="A798" t="str">
        <f>DataInput[[#This Row],[Taxonomy]]&amp;DataInput[[#This Row],[South Africa Activity No]]&amp;DataInput[[#This Row],[Environmental Objectives]]</f>
        <v>Singapore7.1.1Pollution prevention</v>
      </c>
      <c r="B798" t="s">
        <v>1224</v>
      </c>
      <c r="C798" s="79">
        <f>C797</f>
        <v>1</v>
      </c>
      <c r="D798" s="53">
        <v>7.1</v>
      </c>
      <c r="E798" s="53" t="s">
        <v>1041</v>
      </c>
      <c r="F798" s="53" t="s">
        <v>2438</v>
      </c>
      <c r="G798" s="53" t="s">
        <v>2436</v>
      </c>
      <c r="H798" s="53">
        <v>203940</v>
      </c>
      <c r="I798" s="53" t="s">
        <v>2434</v>
      </c>
      <c r="J798" s="53" t="s">
        <v>2003</v>
      </c>
      <c r="K798" s="53" t="s">
        <v>2439</v>
      </c>
    </row>
    <row r="799" spans="1:11" x14ac:dyDescent="0.3">
      <c r="A799" t="str">
        <f>DataInput[[#This Row],[Taxonomy]]&amp;DataInput[[#This Row],[South Africa Activity No]]&amp;DataInput[[#This Row],[Environmental Objectives]]</f>
        <v>Singapore7.1.1Sustainable resource use and circularity</v>
      </c>
      <c r="B799" t="s">
        <v>1224</v>
      </c>
      <c r="C799" s="79">
        <f>C798</f>
        <v>1</v>
      </c>
      <c r="D799" s="53">
        <v>7.1</v>
      </c>
      <c r="E799" s="53" t="s">
        <v>1041</v>
      </c>
      <c r="F799" s="53" t="s">
        <v>2438</v>
      </c>
      <c r="G799" s="53" t="s">
        <v>2436</v>
      </c>
      <c r="H799" s="53">
        <v>203940</v>
      </c>
      <c r="I799" s="53" t="s">
        <v>2434</v>
      </c>
      <c r="J799" s="53" t="s">
        <v>1959</v>
      </c>
      <c r="K799" s="53" t="s">
        <v>2214</v>
      </c>
    </row>
    <row r="800" spans="1:11" x14ac:dyDescent="0.3">
      <c r="A800" t="str">
        <f>DataInput[[#This Row],[Taxonomy]]&amp;DataInput[[#This Row],[South Africa Activity No]]&amp;DataInput[[#This Row],[Environmental Objectives]]</f>
        <v>Singapore7.2.1Climate change mitigation</v>
      </c>
      <c r="B800" t="s">
        <v>1224</v>
      </c>
      <c r="C800" s="79">
        <v>2</v>
      </c>
      <c r="D800" s="53">
        <v>7.2</v>
      </c>
      <c r="E800" s="53" t="s">
        <v>1966</v>
      </c>
      <c r="F800" s="53" t="s">
        <v>163</v>
      </c>
      <c r="G800" s="53" t="s">
        <v>2423</v>
      </c>
      <c r="H800" s="53" t="s">
        <v>2256</v>
      </c>
      <c r="I800" s="53" t="s">
        <v>2417</v>
      </c>
      <c r="J800" s="53" t="s">
        <v>2477</v>
      </c>
      <c r="K800" s="53" t="s">
        <v>1455</v>
      </c>
    </row>
    <row r="801" spans="1:11" x14ac:dyDescent="0.3">
      <c r="A801" t="str">
        <f>DataInput[[#This Row],[Taxonomy]]&amp;DataInput[[#This Row],[South Africa Activity No]]&amp;DataInput[[#This Row],[Environmental Objectives]]</f>
        <v>Singapore7.2.1Climate change adaptation</v>
      </c>
      <c r="B801" t="s">
        <v>1224</v>
      </c>
      <c r="C801" s="79">
        <f>C800</f>
        <v>2</v>
      </c>
      <c r="D801" s="53">
        <v>7.2</v>
      </c>
      <c r="E801" s="53" t="s">
        <v>1966</v>
      </c>
      <c r="F801" s="53" t="s">
        <v>163</v>
      </c>
      <c r="G801" s="53" t="s">
        <v>2423</v>
      </c>
      <c r="H801" s="53" t="s">
        <v>2256</v>
      </c>
      <c r="I801" s="53" t="s">
        <v>2417</v>
      </c>
      <c r="J801" s="53" t="s">
        <v>1992</v>
      </c>
      <c r="K801" s="53" t="s">
        <v>2010</v>
      </c>
    </row>
    <row r="802" spans="1:11" x14ac:dyDescent="0.3">
      <c r="A802" t="str">
        <f>DataInput[[#This Row],[Taxonomy]]&amp;DataInput[[#This Row],[South Africa Activity No]]&amp;DataInput[[#This Row],[Environmental Objectives]]</f>
        <v>Singapore7.2.1Sustainable use of water and marine resources</v>
      </c>
      <c r="B802" t="s">
        <v>1224</v>
      </c>
      <c r="C802" s="79">
        <f>C801</f>
        <v>2</v>
      </c>
      <c r="D802" s="53">
        <v>7.2</v>
      </c>
      <c r="E802" s="53" t="s">
        <v>1966</v>
      </c>
      <c r="F802" s="53" t="s">
        <v>163</v>
      </c>
      <c r="G802" s="53" t="s">
        <v>2423</v>
      </c>
      <c r="H802" s="53" t="s">
        <v>2256</v>
      </c>
      <c r="I802" s="53" t="s">
        <v>2417</v>
      </c>
      <c r="J802" s="53" t="s">
        <v>2009</v>
      </c>
      <c r="K802" s="53" t="s">
        <v>1455</v>
      </c>
    </row>
    <row r="803" spans="1:11" x14ac:dyDescent="0.3">
      <c r="A803" t="str">
        <f>DataInput[[#This Row],[Taxonomy]]&amp;DataInput[[#This Row],[South Africa Activity No]]&amp;DataInput[[#This Row],[Environmental Objectives]]</f>
        <v>Singapore7.2.1Ecosystem protection and 
restoration</v>
      </c>
      <c r="B803" t="s">
        <v>1224</v>
      </c>
      <c r="C803" s="79">
        <f>C802</f>
        <v>2</v>
      </c>
      <c r="D803" s="53">
        <v>7.2</v>
      </c>
      <c r="E803" s="53" t="s">
        <v>1966</v>
      </c>
      <c r="F803" s="53" t="s">
        <v>163</v>
      </c>
      <c r="G803" s="53" t="s">
        <v>2423</v>
      </c>
      <c r="H803" s="53" t="s">
        <v>2256</v>
      </c>
      <c r="I803" s="53" t="s">
        <v>2417</v>
      </c>
      <c r="J803" s="53" t="s">
        <v>2007</v>
      </c>
      <c r="K803" s="53" t="s">
        <v>2428</v>
      </c>
    </row>
    <row r="804" spans="1:11" x14ac:dyDescent="0.3">
      <c r="A804" t="str">
        <f>DataInput[[#This Row],[Taxonomy]]&amp;DataInput[[#This Row],[South Africa Activity No]]&amp;DataInput[[#This Row],[Environmental Objectives]]</f>
        <v>Singapore7.2.1Pollution prevention</v>
      </c>
      <c r="B804" t="s">
        <v>1224</v>
      </c>
      <c r="C804" s="79">
        <f>C803</f>
        <v>2</v>
      </c>
      <c r="D804" s="53">
        <v>7.2</v>
      </c>
      <c r="E804" s="53" t="s">
        <v>1966</v>
      </c>
      <c r="F804" s="53" t="s">
        <v>163</v>
      </c>
      <c r="G804" s="53" t="s">
        <v>2423</v>
      </c>
      <c r="H804" s="53" t="s">
        <v>2256</v>
      </c>
      <c r="I804" s="53" t="s">
        <v>2417</v>
      </c>
      <c r="J804" s="53" t="s">
        <v>2003</v>
      </c>
      <c r="K804" s="53" t="s">
        <v>2424</v>
      </c>
    </row>
    <row r="805" spans="1:11" x14ac:dyDescent="0.3">
      <c r="A805" t="str">
        <f>DataInput[[#This Row],[Taxonomy]]&amp;DataInput[[#This Row],[South Africa Activity No]]&amp;DataInput[[#This Row],[Environmental Objectives]]</f>
        <v>Singapore7.2.1Sustainable resource use and circularity</v>
      </c>
      <c r="B805" t="s">
        <v>1224</v>
      </c>
      <c r="C805" s="79">
        <f>C804</f>
        <v>2</v>
      </c>
      <c r="D805" s="53">
        <v>7.2</v>
      </c>
      <c r="E805" s="53" t="s">
        <v>1966</v>
      </c>
      <c r="F805" s="53" t="s">
        <v>163</v>
      </c>
      <c r="G805" s="53" t="s">
        <v>2423</v>
      </c>
      <c r="H805" s="53" t="s">
        <v>2256</v>
      </c>
      <c r="I805" s="53" t="s">
        <v>2417</v>
      </c>
      <c r="J805" s="53" t="s">
        <v>1959</v>
      </c>
      <c r="K805" s="53" t="s">
        <v>2416</v>
      </c>
    </row>
    <row r="806" spans="1:11" x14ac:dyDescent="0.3">
      <c r="A806" t="str">
        <f>DataInput[[#This Row],[Taxonomy]]&amp;DataInput[[#This Row],[South Africa Activity No]]&amp;DataInput[[#This Row],[Environmental Objectives]]</f>
        <v>Singapore7.2.2Climate change mitigation</v>
      </c>
      <c r="B806" t="s">
        <v>1224</v>
      </c>
      <c r="C806" s="79">
        <v>3</v>
      </c>
      <c r="D806" s="53">
        <v>7.2</v>
      </c>
      <c r="E806" s="53" t="s">
        <v>1966</v>
      </c>
      <c r="F806" s="53" t="s">
        <v>163</v>
      </c>
      <c r="G806" s="53" t="s">
        <v>2409</v>
      </c>
      <c r="H806" s="53">
        <v>23940</v>
      </c>
      <c r="I806" s="53" t="s">
        <v>1304</v>
      </c>
      <c r="J806" s="53" t="s">
        <v>2477</v>
      </c>
      <c r="K806" s="53" t="s">
        <v>1455</v>
      </c>
    </row>
    <row r="807" spans="1:11" x14ac:dyDescent="0.3">
      <c r="A807" t="str">
        <f>DataInput[[#This Row],[Taxonomy]]&amp;DataInput[[#This Row],[South Africa Activity No]]&amp;DataInput[[#This Row],[Environmental Objectives]]</f>
        <v>Singapore7.2.2Climate change adaptation</v>
      </c>
      <c r="B807" t="s">
        <v>1224</v>
      </c>
      <c r="C807" s="79">
        <f>C806</f>
        <v>3</v>
      </c>
      <c r="D807" s="53">
        <v>7.2</v>
      </c>
      <c r="E807" s="53" t="s">
        <v>1966</v>
      </c>
      <c r="F807" s="53" t="s">
        <v>163</v>
      </c>
      <c r="G807" s="53" t="s">
        <v>2409</v>
      </c>
      <c r="H807" s="53">
        <v>23940</v>
      </c>
      <c r="I807" s="53" t="s">
        <v>1304</v>
      </c>
      <c r="J807" s="53" t="s">
        <v>1992</v>
      </c>
      <c r="K807" s="53" t="s">
        <v>2010</v>
      </c>
    </row>
    <row r="808" spans="1:11" x14ac:dyDescent="0.3">
      <c r="A808" t="str">
        <f>DataInput[[#This Row],[Taxonomy]]&amp;DataInput[[#This Row],[South Africa Activity No]]&amp;DataInput[[#This Row],[Environmental Objectives]]</f>
        <v>Singapore7.2.2Sustainable use of water and marine resources</v>
      </c>
      <c r="B808" t="s">
        <v>1224</v>
      </c>
      <c r="C808" s="79">
        <f>C807</f>
        <v>3</v>
      </c>
      <c r="D808" s="53">
        <v>7.2</v>
      </c>
      <c r="E808" s="53" t="s">
        <v>1966</v>
      </c>
      <c r="F808" s="53" t="s">
        <v>163</v>
      </c>
      <c r="G808" s="53" t="s">
        <v>2409</v>
      </c>
      <c r="H808" s="53">
        <v>23940</v>
      </c>
      <c r="I808" s="53" t="s">
        <v>1304</v>
      </c>
      <c r="J808" s="53" t="s">
        <v>2009</v>
      </c>
      <c r="K808" s="53" t="s">
        <v>1455</v>
      </c>
    </row>
    <row r="809" spans="1:11" x14ac:dyDescent="0.3">
      <c r="A809" t="str">
        <f>DataInput[[#This Row],[Taxonomy]]&amp;DataInput[[#This Row],[South Africa Activity No]]&amp;DataInput[[#This Row],[Environmental Objectives]]</f>
        <v>Singapore7.2.2Ecosystem protection and 
restoration</v>
      </c>
      <c r="B809" t="s">
        <v>1224</v>
      </c>
      <c r="C809" s="79">
        <f>C808</f>
        <v>3</v>
      </c>
      <c r="D809" s="53">
        <v>7.2</v>
      </c>
      <c r="E809" s="53" t="s">
        <v>1966</v>
      </c>
      <c r="F809" s="53" t="s">
        <v>163</v>
      </c>
      <c r="G809" s="53" t="s">
        <v>2409</v>
      </c>
      <c r="H809" s="53">
        <v>23940</v>
      </c>
      <c r="I809" s="53" t="s">
        <v>1304</v>
      </c>
      <c r="J809" s="53" t="s">
        <v>2007</v>
      </c>
      <c r="K809" s="53" t="s">
        <v>2353</v>
      </c>
    </row>
    <row r="810" spans="1:11" x14ac:dyDescent="0.3">
      <c r="A810" t="str">
        <f>DataInput[[#This Row],[Taxonomy]]&amp;DataInput[[#This Row],[South Africa Activity No]]&amp;DataInput[[#This Row],[Environmental Objectives]]</f>
        <v>Singapore7.2.2Pollution prevention</v>
      </c>
      <c r="B810" t="s">
        <v>1224</v>
      </c>
      <c r="C810" s="79">
        <f>C809</f>
        <v>3</v>
      </c>
      <c r="D810" s="53">
        <v>7.2</v>
      </c>
      <c r="E810" s="53" t="s">
        <v>1966</v>
      </c>
      <c r="F810" s="53" t="s">
        <v>163</v>
      </c>
      <c r="G810" s="53" t="s">
        <v>2409</v>
      </c>
      <c r="H810" s="53">
        <v>23940</v>
      </c>
      <c r="I810" s="53" t="s">
        <v>1304</v>
      </c>
      <c r="J810" s="53" t="s">
        <v>2003</v>
      </c>
      <c r="K810" s="53" t="s">
        <v>2410</v>
      </c>
    </row>
    <row r="811" spans="1:11" x14ac:dyDescent="0.3">
      <c r="A811" t="str">
        <f>DataInput[[#This Row],[Taxonomy]]&amp;DataInput[[#This Row],[South Africa Activity No]]&amp;DataInput[[#This Row],[Environmental Objectives]]</f>
        <v>Singapore7.2.2Sustainable resource use and circularity</v>
      </c>
      <c r="B811" t="s">
        <v>1224</v>
      </c>
      <c r="C811" s="79">
        <f>C810</f>
        <v>3</v>
      </c>
      <c r="D811" s="53">
        <v>7.2</v>
      </c>
      <c r="E811" s="53" t="s">
        <v>1966</v>
      </c>
      <c r="F811" s="53" t="s">
        <v>163</v>
      </c>
      <c r="G811" s="53" t="s">
        <v>2409</v>
      </c>
      <c r="H811" s="53">
        <v>23940</v>
      </c>
      <c r="I811" s="53" t="s">
        <v>1304</v>
      </c>
      <c r="J811" s="53" t="s">
        <v>1959</v>
      </c>
      <c r="K811" s="53" t="s">
        <v>2407</v>
      </c>
    </row>
    <row r="812" spans="1:11" x14ac:dyDescent="0.3">
      <c r="A812" t="str">
        <f>DataInput[[#This Row],[Taxonomy]]&amp;DataInput[[#This Row],[South Africa Activity No]]&amp;DataInput[[#This Row],[Environmental Objectives]]</f>
        <v>Singapore7.2.3Climate change mitigation</v>
      </c>
      <c r="B812" t="s">
        <v>1224</v>
      </c>
      <c r="C812" s="79">
        <v>4</v>
      </c>
      <c r="D812" s="53">
        <v>7.2</v>
      </c>
      <c r="E812" s="53" t="s">
        <v>1966</v>
      </c>
      <c r="F812" s="53" t="s">
        <v>163</v>
      </c>
      <c r="G812" s="53" t="s">
        <v>2400</v>
      </c>
      <c r="H812" s="53">
        <v>2420</v>
      </c>
      <c r="I812" s="53" t="s">
        <v>1309</v>
      </c>
      <c r="J812" s="53" t="s">
        <v>2477</v>
      </c>
      <c r="K812" s="53" t="s">
        <v>1455</v>
      </c>
    </row>
    <row r="813" spans="1:11" x14ac:dyDescent="0.3">
      <c r="A813" t="str">
        <f>DataInput[[#This Row],[Taxonomy]]&amp;DataInput[[#This Row],[South Africa Activity No]]&amp;DataInput[[#This Row],[Environmental Objectives]]</f>
        <v>Singapore7.2.3Climate change adaptation</v>
      </c>
      <c r="B813" t="s">
        <v>1224</v>
      </c>
      <c r="C813" s="79">
        <f>C812</f>
        <v>4</v>
      </c>
      <c r="D813" s="53">
        <v>7.2</v>
      </c>
      <c r="E813" s="53" t="s">
        <v>1966</v>
      </c>
      <c r="F813" s="53" t="s">
        <v>163</v>
      </c>
      <c r="G813" s="53" t="s">
        <v>2400</v>
      </c>
      <c r="H813" s="53">
        <v>2420</v>
      </c>
      <c r="I813" s="53" t="s">
        <v>1309</v>
      </c>
      <c r="J813" s="53" t="s">
        <v>1992</v>
      </c>
      <c r="K813" s="53" t="s">
        <v>2010</v>
      </c>
    </row>
    <row r="814" spans="1:11" x14ac:dyDescent="0.3">
      <c r="A814" t="str">
        <f>DataInput[[#This Row],[Taxonomy]]&amp;DataInput[[#This Row],[South Africa Activity No]]&amp;DataInput[[#This Row],[Environmental Objectives]]</f>
        <v>Singapore7.2.3Sustainable use of water and marine resources</v>
      </c>
      <c r="B814" t="s">
        <v>1224</v>
      </c>
      <c r="C814" s="79">
        <f>C813</f>
        <v>4</v>
      </c>
      <c r="D814" s="53">
        <v>7.2</v>
      </c>
      <c r="E814" s="53" t="s">
        <v>1966</v>
      </c>
      <c r="F814" s="53" t="s">
        <v>163</v>
      </c>
      <c r="G814" s="53" t="s">
        <v>2400</v>
      </c>
      <c r="H814" s="53">
        <v>2420</v>
      </c>
      <c r="I814" s="53" t="s">
        <v>1309</v>
      </c>
      <c r="J814" s="53" t="s">
        <v>2009</v>
      </c>
      <c r="K814" s="53" t="s">
        <v>1455</v>
      </c>
    </row>
    <row r="815" spans="1:11" x14ac:dyDescent="0.3">
      <c r="A815" t="str">
        <f>DataInput[[#This Row],[Taxonomy]]&amp;DataInput[[#This Row],[South Africa Activity No]]&amp;DataInput[[#This Row],[Environmental Objectives]]</f>
        <v>Singapore7.2.3Ecosystem protection and 
restoration</v>
      </c>
      <c r="B815" t="s">
        <v>1224</v>
      </c>
      <c r="C815" s="79">
        <f>C814</f>
        <v>4</v>
      </c>
      <c r="D815" s="53">
        <v>7.2</v>
      </c>
      <c r="E815" s="53" t="s">
        <v>1966</v>
      </c>
      <c r="F815" s="53" t="s">
        <v>163</v>
      </c>
      <c r="G815" s="53" t="s">
        <v>2400</v>
      </c>
      <c r="H815" s="53">
        <v>2420</v>
      </c>
      <c r="I815" s="53" t="s">
        <v>1309</v>
      </c>
      <c r="J815" s="53" t="s">
        <v>2007</v>
      </c>
      <c r="K815" s="53" t="s">
        <v>2353</v>
      </c>
    </row>
    <row r="816" spans="1:11" x14ac:dyDescent="0.3">
      <c r="A816" t="str">
        <f>DataInput[[#This Row],[Taxonomy]]&amp;DataInput[[#This Row],[South Africa Activity No]]&amp;DataInput[[#This Row],[Environmental Objectives]]</f>
        <v>Singapore7.2.3Pollution prevention</v>
      </c>
      <c r="B816" t="s">
        <v>1224</v>
      </c>
      <c r="C816" s="79">
        <f>C815</f>
        <v>4</v>
      </c>
      <c r="D816" s="53">
        <v>7.2</v>
      </c>
      <c r="E816" s="53" t="s">
        <v>1966</v>
      </c>
      <c r="F816" s="53" t="s">
        <v>163</v>
      </c>
      <c r="G816" s="53" t="s">
        <v>2400</v>
      </c>
      <c r="H816" s="53">
        <v>2420</v>
      </c>
      <c r="I816" s="53" t="s">
        <v>1309</v>
      </c>
      <c r="J816" s="53" t="s">
        <v>2003</v>
      </c>
      <c r="K816" s="53" t="s">
        <v>2401</v>
      </c>
    </row>
    <row r="817" spans="1:11" x14ac:dyDescent="0.3">
      <c r="A817" t="str">
        <f>DataInput[[#This Row],[Taxonomy]]&amp;DataInput[[#This Row],[South Africa Activity No]]&amp;DataInput[[#This Row],[Environmental Objectives]]</f>
        <v>Singapore7.2.3Sustainable resource use and circularity</v>
      </c>
      <c r="B817" t="s">
        <v>1224</v>
      </c>
      <c r="C817" s="79">
        <f>C816</f>
        <v>4</v>
      </c>
      <c r="D817" s="53">
        <v>7.2</v>
      </c>
      <c r="E817" s="53" t="s">
        <v>1966</v>
      </c>
      <c r="F817" s="53" t="s">
        <v>163</v>
      </c>
      <c r="G817" s="53" t="s">
        <v>2400</v>
      </c>
      <c r="H817" s="53">
        <v>2420</v>
      </c>
      <c r="I817" s="53" t="s">
        <v>1309</v>
      </c>
      <c r="J817" s="53" t="s">
        <v>1959</v>
      </c>
      <c r="K817" s="53" t="s">
        <v>2397</v>
      </c>
    </row>
    <row r="818" spans="1:11" x14ac:dyDescent="0.3">
      <c r="A818" t="str">
        <f>DataInput[[#This Row],[Taxonomy]]&amp;DataInput[[#This Row],[South Africa Activity No]]&amp;DataInput[[#This Row],[Environmental Objectives]]</f>
        <v>Singapore7.2.4Climate change mitigation</v>
      </c>
      <c r="B818" t="s">
        <v>1224</v>
      </c>
      <c r="C818" s="79">
        <v>5</v>
      </c>
      <c r="D818" s="53">
        <v>7.2</v>
      </c>
      <c r="E818" s="53" t="s">
        <v>1966</v>
      </c>
      <c r="F818" s="53" t="s">
        <v>163</v>
      </c>
      <c r="G818" s="53" t="s">
        <v>2391</v>
      </c>
      <c r="H818" s="53" t="s">
        <v>2390</v>
      </c>
      <c r="I818" s="53" t="s">
        <v>1548</v>
      </c>
      <c r="J818" s="53" t="s">
        <v>2477</v>
      </c>
      <c r="K818" s="53" t="s">
        <v>1455</v>
      </c>
    </row>
    <row r="819" spans="1:11" x14ac:dyDescent="0.3">
      <c r="A819" t="str">
        <f>DataInput[[#This Row],[Taxonomy]]&amp;DataInput[[#This Row],[South Africa Activity No]]&amp;DataInput[[#This Row],[Environmental Objectives]]</f>
        <v>Singapore7.2.4Climate change adaptation</v>
      </c>
      <c r="B819" t="s">
        <v>1224</v>
      </c>
      <c r="C819" s="79">
        <f>C818</f>
        <v>5</v>
      </c>
      <c r="D819" s="53">
        <v>7.2</v>
      </c>
      <c r="E819" s="53" t="s">
        <v>1966</v>
      </c>
      <c r="F819" s="53" t="s">
        <v>163</v>
      </c>
      <c r="G819" s="53" t="s">
        <v>2391</v>
      </c>
      <c r="H819" s="53" t="s">
        <v>2390</v>
      </c>
      <c r="I819" s="53" t="s">
        <v>1548</v>
      </c>
      <c r="J819" s="53" t="s">
        <v>1992</v>
      </c>
      <c r="K819" s="53" t="s">
        <v>2010</v>
      </c>
    </row>
    <row r="820" spans="1:11" x14ac:dyDescent="0.3">
      <c r="A820" t="str">
        <f>DataInput[[#This Row],[Taxonomy]]&amp;DataInput[[#This Row],[South Africa Activity No]]&amp;DataInput[[#This Row],[Environmental Objectives]]</f>
        <v>Singapore7.2.4Sustainable use of water and marine resources</v>
      </c>
      <c r="B820" t="s">
        <v>1224</v>
      </c>
      <c r="C820" s="79">
        <f>C819</f>
        <v>5</v>
      </c>
      <c r="D820" s="53">
        <v>7.2</v>
      </c>
      <c r="E820" s="53" t="s">
        <v>1966</v>
      </c>
      <c r="F820" s="53" t="s">
        <v>163</v>
      </c>
      <c r="G820" s="53" t="s">
        <v>2391</v>
      </c>
      <c r="H820" s="53" t="s">
        <v>2390</v>
      </c>
      <c r="I820" s="53" t="s">
        <v>1548</v>
      </c>
      <c r="J820" s="53" t="s">
        <v>2009</v>
      </c>
      <c r="K820" s="53" t="s">
        <v>1455</v>
      </c>
    </row>
    <row r="821" spans="1:11" x14ac:dyDescent="0.3">
      <c r="A821" t="str">
        <f>DataInput[[#This Row],[Taxonomy]]&amp;DataInput[[#This Row],[South Africa Activity No]]&amp;DataInput[[#This Row],[Environmental Objectives]]</f>
        <v>Singapore7.2.4Ecosystem protection and 
restoration</v>
      </c>
      <c r="B821" t="s">
        <v>1224</v>
      </c>
      <c r="C821" s="79">
        <f>C820</f>
        <v>5</v>
      </c>
      <c r="D821" s="53">
        <v>7.2</v>
      </c>
      <c r="E821" s="53" t="s">
        <v>1966</v>
      </c>
      <c r="F821" s="53" t="s">
        <v>163</v>
      </c>
      <c r="G821" s="53" t="s">
        <v>2391</v>
      </c>
      <c r="H821" s="53" t="s">
        <v>2390</v>
      </c>
      <c r="I821" s="53" t="s">
        <v>1548</v>
      </c>
      <c r="J821" s="53" t="s">
        <v>2007</v>
      </c>
      <c r="K821" s="53" t="s">
        <v>2383</v>
      </c>
    </row>
    <row r="822" spans="1:11" x14ac:dyDescent="0.3">
      <c r="A822" t="str">
        <f>DataInput[[#This Row],[Taxonomy]]&amp;DataInput[[#This Row],[South Africa Activity No]]&amp;DataInput[[#This Row],[Environmental Objectives]]</f>
        <v>Singapore7.2.4Pollution prevention</v>
      </c>
      <c r="B822" t="s">
        <v>1224</v>
      </c>
      <c r="C822" s="79">
        <f>C821</f>
        <v>5</v>
      </c>
      <c r="D822" s="53">
        <v>7.2</v>
      </c>
      <c r="E822" s="53" t="s">
        <v>1966</v>
      </c>
      <c r="F822" s="53" t="s">
        <v>163</v>
      </c>
      <c r="G822" s="53" t="s">
        <v>2391</v>
      </c>
      <c r="H822" s="53" t="s">
        <v>2390</v>
      </c>
      <c r="I822" s="53" t="s">
        <v>1548</v>
      </c>
      <c r="J822" s="53" t="s">
        <v>2003</v>
      </c>
      <c r="K822" s="53" t="s">
        <v>2392</v>
      </c>
    </row>
    <row r="823" spans="1:11" x14ac:dyDescent="0.3">
      <c r="A823" t="str">
        <f>DataInput[[#This Row],[Taxonomy]]&amp;DataInput[[#This Row],[South Africa Activity No]]&amp;DataInput[[#This Row],[Environmental Objectives]]</f>
        <v>Singapore7.2.4Sustainable resource use and circularity</v>
      </c>
      <c r="B823" t="s">
        <v>1224</v>
      </c>
      <c r="C823" s="79">
        <f>C822</f>
        <v>5</v>
      </c>
      <c r="D823" s="53">
        <v>7.2</v>
      </c>
      <c r="E823" s="53" t="s">
        <v>1966</v>
      </c>
      <c r="F823" s="53" t="s">
        <v>163</v>
      </c>
      <c r="G823" s="53" t="s">
        <v>2391</v>
      </c>
      <c r="H823" s="53" t="s">
        <v>2390</v>
      </c>
      <c r="I823" s="53" t="s">
        <v>1548</v>
      </c>
      <c r="J823" s="53" t="s">
        <v>1959</v>
      </c>
      <c r="K823" s="53" t="s">
        <v>2386</v>
      </c>
    </row>
    <row r="824" spans="1:11" x14ac:dyDescent="0.3">
      <c r="A824" t="str">
        <f>DataInput[[#This Row],[Taxonomy]]&amp;DataInput[[#This Row],[South Africa Activity No]]&amp;DataInput[[#This Row],[Environmental Objectives]]</f>
        <v>Singapore7.2.5Climate change mitigation</v>
      </c>
      <c r="B824" t="s">
        <v>1224</v>
      </c>
      <c r="C824" s="79">
        <v>6</v>
      </c>
      <c r="D824" s="53">
        <v>7.2</v>
      </c>
      <c r="E824" s="53" t="s">
        <v>1966</v>
      </c>
      <c r="F824" s="53" t="s">
        <v>163</v>
      </c>
      <c r="G824" s="53" t="s">
        <v>2380</v>
      </c>
      <c r="H824" s="53">
        <v>2011</v>
      </c>
      <c r="I824" s="53" t="s">
        <v>1583</v>
      </c>
      <c r="J824" s="53" t="s">
        <v>2477</v>
      </c>
      <c r="K824" s="53" t="s">
        <v>1455</v>
      </c>
    </row>
    <row r="825" spans="1:11" x14ac:dyDescent="0.3">
      <c r="A825" t="str">
        <f>DataInput[[#This Row],[Taxonomy]]&amp;DataInput[[#This Row],[South Africa Activity No]]&amp;DataInput[[#This Row],[Environmental Objectives]]</f>
        <v>Singapore7.2.5Climate change adaptation</v>
      </c>
      <c r="B825" t="s">
        <v>1224</v>
      </c>
      <c r="C825" s="79">
        <f>C824</f>
        <v>6</v>
      </c>
      <c r="D825" s="53">
        <v>7.2</v>
      </c>
      <c r="E825" s="53" t="s">
        <v>1966</v>
      </c>
      <c r="F825" s="53" t="s">
        <v>163</v>
      </c>
      <c r="G825" s="53" t="s">
        <v>2380</v>
      </c>
      <c r="H825" s="53">
        <v>2011</v>
      </c>
      <c r="I825" s="53" t="s">
        <v>1583</v>
      </c>
      <c r="J825" s="53" t="s">
        <v>1992</v>
      </c>
      <c r="K825" s="53" t="s">
        <v>2010</v>
      </c>
    </row>
    <row r="826" spans="1:11" x14ac:dyDescent="0.3">
      <c r="A826" t="str">
        <f>DataInput[[#This Row],[Taxonomy]]&amp;DataInput[[#This Row],[South Africa Activity No]]&amp;DataInput[[#This Row],[Environmental Objectives]]</f>
        <v>Singapore7.2.5Sustainable use of water and marine resources</v>
      </c>
      <c r="B826" t="s">
        <v>1224</v>
      </c>
      <c r="C826" s="79">
        <f>C825</f>
        <v>6</v>
      </c>
      <c r="D826" s="53">
        <v>7.2</v>
      </c>
      <c r="E826" s="53" t="s">
        <v>1966</v>
      </c>
      <c r="F826" s="53" t="s">
        <v>163</v>
      </c>
      <c r="G826" s="53" t="s">
        <v>2380</v>
      </c>
      <c r="H826" s="53">
        <v>2011</v>
      </c>
      <c r="I826" s="53" t="s">
        <v>1583</v>
      </c>
      <c r="J826" s="53" t="s">
        <v>2009</v>
      </c>
      <c r="K826" s="53" t="s">
        <v>1455</v>
      </c>
    </row>
    <row r="827" spans="1:11" x14ac:dyDescent="0.3">
      <c r="A827" t="str">
        <f>DataInput[[#This Row],[Taxonomy]]&amp;DataInput[[#This Row],[South Africa Activity No]]&amp;DataInput[[#This Row],[Environmental Objectives]]</f>
        <v>Singapore7.2.5Ecosystem protection and 
restoration</v>
      </c>
      <c r="B827" t="s">
        <v>1224</v>
      </c>
      <c r="C827" s="79">
        <f>C826</f>
        <v>6</v>
      </c>
      <c r="D827" s="53">
        <v>7.2</v>
      </c>
      <c r="E827" s="53" t="s">
        <v>1966</v>
      </c>
      <c r="F827" s="53" t="s">
        <v>163</v>
      </c>
      <c r="G827" s="53" t="s">
        <v>2380</v>
      </c>
      <c r="H827" s="53">
        <v>2011</v>
      </c>
      <c r="I827" s="53" t="s">
        <v>1583</v>
      </c>
      <c r="J827" s="53" t="s">
        <v>2007</v>
      </c>
      <c r="K827" s="53" t="s">
        <v>2383</v>
      </c>
    </row>
    <row r="828" spans="1:11" x14ac:dyDescent="0.3">
      <c r="A828" t="str">
        <f>DataInput[[#This Row],[Taxonomy]]&amp;DataInput[[#This Row],[South Africa Activity No]]&amp;DataInput[[#This Row],[Environmental Objectives]]</f>
        <v>Singapore7.2.5Pollution prevention</v>
      </c>
      <c r="B828" t="s">
        <v>1224</v>
      </c>
      <c r="C828" s="79">
        <f>C827</f>
        <v>6</v>
      </c>
      <c r="D828" s="53">
        <v>7.2</v>
      </c>
      <c r="E828" s="53" t="s">
        <v>1966</v>
      </c>
      <c r="F828" s="53" t="s">
        <v>163</v>
      </c>
      <c r="G828" s="53" t="s">
        <v>2380</v>
      </c>
      <c r="H828" s="53">
        <v>2011</v>
      </c>
      <c r="I828" s="53" t="s">
        <v>1583</v>
      </c>
      <c r="J828" s="53" t="s">
        <v>2003</v>
      </c>
      <c r="K828" s="53" t="s">
        <v>2381</v>
      </c>
    </row>
    <row r="829" spans="1:11" x14ac:dyDescent="0.3">
      <c r="A829" t="str">
        <f>DataInput[[#This Row],[Taxonomy]]&amp;DataInput[[#This Row],[South Africa Activity No]]&amp;DataInput[[#This Row],[Environmental Objectives]]</f>
        <v>Singapore7.2.5Sustainable resource use and circularity</v>
      </c>
      <c r="B829" t="s">
        <v>1224</v>
      </c>
      <c r="C829" s="79">
        <f>C828</f>
        <v>6</v>
      </c>
      <c r="D829" s="53">
        <v>7.2</v>
      </c>
      <c r="E829" s="53" t="s">
        <v>1966</v>
      </c>
      <c r="F829" s="53" t="s">
        <v>163</v>
      </c>
      <c r="G829" s="53" t="s">
        <v>2380</v>
      </c>
      <c r="H829" s="53">
        <v>2011</v>
      </c>
      <c r="I829" s="53" t="s">
        <v>1583</v>
      </c>
      <c r="J829" s="53" t="s">
        <v>1959</v>
      </c>
      <c r="K829" s="53" t="s">
        <v>2377</v>
      </c>
    </row>
    <row r="830" spans="1:11" x14ac:dyDescent="0.3">
      <c r="A830" t="str">
        <f>DataInput[[#This Row],[Taxonomy]]&amp;DataInput[[#This Row],[South Africa Activity No]]&amp;DataInput[[#This Row],[Environmental Objectives]]</f>
        <v>Singapore7.2.6Climate change mitigation</v>
      </c>
      <c r="B830" t="s">
        <v>1224</v>
      </c>
      <c r="C830" s="79">
        <v>7</v>
      </c>
      <c r="D830" s="53">
        <v>7.2</v>
      </c>
      <c r="E830" s="53" t="s">
        <v>1966</v>
      </c>
      <c r="F830" s="53" t="s">
        <v>163</v>
      </c>
      <c r="G830" s="53" t="s">
        <v>2372</v>
      </c>
      <c r="H830" s="53">
        <v>202</v>
      </c>
      <c r="I830" s="53" t="s">
        <v>228</v>
      </c>
      <c r="J830" s="53" t="s">
        <v>2477</v>
      </c>
      <c r="K830" s="53" t="s">
        <v>1455</v>
      </c>
    </row>
    <row r="831" spans="1:11" x14ac:dyDescent="0.3">
      <c r="A831" t="str">
        <f>DataInput[[#This Row],[Taxonomy]]&amp;DataInput[[#This Row],[South Africa Activity No]]&amp;DataInput[[#This Row],[Environmental Objectives]]</f>
        <v>Singapore7.2.6Climate change adaptation</v>
      </c>
      <c r="B831" t="s">
        <v>1224</v>
      </c>
      <c r="C831" s="79">
        <f>C830</f>
        <v>7</v>
      </c>
      <c r="D831" s="53">
        <v>7.2</v>
      </c>
      <c r="E831" s="53" t="s">
        <v>1966</v>
      </c>
      <c r="F831" s="53" t="s">
        <v>163</v>
      </c>
      <c r="G831" s="53" t="s">
        <v>2372</v>
      </c>
      <c r="H831" s="53">
        <v>202</v>
      </c>
      <c r="I831" s="53" t="s">
        <v>228</v>
      </c>
      <c r="J831" s="53" t="s">
        <v>1992</v>
      </c>
      <c r="K831" s="53" t="s">
        <v>2010</v>
      </c>
    </row>
    <row r="832" spans="1:11" x14ac:dyDescent="0.3">
      <c r="A832" t="str">
        <f>DataInput[[#This Row],[Taxonomy]]&amp;DataInput[[#This Row],[South Africa Activity No]]&amp;DataInput[[#This Row],[Environmental Objectives]]</f>
        <v>Singapore7.2.6Sustainable use of water and marine resources</v>
      </c>
      <c r="B832" t="s">
        <v>1224</v>
      </c>
      <c r="C832" s="79">
        <f>C831</f>
        <v>7</v>
      </c>
      <c r="D832" s="53">
        <v>7.2</v>
      </c>
      <c r="E832" s="53" t="s">
        <v>1966</v>
      </c>
      <c r="F832" s="53" t="s">
        <v>163</v>
      </c>
      <c r="G832" s="53" t="s">
        <v>2372</v>
      </c>
      <c r="H832" s="53">
        <v>202</v>
      </c>
      <c r="I832" s="53" t="s">
        <v>228</v>
      </c>
      <c r="J832" s="53" t="s">
        <v>2009</v>
      </c>
      <c r="K832" s="53" t="s">
        <v>1455</v>
      </c>
    </row>
    <row r="833" spans="1:11" x14ac:dyDescent="0.3">
      <c r="A833" t="str">
        <f>DataInput[[#This Row],[Taxonomy]]&amp;DataInput[[#This Row],[South Africa Activity No]]&amp;DataInput[[#This Row],[Environmental Objectives]]</f>
        <v>Singapore7.2.6Ecosystem protection and 
restoration</v>
      </c>
      <c r="B833" t="s">
        <v>1224</v>
      </c>
      <c r="C833" s="79">
        <f>C832</f>
        <v>7</v>
      </c>
      <c r="D833" s="53">
        <v>7.2</v>
      </c>
      <c r="E833" s="53" t="s">
        <v>1966</v>
      </c>
      <c r="F833" s="53" t="s">
        <v>163</v>
      </c>
      <c r="G833" s="53" t="s">
        <v>2372</v>
      </c>
      <c r="H833" s="53">
        <v>202</v>
      </c>
      <c r="I833" s="53" t="s">
        <v>228</v>
      </c>
      <c r="J833" s="53" t="s">
        <v>2007</v>
      </c>
      <c r="K833" s="53" t="s">
        <v>2353</v>
      </c>
    </row>
    <row r="834" spans="1:11" x14ac:dyDescent="0.3">
      <c r="A834" t="str">
        <f>DataInput[[#This Row],[Taxonomy]]&amp;DataInput[[#This Row],[South Africa Activity No]]&amp;DataInput[[#This Row],[Environmental Objectives]]</f>
        <v>Singapore7.2.6Pollution prevention</v>
      </c>
      <c r="B834" t="s">
        <v>1224</v>
      </c>
      <c r="C834" s="79">
        <f>C833</f>
        <v>7</v>
      </c>
      <c r="D834" s="53">
        <v>7.2</v>
      </c>
      <c r="E834" s="53" t="s">
        <v>1966</v>
      </c>
      <c r="F834" s="53" t="s">
        <v>163</v>
      </c>
      <c r="G834" s="53" t="s">
        <v>2372</v>
      </c>
      <c r="H834" s="53">
        <v>202</v>
      </c>
      <c r="I834" s="53" t="s">
        <v>228</v>
      </c>
      <c r="J834" s="53" t="s">
        <v>2003</v>
      </c>
      <c r="K834" s="53" t="s">
        <v>2366</v>
      </c>
    </row>
    <row r="835" spans="1:11" x14ac:dyDescent="0.3">
      <c r="A835" t="str">
        <f>DataInput[[#This Row],[Taxonomy]]&amp;DataInput[[#This Row],[South Africa Activity No]]&amp;DataInput[[#This Row],[Environmental Objectives]]</f>
        <v>Singapore7.2.6Sustainable resource use and circularity</v>
      </c>
      <c r="B835" t="s">
        <v>1224</v>
      </c>
      <c r="C835" s="79">
        <f>C834</f>
        <v>7</v>
      </c>
      <c r="D835" s="53">
        <v>7.2</v>
      </c>
      <c r="E835" s="53" t="s">
        <v>1966</v>
      </c>
      <c r="F835" s="53" t="s">
        <v>163</v>
      </c>
      <c r="G835" s="53" t="s">
        <v>2372</v>
      </c>
      <c r="H835" s="53">
        <v>202</v>
      </c>
      <c r="I835" s="53" t="s">
        <v>228</v>
      </c>
      <c r="J835" s="53" t="s">
        <v>1959</v>
      </c>
      <c r="K835" s="53" t="s">
        <v>2361</v>
      </c>
    </row>
    <row r="836" spans="1:11" x14ac:dyDescent="0.3">
      <c r="A836" t="str">
        <f>DataInput[[#This Row],[Taxonomy]]&amp;DataInput[[#This Row],[South Africa Activity No]]&amp;DataInput[[#This Row],[Environmental Objectives]]</f>
        <v>Singapore7.2.7Climate change mitigation</v>
      </c>
      <c r="B836" t="s">
        <v>1224</v>
      </c>
      <c r="C836" s="79">
        <v>8</v>
      </c>
      <c r="D836" s="53">
        <v>7.2</v>
      </c>
      <c r="E836" s="53" t="s">
        <v>1966</v>
      </c>
      <c r="F836" s="53" t="s">
        <v>163</v>
      </c>
      <c r="G836" s="53" t="s">
        <v>2364</v>
      </c>
      <c r="H836" s="53">
        <v>202</v>
      </c>
      <c r="I836" s="53" t="s">
        <v>228</v>
      </c>
      <c r="J836" s="53" t="s">
        <v>2477</v>
      </c>
      <c r="K836" s="53" t="s">
        <v>1455</v>
      </c>
    </row>
    <row r="837" spans="1:11" x14ac:dyDescent="0.3">
      <c r="A837" t="str">
        <f>DataInput[[#This Row],[Taxonomy]]&amp;DataInput[[#This Row],[South Africa Activity No]]&amp;DataInput[[#This Row],[Environmental Objectives]]</f>
        <v>Singapore7.2.7Climate change adaptation</v>
      </c>
      <c r="B837" t="s">
        <v>1224</v>
      </c>
      <c r="C837" s="79">
        <f>C836</f>
        <v>8</v>
      </c>
      <c r="D837" s="53">
        <v>7.2</v>
      </c>
      <c r="E837" s="53" t="s">
        <v>1966</v>
      </c>
      <c r="F837" s="53" t="s">
        <v>163</v>
      </c>
      <c r="G837" s="53" t="s">
        <v>2364</v>
      </c>
      <c r="H837" s="53">
        <v>202</v>
      </c>
      <c r="I837" s="53" t="s">
        <v>228</v>
      </c>
      <c r="J837" s="53" t="s">
        <v>1992</v>
      </c>
      <c r="K837" s="53" t="s">
        <v>2010</v>
      </c>
    </row>
    <row r="838" spans="1:11" x14ac:dyDescent="0.3">
      <c r="A838" t="str">
        <f>DataInput[[#This Row],[Taxonomy]]&amp;DataInput[[#This Row],[South Africa Activity No]]&amp;DataInput[[#This Row],[Environmental Objectives]]</f>
        <v>Singapore7.2.7Sustainable use of water and marine resources</v>
      </c>
      <c r="B838" t="s">
        <v>1224</v>
      </c>
      <c r="C838" s="79">
        <f>C837</f>
        <v>8</v>
      </c>
      <c r="D838" s="53">
        <v>7.2</v>
      </c>
      <c r="E838" s="53" t="s">
        <v>1966</v>
      </c>
      <c r="F838" s="53" t="s">
        <v>163</v>
      </c>
      <c r="G838" s="53" t="s">
        <v>2364</v>
      </c>
      <c r="H838" s="53">
        <v>202</v>
      </c>
      <c r="I838" s="53" t="s">
        <v>228</v>
      </c>
      <c r="J838" s="53" t="s">
        <v>2009</v>
      </c>
      <c r="K838" s="53" t="s">
        <v>1455</v>
      </c>
    </row>
    <row r="839" spans="1:11" x14ac:dyDescent="0.3">
      <c r="A839" t="str">
        <f>DataInput[[#This Row],[Taxonomy]]&amp;DataInput[[#This Row],[South Africa Activity No]]&amp;DataInput[[#This Row],[Environmental Objectives]]</f>
        <v>Singapore7.2.7Ecosystem protection and 
restoration</v>
      </c>
      <c r="B839" t="s">
        <v>1224</v>
      </c>
      <c r="C839" s="79">
        <f>C838</f>
        <v>8</v>
      </c>
      <c r="D839" s="53">
        <v>7.2</v>
      </c>
      <c r="E839" s="53" t="s">
        <v>1966</v>
      </c>
      <c r="F839" s="53" t="s">
        <v>163</v>
      </c>
      <c r="G839" s="53" t="s">
        <v>2364</v>
      </c>
      <c r="H839" s="53">
        <v>202</v>
      </c>
      <c r="I839" s="53" t="s">
        <v>228</v>
      </c>
      <c r="J839" s="53" t="s">
        <v>2007</v>
      </c>
      <c r="K839" s="53" t="s">
        <v>2353</v>
      </c>
    </row>
    <row r="840" spans="1:11" x14ac:dyDescent="0.3">
      <c r="A840" t="str">
        <f>DataInput[[#This Row],[Taxonomy]]&amp;DataInput[[#This Row],[South Africa Activity No]]&amp;DataInput[[#This Row],[Environmental Objectives]]</f>
        <v>Singapore7.2.7Pollution prevention</v>
      </c>
      <c r="B840" t="s">
        <v>1224</v>
      </c>
      <c r="C840" s="79">
        <f>C839</f>
        <v>8</v>
      </c>
      <c r="D840" s="53">
        <v>7.2</v>
      </c>
      <c r="E840" s="53" t="s">
        <v>1966</v>
      </c>
      <c r="F840" s="53" t="s">
        <v>163</v>
      </c>
      <c r="G840" s="53" t="s">
        <v>2364</v>
      </c>
      <c r="H840" s="53">
        <v>202</v>
      </c>
      <c r="I840" s="53" t="s">
        <v>228</v>
      </c>
      <c r="J840" s="53" t="s">
        <v>2003</v>
      </c>
      <c r="K840" s="53" t="s">
        <v>2366</v>
      </c>
    </row>
    <row r="841" spans="1:11" x14ac:dyDescent="0.3">
      <c r="A841" t="str">
        <f>DataInput[[#This Row],[Taxonomy]]&amp;DataInput[[#This Row],[South Africa Activity No]]&amp;DataInput[[#This Row],[Environmental Objectives]]</f>
        <v>Singapore7.2.7Sustainable resource use and circularity</v>
      </c>
      <c r="B841" t="s">
        <v>1224</v>
      </c>
      <c r="C841" s="79">
        <f>C840</f>
        <v>8</v>
      </c>
      <c r="D841" s="53">
        <v>7.2</v>
      </c>
      <c r="E841" s="53" t="s">
        <v>1966</v>
      </c>
      <c r="F841" s="53" t="s">
        <v>163</v>
      </c>
      <c r="G841" s="53" t="s">
        <v>2364</v>
      </c>
      <c r="H841" s="53">
        <v>202</v>
      </c>
      <c r="I841" s="53" t="s">
        <v>228</v>
      </c>
      <c r="J841" s="53" t="s">
        <v>1959</v>
      </c>
      <c r="K841" s="53" t="s">
        <v>2361</v>
      </c>
    </row>
    <row r="842" spans="1:11" x14ac:dyDescent="0.3">
      <c r="A842" t="str">
        <f>DataInput[[#This Row],[Taxonomy]]&amp;DataInput[[#This Row],[South Africa Activity No]]&amp;DataInput[[#This Row],[Environmental Objectives]]</f>
        <v>Singapore7.2.8Climate change mitigation</v>
      </c>
      <c r="B842" t="s">
        <v>1224</v>
      </c>
      <c r="C842" s="79">
        <v>9</v>
      </c>
      <c r="D842" s="53">
        <v>7.2</v>
      </c>
      <c r="E842" s="53" t="s">
        <v>1966</v>
      </c>
      <c r="F842" s="53" t="s">
        <v>163</v>
      </c>
      <c r="G842" s="53" t="s">
        <v>2357</v>
      </c>
      <c r="H842" s="53">
        <v>20120</v>
      </c>
      <c r="I842" s="57" t="s">
        <v>2014</v>
      </c>
      <c r="J842" s="53" t="s">
        <v>2477</v>
      </c>
      <c r="K842" s="57" t="s">
        <v>2014</v>
      </c>
    </row>
    <row r="843" spans="1:11" x14ac:dyDescent="0.3">
      <c r="A843" t="str">
        <f>DataInput[[#This Row],[Taxonomy]]&amp;DataInput[[#This Row],[South Africa Activity No]]&amp;DataInput[[#This Row],[Environmental Objectives]]</f>
        <v>Singapore7.2.8Climate change adaptation</v>
      </c>
      <c r="B843" t="s">
        <v>1224</v>
      </c>
      <c r="C843" s="79">
        <f>C842</f>
        <v>9</v>
      </c>
      <c r="D843" s="53">
        <v>7.2</v>
      </c>
      <c r="E843" s="53" t="s">
        <v>1966</v>
      </c>
      <c r="F843" s="53" t="s">
        <v>163</v>
      </c>
      <c r="G843" s="53" t="s">
        <v>2357</v>
      </c>
      <c r="H843" s="53">
        <v>20120</v>
      </c>
      <c r="I843" s="57" t="s">
        <v>2014</v>
      </c>
      <c r="J843" s="53" t="s">
        <v>1992</v>
      </c>
      <c r="K843" s="57" t="s">
        <v>2014</v>
      </c>
    </row>
    <row r="844" spans="1:11" x14ac:dyDescent="0.3">
      <c r="A844" t="str">
        <f>DataInput[[#This Row],[Taxonomy]]&amp;DataInput[[#This Row],[South Africa Activity No]]&amp;DataInput[[#This Row],[Environmental Objectives]]</f>
        <v>Singapore7.2.8Sustainable use of water and marine resources</v>
      </c>
      <c r="B844" t="s">
        <v>1224</v>
      </c>
      <c r="C844" s="79">
        <f>C843</f>
        <v>9</v>
      </c>
      <c r="D844" s="53">
        <v>7.2</v>
      </c>
      <c r="E844" s="53" t="s">
        <v>1966</v>
      </c>
      <c r="F844" s="53" t="s">
        <v>163</v>
      </c>
      <c r="G844" s="53" t="s">
        <v>2357</v>
      </c>
      <c r="H844" s="53">
        <v>20120</v>
      </c>
      <c r="I844" s="57" t="s">
        <v>2014</v>
      </c>
      <c r="J844" s="53" t="s">
        <v>2009</v>
      </c>
      <c r="K844" s="57" t="s">
        <v>2014</v>
      </c>
    </row>
    <row r="845" spans="1:11" x14ac:dyDescent="0.3">
      <c r="A845" t="str">
        <f>DataInput[[#This Row],[Taxonomy]]&amp;DataInput[[#This Row],[South Africa Activity No]]&amp;DataInput[[#This Row],[Environmental Objectives]]</f>
        <v>Singapore7.2.8Ecosystem protection and 
restoration</v>
      </c>
      <c r="B845" t="s">
        <v>1224</v>
      </c>
      <c r="C845" s="79">
        <f>C844</f>
        <v>9</v>
      </c>
      <c r="D845" s="53">
        <v>7.2</v>
      </c>
      <c r="E845" s="53" t="s">
        <v>1966</v>
      </c>
      <c r="F845" s="53" t="s">
        <v>163</v>
      </c>
      <c r="G845" s="53" t="s">
        <v>2357</v>
      </c>
      <c r="H845" s="53">
        <v>20120</v>
      </c>
      <c r="I845" s="57" t="s">
        <v>2014</v>
      </c>
      <c r="J845" s="53" t="s">
        <v>2007</v>
      </c>
      <c r="K845" s="57" t="s">
        <v>2014</v>
      </c>
    </row>
    <row r="846" spans="1:11" x14ac:dyDescent="0.3">
      <c r="A846" t="str">
        <f>DataInput[[#This Row],[Taxonomy]]&amp;DataInput[[#This Row],[South Africa Activity No]]&amp;DataInput[[#This Row],[Environmental Objectives]]</f>
        <v>Singapore7.2.8Pollution prevention</v>
      </c>
      <c r="B846" t="s">
        <v>1224</v>
      </c>
      <c r="C846" s="79">
        <f>C845</f>
        <v>9</v>
      </c>
      <c r="D846" s="53">
        <v>7.2</v>
      </c>
      <c r="E846" s="53" t="s">
        <v>1966</v>
      </c>
      <c r="F846" s="53" t="s">
        <v>163</v>
      </c>
      <c r="G846" s="53" t="s">
        <v>2357</v>
      </c>
      <c r="H846" s="53">
        <v>20120</v>
      </c>
      <c r="I846" s="57" t="s">
        <v>2014</v>
      </c>
      <c r="J846" s="53" t="s">
        <v>2003</v>
      </c>
      <c r="K846" s="57" t="s">
        <v>2014</v>
      </c>
    </row>
    <row r="847" spans="1:11" x14ac:dyDescent="0.3">
      <c r="A847" t="str">
        <f>DataInput[[#This Row],[Taxonomy]]&amp;DataInput[[#This Row],[South Africa Activity No]]&amp;DataInput[[#This Row],[Environmental Objectives]]</f>
        <v>Singapore7.2.8Sustainable resource use and circularity</v>
      </c>
      <c r="B847" t="s">
        <v>1224</v>
      </c>
      <c r="C847" s="79">
        <f>C846</f>
        <v>9</v>
      </c>
      <c r="D847" s="53">
        <v>7.2</v>
      </c>
      <c r="E847" s="53" t="s">
        <v>1966</v>
      </c>
      <c r="F847" s="53" t="s">
        <v>163</v>
      </c>
      <c r="G847" s="53" t="s">
        <v>2357</v>
      </c>
      <c r="H847" s="53">
        <v>20120</v>
      </c>
      <c r="I847" s="57" t="s">
        <v>2014</v>
      </c>
      <c r="J847" s="53" t="s">
        <v>1959</v>
      </c>
      <c r="K847" s="57" t="s">
        <v>2014</v>
      </c>
    </row>
    <row r="848" spans="1:11" x14ac:dyDescent="0.3">
      <c r="A848" t="str">
        <f>DataInput[[#This Row],[Taxonomy]]&amp;DataInput[[#This Row],[South Africa Activity No]]&amp;DataInput[[#This Row],[Environmental Objectives]]</f>
        <v>Singapore7.2.9Climate change mitigation</v>
      </c>
      <c r="B848" t="s">
        <v>1224</v>
      </c>
      <c r="C848" s="79">
        <v>10</v>
      </c>
      <c r="D848" s="53">
        <v>7.2</v>
      </c>
      <c r="E848" s="53" t="s">
        <v>1966</v>
      </c>
      <c r="F848" s="53" t="s">
        <v>163</v>
      </c>
      <c r="G848" s="53" t="s">
        <v>2348</v>
      </c>
      <c r="H848" s="53">
        <v>20130</v>
      </c>
      <c r="I848" s="53" t="s">
        <v>1171</v>
      </c>
      <c r="J848" s="53" t="s">
        <v>2477</v>
      </c>
      <c r="K848" s="53" t="s">
        <v>1455</v>
      </c>
    </row>
    <row r="849" spans="1:11" x14ac:dyDescent="0.3">
      <c r="A849" t="str">
        <f>DataInput[[#This Row],[Taxonomy]]&amp;DataInput[[#This Row],[South Africa Activity No]]&amp;DataInput[[#This Row],[Environmental Objectives]]</f>
        <v>Singapore7.2.9Climate change adaptation</v>
      </c>
      <c r="B849" t="s">
        <v>1224</v>
      </c>
      <c r="C849" s="79">
        <f>C848</f>
        <v>10</v>
      </c>
      <c r="D849" s="53">
        <v>7.2</v>
      </c>
      <c r="E849" s="53" t="s">
        <v>1966</v>
      </c>
      <c r="F849" s="53" t="s">
        <v>163</v>
      </c>
      <c r="G849" s="53" t="s">
        <v>2348</v>
      </c>
      <c r="H849" s="53">
        <v>20130</v>
      </c>
      <c r="I849" s="53" t="s">
        <v>1171</v>
      </c>
      <c r="J849" s="53" t="s">
        <v>1992</v>
      </c>
      <c r="K849" s="53" t="s">
        <v>2010</v>
      </c>
    </row>
    <row r="850" spans="1:11" x14ac:dyDescent="0.3">
      <c r="A850" t="str">
        <f>DataInput[[#This Row],[Taxonomy]]&amp;DataInput[[#This Row],[South Africa Activity No]]&amp;DataInput[[#This Row],[Environmental Objectives]]</f>
        <v>Singapore7.2.9Sustainable use of water and marine resources</v>
      </c>
      <c r="B850" t="s">
        <v>1224</v>
      </c>
      <c r="C850" s="79">
        <f>C849</f>
        <v>10</v>
      </c>
      <c r="D850" s="53">
        <v>7.2</v>
      </c>
      <c r="E850" s="53" t="s">
        <v>1966</v>
      </c>
      <c r="F850" s="53" t="s">
        <v>163</v>
      </c>
      <c r="G850" s="53" t="s">
        <v>2348</v>
      </c>
      <c r="H850" s="53">
        <v>20130</v>
      </c>
      <c r="I850" s="53" t="s">
        <v>1171</v>
      </c>
      <c r="J850" s="53" t="s">
        <v>2009</v>
      </c>
      <c r="K850" s="53" t="s">
        <v>1455</v>
      </c>
    </row>
    <row r="851" spans="1:11" x14ac:dyDescent="0.3">
      <c r="A851" t="str">
        <f>DataInput[[#This Row],[Taxonomy]]&amp;DataInput[[#This Row],[South Africa Activity No]]&amp;DataInput[[#This Row],[Environmental Objectives]]</f>
        <v>Singapore7.2.9Ecosystem protection and 
restoration</v>
      </c>
      <c r="B851" t="s">
        <v>1224</v>
      </c>
      <c r="C851" s="79">
        <f>C850</f>
        <v>10</v>
      </c>
      <c r="D851" s="53">
        <v>7.2</v>
      </c>
      <c r="E851" s="53" t="s">
        <v>1966</v>
      </c>
      <c r="F851" s="53" t="s">
        <v>163</v>
      </c>
      <c r="G851" s="53" t="s">
        <v>2348</v>
      </c>
      <c r="H851" s="53">
        <v>20130</v>
      </c>
      <c r="I851" s="53" t="s">
        <v>1171</v>
      </c>
      <c r="J851" s="53" t="s">
        <v>2007</v>
      </c>
      <c r="K851" s="53" t="s">
        <v>2353</v>
      </c>
    </row>
    <row r="852" spans="1:11" x14ac:dyDescent="0.3">
      <c r="A852" t="str">
        <f>DataInput[[#This Row],[Taxonomy]]&amp;DataInput[[#This Row],[South Africa Activity No]]&amp;DataInput[[#This Row],[Environmental Objectives]]</f>
        <v>Singapore7.2.9Pollution prevention</v>
      </c>
      <c r="B852" t="s">
        <v>1224</v>
      </c>
      <c r="C852" s="79">
        <f>C851</f>
        <v>10</v>
      </c>
      <c r="D852" s="53">
        <v>7.2</v>
      </c>
      <c r="E852" s="53" t="s">
        <v>1966</v>
      </c>
      <c r="F852" s="53" t="s">
        <v>163</v>
      </c>
      <c r="G852" s="53" t="s">
        <v>2348</v>
      </c>
      <c r="H852" s="53">
        <v>20130</v>
      </c>
      <c r="I852" s="53" t="s">
        <v>1171</v>
      </c>
      <c r="J852" s="53" t="s">
        <v>2003</v>
      </c>
      <c r="K852" s="53" t="s">
        <v>2350</v>
      </c>
    </row>
    <row r="853" spans="1:11" x14ac:dyDescent="0.3">
      <c r="A853" t="str">
        <f>DataInput[[#This Row],[Taxonomy]]&amp;DataInput[[#This Row],[South Africa Activity No]]&amp;DataInput[[#This Row],[Environmental Objectives]]</f>
        <v>Singapore7.2.9Sustainable resource use and circularity</v>
      </c>
      <c r="B853" t="s">
        <v>1224</v>
      </c>
      <c r="C853" s="79">
        <f>C852</f>
        <v>10</v>
      </c>
      <c r="D853" s="53">
        <v>7.2</v>
      </c>
      <c r="E853" s="53" t="s">
        <v>1966</v>
      </c>
      <c r="F853" s="53" t="s">
        <v>163</v>
      </c>
      <c r="G853" s="53" t="s">
        <v>2348</v>
      </c>
      <c r="H853" s="53">
        <v>20130</v>
      </c>
      <c r="I853" s="53" t="s">
        <v>1171</v>
      </c>
      <c r="J853" s="53" t="s">
        <v>1959</v>
      </c>
      <c r="K853" s="53" t="s">
        <v>2345</v>
      </c>
    </row>
    <row r="854" spans="1:11" x14ac:dyDescent="0.3">
      <c r="A854" t="str">
        <f>DataInput[[#This Row],[Taxonomy]]&amp;DataInput[[#This Row],[South Africa Activity No]]&amp;DataInput[[#This Row],[Environmental Objectives]]</f>
        <v>Singapore7.3.1Climate change mitigation</v>
      </c>
      <c r="B854" t="s">
        <v>1224</v>
      </c>
      <c r="C854" s="78">
        <v>11</v>
      </c>
      <c r="D854" s="53">
        <v>7.3</v>
      </c>
      <c r="E854" s="53" t="s">
        <v>2221</v>
      </c>
      <c r="F854" s="53" t="s">
        <v>346</v>
      </c>
      <c r="G854" s="53" t="s">
        <v>2337</v>
      </c>
      <c r="H854" s="53">
        <v>3510</v>
      </c>
      <c r="I854" s="53" t="s">
        <v>2331</v>
      </c>
      <c r="J854" s="53" t="s">
        <v>2477</v>
      </c>
      <c r="K854" s="53" t="s">
        <v>1455</v>
      </c>
    </row>
    <row r="855" spans="1:11" x14ac:dyDescent="0.3">
      <c r="A855" t="str">
        <f>DataInput[[#This Row],[Taxonomy]]&amp;DataInput[[#This Row],[South Africa Activity No]]&amp;DataInput[[#This Row],[Environmental Objectives]]</f>
        <v>Singapore7.3.1Climate change adaptation</v>
      </c>
      <c r="B855" t="s">
        <v>1224</v>
      </c>
      <c r="C855" s="78">
        <f>C854</f>
        <v>11</v>
      </c>
      <c r="D855" s="53">
        <v>7.3</v>
      </c>
      <c r="E855" s="53" t="s">
        <v>2221</v>
      </c>
      <c r="F855" s="53" t="s">
        <v>346</v>
      </c>
      <c r="G855" s="53" t="s">
        <v>2337</v>
      </c>
      <c r="H855" s="53">
        <v>3510</v>
      </c>
      <c r="I855" s="53" t="s">
        <v>2331</v>
      </c>
      <c r="J855" s="53" t="s">
        <v>1992</v>
      </c>
      <c r="K855" s="53" t="s">
        <v>2010</v>
      </c>
    </row>
    <row r="856" spans="1:11" x14ac:dyDescent="0.3">
      <c r="A856" t="str">
        <f>DataInput[[#This Row],[Taxonomy]]&amp;DataInput[[#This Row],[South Africa Activity No]]&amp;DataInput[[#This Row],[Environmental Objectives]]</f>
        <v>Singapore7.3.1Sustainable use of water and marine resources</v>
      </c>
      <c r="B856" t="s">
        <v>1224</v>
      </c>
      <c r="C856" s="78">
        <f>C855</f>
        <v>11</v>
      </c>
      <c r="D856" s="53">
        <v>7.3</v>
      </c>
      <c r="E856" s="53" t="s">
        <v>2221</v>
      </c>
      <c r="F856" s="53" t="s">
        <v>346</v>
      </c>
      <c r="G856" s="53" t="s">
        <v>2337</v>
      </c>
      <c r="H856" s="53">
        <v>3510</v>
      </c>
      <c r="I856" s="53" t="s">
        <v>2331</v>
      </c>
      <c r="J856" s="53" t="s">
        <v>2009</v>
      </c>
      <c r="K856" s="53" t="s">
        <v>1455</v>
      </c>
    </row>
    <row r="857" spans="1:11" x14ac:dyDescent="0.3">
      <c r="A857" t="str">
        <f>DataInput[[#This Row],[Taxonomy]]&amp;DataInput[[#This Row],[South Africa Activity No]]&amp;DataInput[[#This Row],[Environmental Objectives]]</f>
        <v>Singapore7.3.1Ecosystem protection and 
restoration</v>
      </c>
      <c r="B857" t="s">
        <v>1224</v>
      </c>
      <c r="C857" s="78">
        <f>C856</f>
        <v>11</v>
      </c>
      <c r="D857" s="53">
        <v>7.3</v>
      </c>
      <c r="E857" s="53" t="s">
        <v>2221</v>
      </c>
      <c r="F857" s="53" t="s">
        <v>346</v>
      </c>
      <c r="G857" s="53" t="s">
        <v>2337</v>
      </c>
      <c r="H857" s="53">
        <v>3510</v>
      </c>
      <c r="I857" s="53" t="s">
        <v>2331</v>
      </c>
      <c r="J857" s="53" t="s">
        <v>2007</v>
      </c>
      <c r="K857" s="53" t="s">
        <v>2342</v>
      </c>
    </row>
    <row r="858" spans="1:11" x14ac:dyDescent="0.3">
      <c r="A858" t="str">
        <f>DataInput[[#This Row],[Taxonomy]]&amp;DataInput[[#This Row],[South Africa Activity No]]&amp;DataInput[[#This Row],[Environmental Objectives]]</f>
        <v>Singapore7.3.1Pollution prevention</v>
      </c>
      <c r="B858" t="s">
        <v>1224</v>
      </c>
      <c r="C858" s="78">
        <f>C857</f>
        <v>11</v>
      </c>
      <c r="D858" s="53">
        <v>7.3</v>
      </c>
      <c r="E858" s="53" t="s">
        <v>2221</v>
      </c>
      <c r="F858" s="53" t="s">
        <v>346</v>
      </c>
      <c r="G858" s="53" t="s">
        <v>2337</v>
      </c>
      <c r="H858" s="53">
        <v>3510</v>
      </c>
      <c r="I858" s="53" t="s">
        <v>2331</v>
      </c>
      <c r="J858" s="53" t="s">
        <v>2003</v>
      </c>
      <c r="K858" s="53" t="s">
        <v>2339</v>
      </c>
    </row>
    <row r="859" spans="1:11" x14ac:dyDescent="0.3">
      <c r="A859" t="str">
        <f>DataInput[[#This Row],[Taxonomy]]&amp;DataInput[[#This Row],[South Africa Activity No]]&amp;DataInput[[#This Row],[Environmental Objectives]]</f>
        <v>Singapore7.3.1Sustainable resource use and circularity</v>
      </c>
      <c r="B859" t="s">
        <v>1224</v>
      </c>
      <c r="C859" s="78">
        <f>C858</f>
        <v>11</v>
      </c>
      <c r="D859" s="53">
        <v>7.3</v>
      </c>
      <c r="E859" s="53" t="s">
        <v>2221</v>
      </c>
      <c r="F859" s="53" t="s">
        <v>346</v>
      </c>
      <c r="G859" s="53" t="s">
        <v>2337</v>
      </c>
      <c r="H859" s="53">
        <v>3510</v>
      </c>
      <c r="I859" s="53" t="s">
        <v>2331</v>
      </c>
      <c r="J859" s="53" t="s">
        <v>1959</v>
      </c>
      <c r="K859" s="53" t="s">
        <v>2330</v>
      </c>
    </row>
    <row r="860" spans="1:11" x14ac:dyDescent="0.3">
      <c r="A860" t="str">
        <f>DataInput[[#This Row],[Taxonomy]]&amp;DataInput[[#This Row],[South Africa Activity No]]&amp;DataInput[[#This Row],[Environmental Objectives]]</f>
        <v>Singapore7.3.2Climate change mitigation</v>
      </c>
      <c r="B860" t="s">
        <v>1224</v>
      </c>
      <c r="C860" s="78">
        <v>12</v>
      </c>
      <c r="D860" s="53">
        <v>7.3</v>
      </c>
      <c r="E860" s="53" t="s">
        <v>2221</v>
      </c>
      <c r="F860" s="53" t="s">
        <v>346</v>
      </c>
      <c r="G860" s="53" t="s">
        <v>2320</v>
      </c>
      <c r="H860" s="53">
        <v>3510</v>
      </c>
      <c r="I860" s="53" t="s">
        <v>1232</v>
      </c>
      <c r="J860" s="53" t="s">
        <v>2477</v>
      </c>
      <c r="K860" s="53" t="s">
        <v>1455</v>
      </c>
    </row>
    <row r="861" spans="1:11" x14ac:dyDescent="0.3">
      <c r="A861" t="str">
        <f>DataInput[[#This Row],[Taxonomy]]&amp;DataInput[[#This Row],[South Africa Activity No]]&amp;DataInput[[#This Row],[Environmental Objectives]]</f>
        <v>Singapore7.3.2Climate change adaptation</v>
      </c>
      <c r="B861" t="s">
        <v>1224</v>
      </c>
      <c r="C861" s="78">
        <f>C860</f>
        <v>12</v>
      </c>
      <c r="D861" s="53">
        <v>7.3</v>
      </c>
      <c r="E861" s="53" t="s">
        <v>2221</v>
      </c>
      <c r="F861" s="53" t="s">
        <v>346</v>
      </c>
      <c r="G861" s="53" t="s">
        <v>2320</v>
      </c>
      <c r="H861" s="53">
        <v>3510</v>
      </c>
      <c r="I861" s="53" t="s">
        <v>1232</v>
      </c>
      <c r="J861" s="53" t="s">
        <v>1992</v>
      </c>
      <c r="K861" s="53" t="s">
        <v>2010</v>
      </c>
    </row>
    <row r="862" spans="1:11" x14ac:dyDescent="0.3">
      <c r="A862" t="str">
        <f>DataInput[[#This Row],[Taxonomy]]&amp;DataInput[[#This Row],[South Africa Activity No]]&amp;DataInput[[#This Row],[Environmental Objectives]]</f>
        <v>Singapore7.3.2Sustainable use of water and marine resources</v>
      </c>
      <c r="B862" t="s">
        <v>1224</v>
      </c>
      <c r="C862" s="78">
        <f>C861</f>
        <v>12</v>
      </c>
      <c r="D862" s="53">
        <v>7.3</v>
      </c>
      <c r="E862" s="53" t="s">
        <v>2221</v>
      </c>
      <c r="F862" s="53" t="s">
        <v>346</v>
      </c>
      <c r="G862" s="53" t="s">
        <v>2320</v>
      </c>
      <c r="H862" s="53">
        <v>3510</v>
      </c>
      <c r="I862" s="53" t="s">
        <v>1232</v>
      </c>
      <c r="J862" s="53" t="s">
        <v>2009</v>
      </c>
      <c r="K862" s="53" t="s">
        <v>1455</v>
      </c>
    </row>
    <row r="863" spans="1:11" x14ac:dyDescent="0.3">
      <c r="A863" t="str">
        <f>DataInput[[#This Row],[Taxonomy]]&amp;DataInput[[#This Row],[South Africa Activity No]]&amp;DataInput[[#This Row],[Environmental Objectives]]</f>
        <v>Singapore7.3.2Ecosystem protection and 
restoration</v>
      </c>
      <c r="B863" t="s">
        <v>1224</v>
      </c>
      <c r="C863" s="78">
        <f>C862</f>
        <v>12</v>
      </c>
      <c r="D863" s="53">
        <v>7.3</v>
      </c>
      <c r="E863" s="53" t="s">
        <v>2221</v>
      </c>
      <c r="F863" s="53" t="s">
        <v>346</v>
      </c>
      <c r="G863" s="53" t="s">
        <v>2320</v>
      </c>
      <c r="H863" s="53">
        <v>3510</v>
      </c>
      <c r="I863" s="53" t="s">
        <v>1232</v>
      </c>
      <c r="J863" s="53" t="s">
        <v>2007</v>
      </c>
      <c r="K863" s="53" t="s">
        <v>2324</v>
      </c>
    </row>
    <row r="864" spans="1:11" x14ac:dyDescent="0.3">
      <c r="A864" t="str">
        <f>DataInput[[#This Row],[Taxonomy]]&amp;DataInput[[#This Row],[South Africa Activity No]]&amp;DataInput[[#This Row],[Environmental Objectives]]</f>
        <v>Singapore7.3.2Pollution prevention</v>
      </c>
      <c r="B864" t="s">
        <v>1224</v>
      </c>
      <c r="C864" s="78">
        <f>C863</f>
        <v>12</v>
      </c>
      <c r="D864" s="53">
        <v>7.3</v>
      </c>
      <c r="E864" s="53" t="s">
        <v>2221</v>
      </c>
      <c r="F864" s="53" t="s">
        <v>346</v>
      </c>
      <c r="G864" s="53" t="s">
        <v>2320</v>
      </c>
      <c r="H864" s="53">
        <v>3510</v>
      </c>
      <c r="I864" s="53" t="s">
        <v>1232</v>
      </c>
      <c r="J864" s="53" t="s">
        <v>2003</v>
      </c>
      <c r="K864" s="53" t="s">
        <v>2322</v>
      </c>
    </row>
    <row r="865" spans="1:11" x14ac:dyDescent="0.3">
      <c r="A865" t="str">
        <f>DataInput[[#This Row],[Taxonomy]]&amp;DataInput[[#This Row],[South Africa Activity No]]&amp;DataInput[[#This Row],[Environmental Objectives]]</f>
        <v>Singapore7.3.2Sustainable resource use and circularity</v>
      </c>
      <c r="B865" t="s">
        <v>1224</v>
      </c>
      <c r="C865" s="78">
        <f>C864</f>
        <v>12</v>
      </c>
      <c r="D865" s="53">
        <v>7.3</v>
      </c>
      <c r="E865" s="53" t="s">
        <v>2221</v>
      </c>
      <c r="F865" s="53" t="s">
        <v>346</v>
      </c>
      <c r="G865" s="53" t="s">
        <v>2320</v>
      </c>
      <c r="H865" s="53">
        <v>3510</v>
      </c>
      <c r="I865" s="53" t="s">
        <v>1232</v>
      </c>
      <c r="J865" s="53" t="s">
        <v>1959</v>
      </c>
      <c r="K865" s="53" t="s">
        <v>2317</v>
      </c>
    </row>
    <row r="866" spans="1:11" x14ac:dyDescent="0.3">
      <c r="A866" t="str">
        <f>DataInput[[#This Row],[Taxonomy]]&amp;DataInput[[#This Row],[South Africa Activity No]]&amp;DataInput[[#This Row],[Environmental Objectives]]</f>
        <v>Singapore7.3.3Climate change mitigation</v>
      </c>
      <c r="B866" t="s">
        <v>1224</v>
      </c>
      <c r="C866" s="78">
        <v>13</v>
      </c>
      <c r="D866" s="53">
        <v>7.3</v>
      </c>
      <c r="E866" s="80" t="s">
        <v>2221</v>
      </c>
      <c r="F866" s="53" t="s">
        <v>346</v>
      </c>
      <c r="G866" s="53" t="s">
        <v>2306</v>
      </c>
      <c r="H866" s="53">
        <v>3510</v>
      </c>
      <c r="I866" s="53" t="s">
        <v>2303</v>
      </c>
      <c r="J866" s="53" t="s">
        <v>2477</v>
      </c>
      <c r="K866" s="53" t="s">
        <v>1455</v>
      </c>
    </row>
    <row r="867" spans="1:11" x14ac:dyDescent="0.3">
      <c r="A867" t="str">
        <f>DataInput[[#This Row],[Taxonomy]]&amp;DataInput[[#This Row],[South Africa Activity No]]&amp;DataInput[[#This Row],[Environmental Objectives]]</f>
        <v>Singapore7.3.3Climate change adaptation</v>
      </c>
      <c r="B867" t="s">
        <v>1224</v>
      </c>
      <c r="C867" s="78">
        <f>C866</f>
        <v>13</v>
      </c>
      <c r="D867" s="53">
        <v>7.3</v>
      </c>
      <c r="E867" s="53" t="s">
        <v>2221</v>
      </c>
      <c r="F867" s="53" t="s">
        <v>346</v>
      </c>
      <c r="G867" s="53" t="s">
        <v>2306</v>
      </c>
      <c r="H867" s="53">
        <v>3510</v>
      </c>
      <c r="I867" s="53" t="s">
        <v>2303</v>
      </c>
      <c r="J867" s="53" t="s">
        <v>1992</v>
      </c>
      <c r="K867" s="53" t="s">
        <v>2010</v>
      </c>
    </row>
    <row r="868" spans="1:11" x14ac:dyDescent="0.3">
      <c r="A868" t="str">
        <f>DataInput[[#This Row],[Taxonomy]]&amp;DataInput[[#This Row],[South Africa Activity No]]&amp;DataInput[[#This Row],[Environmental Objectives]]</f>
        <v>Singapore7.3.3Sustainable use of water and marine resources</v>
      </c>
      <c r="B868" t="s">
        <v>1224</v>
      </c>
      <c r="C868" s="78">
        <f>C867</f>
        <v>13</v>
      </c>
      <c r="D868" s="53">
        <v>7.3</v>
      </c>
      <c r="E868" s="53" t="s">
        <v>2221</v>
      </c>
      <c r="F868" s="53" t="s">
        <v>346</v>
      </c>
      <c r="G868" s="53" t="s">
        <v>2306</v>
      </c>
      <c r="H868" s="53">
        <v>3510</v>
      </c>
      <c r="I868" s="53" t="s">
        <v>2303</v>
      </c>
      <c r="J868" s="53" t="s">
        <v>2009</v>
      </c>
      <c r="K868" s="53" t="s">
        <v>1455</v>
      </c>
    </row>
    <row r="869" spans="1:11" x14ac:dyDescent="0.3">
      <c r="A869" t="str">
        <f>DataInput[[#This Row],[Taxonomy]]&amp;DataInput[[#This Row],[South Africa Activity No]]&amp;DataInput[[#This Row],[Environmental Objectives]]</f>
        <v>Singapore7.3.3Ecosystem protection and 
restoration</v>
      </c>
      <c r="B869" t="s">
        <v>1224</v>
      </c>
      <c r="C869" s="78">
        <f>C868</f>
        <v>13</v>
      </c>
      <c r="D869" s="53">
        <v>7.3</v>
      </c>
      <c r="E869" s="53" t="s">
        <v>2221</v>
      </c>
      <c r="F869" s="53" t="s">
        <v>346</v>
      </c>
      <c r="G869" s="53" t="s">
        <v>2306</v>
      </c>
      <c r="H869" s="53">
        <v>3510</v>
      </c>
      <c r="I869" s="53" t="s">
        <v>2303</v>
      </c>
      <c r="J869" s="53" t="s">
        <v>2007</v>
      </c>
      <c r="K869" s="53" t="s">
        <v>2312</v>
      </c>
    </row>
    <row r="870" spans="1:11" x14ac:dyDescent="0.3">
      <c r="A870" t="str">
        <f>DataInput[[#This Row],[Taxonomy]]&amp;DataInput[[#This Row],[South Africa Activity No]]&amp;DataInput[[#This Row],[Environmental Objectives]]</f>
        <v>Singapore7.3.3Pollution prevention</v>
      </c>
      <c r="B870" t="s">
        <v>1224</v>
      </c>
      <c r="C870" s="78">
        <f>C869</f>
        <v>13</v>
      </c>
      <c r="D870" s="53">
        <v>7.3</v>
      </c>
      <c r="E870" s="53" t="s">
        <v>2221</v>
      </c>
      <c r="F870" s="53" t="s">
        <v>346</v>
      </c>
      <c r="G870" s="53" t="s">
        <v>2306</v>
      </c>
      <c r="H870" s="53">
        <v>3510</v>
      </c>
      <c r="I870" s="53" t="s">
        <v>2303</v>
      </c>
      <c r="J870" s="53" t="s">
        <v>2003</v>
      </c>
      <c r="K870" s="53" t="s">
        <v>2308</v>
      </c>
    </row>
    <row r="871" spans="1:11" x14ac:dyDescent="0.3">
      <c r="A871" t="str">
        <f>DataInput[[#This Row],[Taxonomy]]&amp;DataInput[[#This Row],[South Africa Activity No]]&amp;DataInput[[#This Row],[Environmental Objectives]]</f>
        <v>Singapore7.3.3Sustainable resource use and circularity</v>
      </c>
      <c r="B871" t="s">
        <v>1224</v>
      </c>
      <c r="C871" s="78">
        <f>C870</f>
        <v>13</v>
      </c>
      <c r="D871" s="53">
        <v>7.3</v>
      </c>
      <c r="E871" s="53" t="s">
        <v>2221</v>
      </c>
      <c r="F871" s="53" t="s">
        <v>346</v>
      </c>
      <c r="G871" s="53" t="s">
        <v>2306</v>
      </c>
      <c r="H871" s="53">
        <v>3510</v>
      </c>
      <c r="I871" s="53" t="s">
        <v>2303</v>
      </c>
      <c r="J871" s="53" t="s">
        <v>1959</v>
      </c>
      <c r="K871" s="53" t="s">
        <v>2302</v>
      </c>
    </row>
    <row r="872" spans="1:11" x14ac:dyDescent="0.3">
      <c r="A872" t="str">
        <f>DataInput[[#This Row],[Taxonomy]]&amp;DataInput[[#This Row],[South Africa Activity No]]&amp;DataInput[[#This Row],[Environmental Objectives]]</f>
        <v>Singapore7.3.4Climate change mitigation</v>
      </c>
      <c r="B872" t="s">
        <v>1224</v>
      </c>
      <c r="C872" s="78">
        <v>14</v>
      </c>
      <c r="D872" s="53">
        <v>7.3</v>
      </c>
      <c r="E872" s="53" t="s">
        <v>2221</v>
      </c>
      <c r="F872" s="53" t="s">
        <v>346</v>
      </c>
      <c r="G872" s="53" t="s">
        <v>2293</v>
      </c>
      <c r="H872" s="53">
        <v>3510</v>
      </c>
      <c r="I872" s="53" t="s">
        <v>2289</v>
      </c>
      <c r="J872" s="53" t="s">
        <v>2477</v>
      </c>
      <c r="K872" s="53" t="s">
        <v>1455</v>
      </c>
    </row>
    <row r="873" spans="1:11" x14ac:dyDescent="0.3">
      <c r="A873" t="str">
        <f>DataInput[[#This Row],[Taxonomy]]&amp;DataInput[[#This Row],[South Africa Activity No]]&amp;DataInput[[#This Row],[Environmental Objectives]]</f>
        <v>Singapore7.3.4Climate change adaptation</v>
      </c>
      <c r="B873" t="s">
        <v>1224</v>
      </c>
      <c r="C873" s="78">
        <f>C872</f>
        <v>14</v>
      </c>
      <c r="D873" s="53">
        <v>7.3</v>
      </c>
      <c r="E873" s="53" t="s">
        <v>2221</v>
      </c>
      <c r="F873" s="53" t="s">
        <v>346</v>
      </c>
      <c r="G873" s="53" t="s">
        <v>2293</v>
      </c>
      <c r="H873" s="53">
        <v>3510</v>
      </c>
      <c r="I873" s="53" t="s">
        <v>2289</v>
      </c>
      <c r="J873" s="53" t="s">
        <v>1992</v>
      </c>
      <c r="K873" s="53" t="s">
        <v>2010</v>
      </c>
    </row>
    <row r="874" spans="1:11" x14ac:dyDescent="0.3">
      <c r="A874" t="str">
        <f>DataInput[[#This Row],[Taxonomy]]&amp;DataInput[[#This Row],[South Africa Activity No]]&amp;DataInput[[#This Row],[Environmental Objectives]]</f>
        <v>Singapore7.3.4Sustainable use of water and marine resources</v>
      </c>
      <c r="B874" t="s">
        <v>1224</v>
      </c>
      <c r="C874" s="78">
        <f>C873</f>
        <v>14</v>
      </c>
      <c r="D874" s="53">
        <v>7.3</v>
      </c>
      <c r="E874" s="53" t="s">
        <v>2221</v>
      </c>
      <c r="F874" s="53" t="s">
        <v>346</v>
      </c>
      <c r="G874" s="53" t="s">
        <v>2293</v>
      </c>
      <c r="H874" s="53">
        <v>3510</v>
      </c>
      <c r="I874" s="53" t="s">
        <v>2289</v>
      </c>
      <c r="J874" s="53" t="s">
        <v>2009</v>
      </c>
      <c r="K874" s="53" t="s">
        <v>1455</v>
      </c>
    </row>
    <row r="875" spans="1:11" x14ac:dyDescent="0.3">
      <c r="A875" t="str">
        <f>DataInput[[#This Row],[Taxonomy]]&amp;DataInput[[#This Row],[South Africa Activity No]]&amp;DataInput[[#This Row],[Environmental Objectives]]</f>
        <v>Singapore7.3.4Ecosystem protection and 
restoration</v>
      </c>
      <c r="B875" t="s">
        <v>1224</v>
      </c>
      <c r="C875" s="78">
        <f>C874</f>
        <v>14</v>
      </c>
      <c r="D875" s="53">
        <v>7.3</v>
      </c>
      <c r="E875" s="53" t="s">
        <v>2221</v>
      </c>
      <c r="F875" s="53" t="s">
        <v>346</v>
      </c>
      <c r="G875" s="53" t="s">
        <v>2293</v>
      </c>
      <c r="H875" s="53">
        <v>3510</v>
      </c>
      <c r="I875" s="53" t="s">
        <v>2289</v>
      </c>
      <c r="J875" s="53" t="s">
        <v>2007</v>
      </c>
      <c r="K875" s="53" t="s">
        <v>2298</v>
      </c>
    </row>
    <row r="876" spans="1:11" x14ac:dyDescent="0.3">
      <c r="A876" t="str">
        <f>DataInput[[#This Row],[Taxonomy]]&amp;DataInput[[#This Row],[South Africa Activity No]]&amp;DataInput[[#This Row],[Environmental Objectives]]</f>
        <v>Singapore7.3.4Pollution prevention</v>
      </c>
      <c r="B876" t="s">
        <v>1224</v>
      </c>
      <c r="C876" s="78">
        <f>C875</f>
        <v>14</v>
      </c>
      <c r="D876" s="53">
        <v>7.3</v>
      </c>
      <c r="E876" s="53" t="s">
        <v>2221</v>
      </c>
      <c r="F876" s="53" t="s">
        <v>346</v>
      </c>
      <c r="G876" s="53" t="s">
        <v>2293</v>
      </c>
      <c r="H876" s="53">
        <v>3510</v>
      </c>
      <c r="I876" s="53" t="s">
        <v>2289</v>
      </c>
      <c r="J876" s="53" t="s">
        <v>2003</v>
      </c>
      <c r="K876" s="53" t="s">
        <v>2295</v>
      </c>
    </row>
    <row r="877" spans="1:11" x14ac:dyDescent="0.3">
      <c r="A877" t="str">
        <f>DataInput[[#This Row],[Taxonomy]]&amp;DataInput[[#This Row],[South Africa Activity No]]&amp;DataInput[[#This Row],[Environmental Objectives]]</f>
        <v>Singapore7.3.4Sustainable resource use and circularity</v>
      </c>
      <c r="B877" t="s">
        <v>1224</v>
      </c>
      <c r="C877" s="78">
        <f>C876</f>
        <v>14</v>
      </c>
      <c r="D877" s="53">
        <v>7.3</v>
      </c>
      <c r="E877" s="53" t="s">
        <v>2221</v>
      </c>
      <c r="F877" s="53" t="s">
        <v>346</v>
      </c>
      <c r="G877" s="53" t="s">
        <v>2293</v>
      </c>
      <c r="H877" s="53">
        <v>3510</v>
      </c>
      <c r="I877" s="53" t="s">
        <v>2289</v>
      </c>
      <c r="J877" s="53" t="s">
        <v>1959</v>
      </c>
      <c r="K877" s="53" t="s">
        <v>2288</v>
      </c>
    </row>
    <row r="878" spans="1:11" x14ac:dyDescent="0.3">
      <c r="A878" t="str">
        <f>DataInput[[#This Row],[Taxonomy]]&amp;DataInput[[#This Row],[South Africa Activity No]]&amp;DataInput[[#This Row],[Environmental Objectives]]</f>
        <v>Singapore7.3.5Climate change mitigation</v>
      </c>
      <c r="B878" t="s">
        <v>1224</v>
      </c>
      <c r="C878" s="78">
        <v>15</v>
      </c>
      <c r="D878" s="53">
        <v>7.3</v>
      </c>
      <c r="E878" s="53" t="s">
        <v>2221</v>
      </c>
      <c r="F878" s="53" t="s">
        <v>346</v>
      </c>
      <c r="G878" s="53" t="s">
        <v>2277</v>
      </c>
      <c r="H878" s="53">
        <v>3510</v>
      </c>
      <c r="I878" s="53" t="s">
        <v>1243</v>
      </c>
      <c r="J878" s="53" t="s">
        <v>2477</v>
      </c>
      <c r="K878" s="53" t="s">
        <v>1455</v>
      </c>
    </row>
    <row r="879" spans="1:11" x14ac:dyDescent="0.3">
      <c r="A879" t="str">
        <f>DataInput[[#This Row],[Taxonomy]]&amp;DataInput[[#This Row],[South Africa Activity No]]&amp;DataInput[[#This Row],[Environmental Objectives]]</f>
        <v>Singapore7.3.5Climate change adaptation</v>
      </c>
      <c r="B879" t="s">
        <v>1224</v>
      </c>
      <c r="C879" s="78">
        <f>C878</f>
        <v>15</v>
      </c>
      <c r="D879" s="53">
        <v>7.3</v>
      </c>
      <c r="E879" s="53" t="s">
        <v>2221</v>
      </c>
      <c r="F879" s="53" t="s">
        <v>346</v>
      </c>
      <c r="G879" s="53" t="s">
        <v>2277</v>
      </c>
      <c r="H879" s="53">
        <v>3510</v>
      </c>
      <c r="I879" s="53" t="s">
        <v>1243</v>
      </c>
      <c r="J879" s="53" t="s">
        <v>1992</v>
      </c>
      <c r="K879" s="53" t="s">
        <v>2010</v>
      </c>
    </row>
    <row r="880" spans="1:11" x14ac:dyDescent="0.3">
      <c r="A880" t="str">
        <f>DataInput[[#This Row],[Taxonomy]]&amp;DataInput[[#This Row],[South Africa Activity No]]&amp;DataInput[[#This Row],[Environmental Objectives]]</f>
        <v>Singapore7.3.5Sustainable use of water and marine resources</v>
      </c>
      <c r="B880" t="s">
        <v>1224</v>
      </c>
      <c r="C880" s="78">
        <f>C879</f>
        <v>15</v>
      </c>
      <c r="D880" s="53">
        <v>7.3</v>
      </c>
      <c r="E880" s="53" t="s">
        <v>2221</v>
      </c>
      <c r="F880" s="53" t="s">
        <v>346</v>
      </c>
      <c r="G880" s="53" t="s">
        <v>2277</v>
      </c>
      <c r="H880" s="53">
        <v>3510</v>
      </c>
      <c r="I880" s="53" t="s">
        <v>1243</v>
      </c>
      <c r="J880" s="53" t="s">
        <v>2009</v>
      </c>
      <c r="K880" s="53" t="s">
        <v>1455</v>
      </c>
    </row>
    <row r="881" spans="1:11" x14ac:dyDescent="0.3">
      <c r="A881" t="str">
        <f>DataInput[[#This Row],[Taxonomy]]&amp;DataInput[[#This Row],[South Africa Activity No]]&amp;DataInput[[#This Row],[Environmental Objectives]]</f>
        <v>Singapore7.3.5Ecosystem protection and 
restoration</v>
      </c>
      <c r="B881" t="s">
        <v>1224</v>
      </c>
      <c r="C881" s="78">
        <f>C880</f>
        <v>15</v>
      </c>
      <c r="D881" s="53">
        <v>7.3</v>
      </c>
      <c r="E881" s="53" t="s">
        <v>2221</v>
      </c>
      <c r="F881" s="53" t="s">
        <v>346</v>
      </c>
      <c r="G881" s="53" t="s">
        <v>2277</v>
      </c>
      <c r="H881" s="53">
        <v>3510</v>
      </c>
      <c r="I881" s="53" t="s">
        <v>1243</v>
      </c>
      <c r="J881" s="53" t="s">
        <v>2007</v>
      </c>
      <c r="K881" s="53" t="s">
        <v>2282</v>
      </c>
    </row>
    <row r="882" spans="1:11" x14ac:dyDescent="0.3">
      <c r="A882" t="str">
        <f>DataInput[[#This Row],[Taxonomy]]&amp;DataInput[[#This Row],[South Africa Activity No]]&amp;DataInput[[#This Row],[Environmental Objectives]]</f>
        <v>Singapore7.3.5Pollution prevention</v>
      </c>
      <c r="B882" t="s">
        <v>1224</v>
      </c>
      <c r="C882" s="78">
        <f>C881</f>
        <v>15</v>
      </c>
      <c r="D882" s="53">
        <v>7.3</v>
      </c>
      <c r="E882" s="53" t="s">
        <v>2221</v>
      </c>
      <c r="F882" s="53" t="s">
        <v>346</v>
      </c>
      <c r="G882" s="53" t="s">
        <v>2277</v>
      </c>
      <c r="H882" s="53">
        <v>3510</v>
      </c>
      <c r="I882" s="53" t="s">
        <v>1243</v>
      </c>
      <c r="J882" s="53" t="s">
        <v>2003</v>
      </c>
      <c r="K882" s="53" t="s">
        <v>2278</v>
      </c>
    </row>
    <row r="883" spans="1:11" x14ac:dyDescent="0.3">
      <c r="A883" t="str">
        <f>DataInput[[#This Row],[Taxonomy]]&amp;DataInput[[#This Row],[South Africa Activity No]]&amp;DataInput[[#This Row],[Environmental Objectives]]</f>
        <v>Singapore7.3.5Sustainable resource use and circularity</v>
      </c>
      <c r="B883" t="s">
        <v>1224</v>
      </c>
      <c r="C883" s="78">
        <f>C882</f>
        <v>15</v>
      </c>
      <c r="D883" s="53">
        <v>7.3</v>
      </c>
      <c r="E883" s="53" t="s">
        <v>2221</v>
      </c>
      <c r="F883" s="53" t="s">
        <v>346</v>
      </c>
      <c r="G883" s="53" t="s">
        <v>2277</v>
      </c>
      <c r="H883" s="53">
        <v>3510</v>
      </c>
      <c r="I883" s="53" t="s">
        <v>1243</v>
      </c>
      <c r="J883" s="53" t="s">
        <v>1959</v>
      </c>
      <c r="K883" s="53" t="s">
        <v>2273</v>
      </c>
    </row>
    <row r="884" spans="1:11" x14ac:dyDescent="0.3">
      <c r="A884" t="str">
        <f>DataInput[[#This Row],[Taxonomy]]&amp;DataInput[[#This Row],[South Africa Activity No]]&amp;DataInput[[#This Row],[Environmental Objectives]]</f>
        <v>Singapore7.3.6Climate change mitigation</v>
      </c>
      <c r="B884" t="s">
        <v>1224</v>
      </c>
      <c r="C884" s="78">
        <v>16</v>
      </c>
      <c r="D884" s="53">
        <v>7.3</v>
      </c>
      <c r="E884" s="53" t="s">
        <v>2221</v>
      </c>
      <c r="F884" s="53" t="s">
        <v>346</v>
      </c>
      <c r="G884" s="53" t="s">
        <v>2270</v>
      </c>
      <c r="H884" s="53" t="s">
        <v>2256</v>
      </c>
      <c r="I884" s="57" t="s">
        <v>2014</v>
      </c>
      <c r="J884" s="53" t="s">
        <v>2477</v>
      </c>
      <c r="K884" s="57" t="s">
        <v>2014</v>
      </c>
    </row>
    <row r="885" spans="1:11" x14ac:dyDescent="0.3">
      <c r="A885" t="str">
        <f>DataInput[[#This Row],[Taxonomy]]&amp;DataInput[[#This Row],[South Africa Activity No]]&amp;DataInput[[#This Row],[Environmental Objectives]]</f>
        <v>Singapore7.3.6Climate change adaptation</v>
      </c>
      <c r="B885" t="s">
        <v>1224</v>
      </c>
      <c r="C885" s="78">
        <f>C884</f>
        <v>16</v>
      </c>
      <c r="D885" s="53">
        <v>7.3</v>
      </c>
      <c r="E885" s="53" t="s">
        <v>2221</v>
      </c>
      <c r="F885" s="53" t="s">
        <v>346</v>
      </c>
      <c r="G885" s="53" t="s">
        <v>2270</v>
      </c>
      <c r="H885" s="53" t="s">
        <v>2256</v>
      </c>
      <c r="I885" s="57" t="s">
        <v>2014</v>
      </c>
      <c r="J885" s="53" t="s">
        <v>1992</v>
      </c>
      <c r="K885" s="57" t="s">
        <v>2014</v>
      </c>
    </row>
    <row r="886" spans="1:11" x14ac:dyDescent="0.3">
      <c r="A886" t="str">
        <f>DataInput[[#This Row],[Taxonomy]]&amp;DataInput[[#This Row],[South Africa Activity No]]&amp;DataInput[[#This Row],[Environmental Objectives]]</f>
        <v>Singapore7.3.6Sustainable use of water and marine resources</v>
      </c>
      <c r="B886" t="s">
        <v>1224</v>
      </c>
      <c r="C886" s="78">
        <f>C885</f>
        <v>16</v>
      </c>
      <c r="D886" s="53">
        <v>7.3</v>
      </c>
      <c r="E886" s="53" t="s">
        <v>2221</v>
      </c>
      <c r="F886" s="53" t="s">
        <v>346</v>
      </c>
      <c r="G886" s="53" t="s">
        <v>2270</v>
      </c>
      <c r="H886" s="53" t="s">
        <v>2256</v>
      </c>
      <c r="I886" s="57" t="s">
        <v>2014</v>
      </c>
      <c r="J886" s="53" t="s">
        <v>2009</v>
      </c>
      <c r="K886" s="57" t="s">
        <v>2014</v>
      </c>
    </row>
    <row r="887" spans="1:11" x14ac:dyDescent="0.3">
      <c r="A887" t="str">
        <f>DataInput[[#This Row],[Taxonomy]]&amp;DataInput[[#This Row],[South Africa Activity No]]&amp;DataInput[[#This Row],[Environmental Objectives]]</f>
        <v>Singapore7.3.6Ecosystem protection and 
restoration</v>
      </c>
      <c r="B887" t="s">
        <v>1224</v>
      </c>
      <c r="C887" s="78">
        <f>C886</f>
        <v>16</v>
      </c>
      <c r="D887" s="53">
        <v>7.3</v>
      </c>
      <c r="E887" s="53" t="s">
        <v>2221</v>
      </c>
      <c r="F887" s="53" t="s">
        <v>346</v>
      </c>
      <c r="G887" s="53" t="s">
        <v>2270</v>
      </c>
      <c r="H887" s="53" t="s">
        <v>2256</v>
      </c>
      <c r="I887" s="57" t="s">
        <v>2014</v>
      </c>
      <c r="J887" s="53" t="s">
        <v>2007</v>
      </c>
      <c r="K887" s="57" t="s">
        <v>2014</v>
      </c>
    </row>
    <row r="888" spans="1:11" x14ac:dyDescent="0.3">
      <c r="A888" t="str">
        <f>DataInput[[#This Row],[Taxonomy]]&amp;DataInput[[#This Row],[South Africa Activity No]]&amp;DataInput[[#This Row],[Environmental Objectives]]</f>
        <v>Singapore7.3.6Pollution prevention</v>
      </c>
      <c r="B888" t="s">
        <v>1224</v>
      </c>
      <c r="C888" s="78">
        <f>C887</f>
        <v>16</v>
      </c>
      <c r="D888" s="53">
        <v>7.3</v>
      </c>
      <c r="E888" s="53" t="s">
        <v>2221</v>
      </c>
      <c r="F888" s="53" t="s">
        <v>346</v>
      </c>
      <c r="G888" s="53" t="s">
        <v>2270</v>
      </c>
      <c r="H888" s="53" t="s">
        <v>2256</v>
      </c>
      <c r="I888" s="57" t="s">
        <v>2014</v>
      </c>
      <c r="J888" s="53" t="s">
        <v>2003</v>
      </c>
      <c r="K888" s="57" t="s">
        <v>2014</v>
      </c>
    </row>
    <row r="889" spans="1:11" x14ac:dyDescent="0.3">
      <c r="A889" t="str">
        <f>DataInput[[#This Row],[Taxonomy]]&amp;DataInput[[#This Row],[South Africa Activity No]]&amp;DataInput[[#This Row],[Environmental Objectives]]</f>
        <v>Singapore7.3.6Sustainable resource use and circularity</v>
      </c>
      <c r="B889" t="s">
        <v>1224</v>
      </c>
      <c r="C889" s="78">
        <f>C888</f>
        <v>16</v>
      </c>
      <c r="D889" s="53">
        <v>7.3</v>
      </c>
      <c r="E889" s="53" t="s">
        <v>2221</v>
      </c>
      <c r="F889" s="53" t="s">
        <v>346</v>
      </c>
      <c r="G889" s="53" t="s">
        <v>2270</v>
      </c>
      <c r="H889" s="53" t="s">
        <v>2256</v>
      </c>
      <c r="I889" s="57" t="s">
        <v>2014</v>
      </c>
      <c r="J889" s="53" t="s">
        <v>1959</v>
      </c>
      <c r="K889" s="57" t="s">
        <v>2014</v>
      </c>
    </row>
    <row r="890" spans="1:11" x14ac:dyDescent="0.3">
      <c r="A890" t="str">
        <f>DataInput[[#This Row],[Taxonomy]]&amp;DataInput[[#This Row],[South Africa Activity No]]&amp;DataInput[[#This Row],[Environmental Objectives]]</f>
        <v>Singapore7.3.7Climate change mitigation</v>
      </c>
      <c r="B890" t="s">
        <v>1224</v>
      </c>
      <c r="C890" s="78">
        <v>17</v>
      </c>
      <c r="D890" s="53">
        <v>7.3</v>
      </c>
      <c r="E890" s="53" t="s">
        <v>2221</v>
      </c>
      <c r="F890" s="53" t="s">
        <v>346</v>
      </c>
      <c r="G890" s="53" t="s">
        <v>2266</v>
      </c>
      <c r="H890" s="53" t="s">
        <v>2256</v>
      </c>
      <c r="I890" s="57" t="s">
        <v>2014</v>
      </c>
      <c r="J890" s="53" t="s">
        <v>2477</v>
      </c>
      <c r="K890" s="57" t="s">
        <v>2014</v>
      </c>
    </row>
    <row r="891" spans="1:11" x14ac:dyDescent="0.3">
      <c r="A891" t="str">
        <f>DataInput[[#This Row],[Taxonomy]]&amp;DataInput[[#This Row],[South Africa Activity No]]&amp;DataInput[[#This Row],[Environmental Objectives]]</f>
        <v>Singapore7.3.7Climate change adaptation</v>
      </c>
      <c r="B891" t="s">
        <v>1224</v>
      </c>
      <c r="C891" s="78">
        <f>C890</f>
        <v>17</v>
      </c>
      <c r="D891" s="53">
        <v>7.3</v>
      </c>
      <c r="E891" s="53" t="s">
        <v>2221</v>
      </c>
      <c r="F891" s="53" t="s">
        <v>346</v>
      </c>
      <c r="G891" s="53" t="s">
        <v>2266</v>
      </c>
      <c r="H891" s="53" t="s">
        <v>2256</v>
      </c>
      <c r="I891" s="57" t="s">
        <v>2014</v>
      </c>
      <c r="J891" s="53" t="s">
        <v>1992</v>
      </c>
      <c r="K891" s="57" t="s">
        <v>2014</v>
      </c>
    </row>
    <row r="892" spans="1:11" x14ac:dyDescent="0.3">
      <c r="A892" t="str">
        <f>DataInput[[#This Row],[Taxonomy]]&amp;DataInput[[#This Row],[South Africa Activity No]]&amp;DataInput[[#This Row],[Environmental Objectives]]</f>
        <v>Singapore7.3.7Sustainable use of water and marine resources</v>
      </c>
      <c r="B892" t="s">
        <v>1224</v>
      </c>
      <c r="C892" s="78">
        <f>C891</f>
        <v>17</v>
      </c>
      <c r="D892" s="53">
        <v>7.3</v>
      </c>
      <c r="E892" s="53" t="s">
        <v>2221</v>
      </c>
      <c r="F892" s="53" t="s">
        <v>346</v>
      </c>
      <c r="G892" s="53" t="s">
        <v>2266</v>
      </c>
      <c r="H892" s="53" t="s">
        <v>2256</v>
      </c>
      <c r="I892" s="57" t="s">
        <v>2014</v>
      </c>
      <c r="J892" s="53" t="s">
        <v>2009</v>
      </c>
      <c r="K892" s="57" t="s">
        <v>2014</v>
      </c>
    </row>
    <row r="893" spans="1:11" x14ac:dyDescent="0.3">
      <c r="A893" t="str">
        <f>DataInput[[#This Row],[Taxonomy]]&amp;DataInput[[#This Row],[South Africa Activity No]]&amp;DataInput[[#This Row],[Environmental Objectives]]</f>
        <v>Singapore7.3.7Ecosystem protection and 
restoration</v>
      </c>
      <c r="B893" t="s">
        <v>1224</v>
      </c>
      <c r="C893" s="78">
        <f>C892</f>
        <v>17</v>
      </c>
      <c r="D893" s="53">
        <v>7.3</v>
      </c>
      <c r="E893" s="53" t="s">
        <v>2221</v>
      </c>
      <c r="F893" s="53" t="s">
        <v>346</v>
      </c>
      <c r="G893" s="53" t="s">
        <v>2266</v>
      </c>
      <c r="H893" s="53" t="s">
        <v>2256</v>
      </c>
      <c r="I893" s="57" t="s">
        <v>2014</v>
      </c>
      <c r="J893" s="53" t="s">
        <v>2007</v>
      </c>
      <c r="K893" s="57" t="s">
        <v>2014</v>
      </c>
    </row>
    <row r="894" spans="1:11" x14ac:dyDescent="0.3">
      <c r="A894" t="str">
        <f>DataInput[[#This Row],[Taxonomy]]&amp;DataInput[[#This Row],[South Africa Activity No]]&amp;DataInput[[#This Row],[Environmental Objectives]]</f>
        <v>Singapore7.3.7Pollution prevention</v>
      </c>
      <c r="B894" t="s">
        <v>1224</v>
      </c>
      <c r="C894" s="78">
        <f>C893</f>
        <v>17</v>
      </c>
      <c r="D894" s="53">
        <v>7.3</v>
      </c>
      <c r="E894" s="53" t="s">
        <v>2221</v>
      </c>
      <c r="F894" s="53" t="s">
        <v>346</v>
      </c>
      <c r="G894" s="53" t="s">
        <v>2266</v>
      </c>
      <c r="H894" s="53" t="s">
        <v>2256</v>
      </c>
      <c r="I894" s="57" t="s">
        <v>2014</v>
      </c>
      <c r="J894" s="53" t="s">
        <v>2003</v>
      </c>
      <c r="K894" s="57" t="s">
        <v>2014</v>
      </c>
    </row>
    <row r="895" spans="1:11" x14ac:dyDescent="0.3">
      <c r="A895" t="str">
        <f>DataInput[[#This Row],[Taxonomy]]&amp;DataInput[[#This Row],[South Africa Activity No]]&amp;DataInput[[#This Row],[Environmental Objectives]]</f>
        <v>Singapore7.3.7Sustainable resource use and circularity</v>
      </c>
      <c r="B895" t="s">
        <v>1224</v>
      </c>
      <c r="C895" s="78">
        <f>C894</f>
        <v>17</v>
      </c>
      <c r="D895" s="53">
        <v>7.3</v>
      </c>
      <c r="E895" s="53" t="s">
        <v>2221</v>
      </c>
      <c r="F895" s="53" t="s">
        <v>346</v>
      </c>
      <c r="G895" s="53" t="s">
        <v>2266</v>
      </c>
      <c r="H895" s="53" t="s">
        <v>2256</v>
      </c>
      <c r="I895" s="57" t="s">
        <v>2014</v>
      </c>
      <c r="J895" s="53" t="s">
        <v>1959</v>
      </c>
      <c r="K895" s="57" t="s">
        <v>2014</v>
      </c>
    </row>
    <row r="896" spans="1:11" x14ac:dyDescent="0.3">
      <c r="A896" t="str">
        <f>DataInput[[#This Row],[Taxonomy]]&amp;DataInput[[#This Row],[South Africa Activity No]]&amp;DataInput[[#This Row],[Environmental Objectives]]</f>
        <v>Singapore7.3.8Climate change mitigation</v>
      </c>
      <c r="B896" t="s">
        <v>1224</v>
      </c>
      <c r="C896" s="78">
        <v>18</v>
      </c>
      <c r="D896" s="53">
        <v>7.3</v>
      </c>
      <c r="E896" s="53" t="s">
        <v>2221</v>
      </c>
      <c r="F896" s="53" t="s">
        <v>346</v>
      </c>
      <c r="G896" s="53" t="s">
        <v>2257</v>
      </c>
      <c r="H896" s="53" t="s">
        <v>2256</v>
      </c>
      <c r="I896" s="53" t="s">
        <v>2251</v>
      </c>
      <c r="J896" s="53" t="s">
        <v>2477</v>
      </c>
      <c r="K896" s="53" t="s">
        <v>1455</v>
      </c>
    </row>
    <row r="897" spans="1:11" x14ac:dyDescent="0.3">
      <c r="A897" t="str">
        <f>DataInput[[#This Row],[Taxonomy]]&amp;DataInput[[#This Row],[South Africa Activity No]]&amp;DataInput[[#This Row],[Environmental Objectives]]</f>
        <v>Singapore7.3.8Climate change adaptation</v>
      </c>
      <c r="B897" t="s">
        <v>1224</v>
      </c>
      <c r="C897" s="78">
        <f>C896</f>
        <v>18</v>
      </c>
      <c r="D897" s="53">
        <v>7.3</v>
      </c>
      <c r="E897" s="53" t="s">
        <v>2221</v>
      </c>
      <c r="F897" s="53" t="s">
        <v>346</v>
      </c>
      <c r="G897" s="53" t="s">
        <v>2257</v>
      </c>
      <c r="H897" s="53" t="s">
        <v>2256</v>
      </c>
      <c r="I897" s="53" t="s">
        <v>2251</v>
      </c>
      <c r="J897" s="53" t="s">
        <v>1992</v>
      </c>
      <c r="K897" s="53" t="s">
        <v>2010</v>
      </c>
    </row>
    <row r="898" spans="1:11" x14ac:dyDescent="0.3">
      <c r="A898" t="str">
        <f>DataInput[[#This Row],[Taxonomy]]&amp;DataInput[[#This Row],[South Africa Activity No]]&amp;DataInput[[#This Row],[Environmental Objectives]]</f>
        <v>Singapore7.3.8Sustainable use of water and marine resources</v>
      </c>
      <c r="B898" t="s">
        <v>1224</v>
      </c>
      <c r="C898" s="78">
        <f>C897</f>
        <v>18</v>
      </c>
      <c r="D898" s="53">
        <v>7.3</v>
      </c>
      <c r="E898" s="53" t="s">
        <v>2221</v>
      </c>
      <c r="F898" s="53" t="s">
        <v>346</v>
      </c>
      <c r="G898" s="53" t="s">
        <v>2257</v>
      </c>
      <c r="H898" s="53" t="s">
        <v>2256</v>
      </c>
      <c r="I898" s="53" t="s">
        <v>2251</v>
      </c>
      <c r="J898" s="53" t="s">
        <v>2009</v>
      </c>
      <c r="K898" s="53" t="s">
        <v>1455</v>
      </c>
    </row>
    <row r="899" spans="1:11" x14ac:dyDescent="0.3">
      <c r="A899" t="str">
        <f>DataInput[[#This Row],[Taxonomy]]&amp;DataInput[[#This Row],[South Africa Activity No]]&amp;DataInput[[#This Row],[Environmental Objectives]]</f>
        <v>Singapore7.3.8Ecosystem protection and 
restoration</v>
      </c>
      <c r="B899" t="s">
        <v>1224</v>
      </c>
      <c r="C899" s="78">
        <f>C898</f>
        <v>18</v>
      </c>
      <c r="D899" s="53">
        <v>7.3</v>
      </c>
      <c r="E899" s="53" t="s">
        <v>2221</v>
      </c>
      <c r="F899" s="53" t="s">
        <v>346</v>
      </c>
      <c r="G899" s="53" t="s">
        <v>2257</v>
      </c>
      <c r="H899" s="53" t="s">
        <v>2256</v>
      </c>
      <c r="I899" s="53" t="s">
        <v>2251</v>
      </c>
      <c r="J899" s="53" t="s">
        <v>2007</v>
      </c>
      <c r="K899" s="53" t="s">
        <v>2261</v>
      </c>
    </row>
    <row r="900" spans="1:11" x14ac:dyDescent="0.3">
      <c r="A900" t="str">
        <f>DataInput[[#This Row],[Taxonomy]]&amp;DataInput[[#This Row],[South Africa Activity No]]&amp;DataInput[[#This Row],[Environmental Objectives]]</f>
        <v>Singapore7.3.8Pollution prevention</v>
      </c>
      <c r="B900" t="s">
        <v>1224</v>
      </c>
      <c r="C900" s="78">
        <f>C899</f>
        <v>18</v>
      </c>
      <c r="D900" s="53">
        <v>7.3</v>
      </c>
      <c r="E900" s="53" t="s">
        <v>2221</v>
      </c>
      <c r="F900" s="53" t="s">
        <v>346</v>
      </c>
      <c r="G900" s="53" t="s">
        <v>2257</v>
      </c>
      <c r="H900" s="53" t="s">
        <v>2256</v>
      </c>
      <c r="I900" s="53" t="s">
        <v>2251</v>
      </c>
      <c r="J900" s="53" t="s">
        <v>2003</v>
      </c>
      <c r="K900" s="53" t="s">
        <v>2258</v>
      </c>
    </row>
    <row r="901" spans="1:11" x14ac:dyDescent="0.3">
      <c r="A901" t="str">
        <f>DataInput[[#This Row],[Taxonomy]]&amp;DataInput[[#This Row],[South Africa Activity No]]&amp;DataInput[[#This Row],[Environmental Objectives]]</f>
        <v>Singapore7.3.8Sustainable resource use and circularity</v>
      </c>
      <c r="B901" t="s">
        <v>1224</v>
      </c>
      <c r="C901" s="78">
        <f>C900</f>
        <v>18</v>
      </c>
      <c r="D901" s="53">
        <v>7.3</v>
      </c>
      <c r="E901" s="53" t="s">
        <v>2221</v>
      </c>
      <c r="F901" s="53" t="s">
        <v>346</v>
      </c>
      <c r="G901" s="53" t="s">
        <v>2257</v>
      </c>
      <c r="H901" s="53" t="s">
        <v>2256</v>
      </c>
      <c r="I901" s="53" t="s">
        <v>2251</v>
      </c>
      <c r="J901" s="53" t="s">
        <v>1959</v>
      </c>
      <c r="K901" s="53" t="s">
        <v>2250</v>
      </c>
    </row>
    <row r="902" spans="1:11" x14ac:dyDescent="0.3">
      <c r="A902" t="str">
        <f>DataInput[[#This Row],[Taxonomy]]&amp;DataInput[[#This Row],[South Africa Activity No]]&amp;DataInput[[#This Row],[Environmental Objectives]]</f>
        <v>Singapore7.3.9Climate change mitigation</v>
      </c>
      <c r="B902" t="s">
        <v>1224</v>
      </c>
      <c r="C902" s="78">
        <v>19</v>
      </c>
      <c r="D902" s="53">
        <v>7.3</v>
      </c>
      <c r="E902" s="53" t="s">
        <v>2221</v>
      </c>
      <c r="F902" s="53" t="s">
        <v>346</v>
      </c>
      <c r="G902" s="53" t="s">
        <v>2244</v>
      </c>
      <c r="H902" s="53" t="s">
        <v>2243</v>
      </c>
      <c r="I902" s="53" t="s">
        <v>2240</v>
      </c>
      <c r="J902" s="53" t="s">
        <v>2477</v>
      </c>
      <c r="K902" s="53" t="s">
        <v>1455</v>
      </c>
    </row>
    <row r="903" spans="1:11" x14ac:dyDescent="0.3">
      <c r="A903" t="str">
        <f>DataInput[[#This Row],[Taxonomy]]&amp;DataInput[[#This Row],[South Africa Activity No]]&amp;DataInput[[#This Row],[Environmental Objectives]]</f>
        <v>Singapore7.3.9Climate change adaptation</v>
      </c>
      <c r="B903" t="s">
        <v>1224</v>
      </c>
      <c r="C903" s="78">
        <f>C902</f>
        <v>19</v>
      </c>
      <c r="D903" s="53">
        <v>7.3</v>
      </c>
      <c r="E903" s="53" t="s">
        <v>2221</v>
      </c>
      <c r="F903" s="53" t="s">
        <v>346</v>
      </c>
      <c r="G903" s="53" t="s">
        <v>2244</v>
      </c>
      <c r="H903" s="53" t="s">
        <v>2243</v>
      </c>
      <c r="I903" s="53" t="s">
        <v>2240</v>
      </c>
      <c r="J903" s="53" t="s">
        <v>1992</v>
      </c>
      <c r="K903" s="53" t="s">
        <v>2010</v>
      </c>
    </row>
    <row r="904" spans="1:11" x14ac:dyDescent="0.3">
      <c r="A904" t="str">
        <f>DataInput[[#This Row],[Taxonomy]]&amp;DataInput[[#This Row],[South Africa Activity No]]&amp;DataInput[[#This Row],[Environmental Objectives]]</f>
        <v>Singapore7.3.9Sustainable use of water and marine resources</v>
      </c>
      <c r="B904" t="s">
        <v>1224</v>
      </c>
      <c r="C904" s="78">
        <f>C903</f>
        <v>19</v>
      </c>
      <c r="D904" s="53">
        <v>7.3</v>
      </c>
      <c r="E904" s="53" t="s">
        <v>2221</v>
      </c>
      <c r="F904" s="53" t="s">
        <v>346</v>
      </c>
      <c r="G904" s="53" t="s">
        <v>2244</v>
      </c>
      <c r="H904" s="53" t="s">
        <v>2243</v>
      </c>
      <c r="I904" s="53" t="s">
        <v>2240</v>
      </c>
      <c r="J904" s="53" t="s">
        <v>2009</v>
      </c>
      <c r="K904" s="53" t="s">
        <v>1455</v>
      </c>
    </row>
    <row r="905" spans="1:11" x14ac:dyDescent="0.3">
      <c r="A905" t="str">
        <f>DataInput[[#This Row],[Taxonomy]]&amp;DataInput[[#This Row],[South Africa Activity No]]&amp;DataInput[[#This Row],[Environmental Objectives]]</f>
        <v>Singapore7.3.9Ecosystem protection and 
restoration</v>
      </c>
      <c r="B905" t="s">
        <v>1224</v>
      </c>
      <c r="C905" s="78">
        <f>C904</f>
        <v>19</v>
      </c>
      <c r="D905" s="53">
        <v>7.3</v>
      </c>
      <c r="E905" s="53" t="s">
        <v>2221</v>
      </c>
      <c r="F905" s="53" t="s">
        <v>346</v>
      </c>
      <c r="G905" s="53" t="s">
        <v>2244</v>
      </c>
      <c r="H905" s="53" t="s">
        <v>2243</v>
      </c>
      <c r="I905" s="53" t="s">
        <v>2240</v>
      </c>
      <c r="J905" s="53" t="s">
        <v>2007</v>
      </c>
      <c r="K905" s="53" t="s">
        <v>2225</v>
      </c>
    </row>
    <row r="906" spans="1:11" x14ac:dyDescent="0.3">
      <c r="A906" t="str">
        <f>DataInput[[#This Row],[Taxonomy]]&amp;DataInput[[#This Row],[South Africa Activity No]]&amp;DataInput[[#This Row],[Environmental Objectives]]</f>
        <v>Singapore7.3.9Pollution prevention</v>
      </c>
      <c r="B906" t="s">
        <v>1224</v>
      </c>
      <c r="C906" s="78">
        <f>C905</f>
        <v>19</v>
      </c>
      <c r="D906" s="53">
        <v>7.3</v>
      </c>
      <c r="E906" s="53" t="s">
        <v>2221</v>
      </c>
      <c r="F906" s="53" t="s">
        <v>346</v>
      </c>
      <c r="G906" s="53" t="s">
        <v>2244</v>
      </c>
      <c r="H906" s="53" t="s">
        <v>2243</v>
      </c>
      <c r="I906" s="53" t="s">
        <v>2240</v>
      </c>
      <c r="J906" s="53" t="s">
        <v>2003</v>
      </c>
      <c r="K906" s="53" t="s">
        <v>2245</v>
      </c>
    </row>
    <row r="907" spans="1:11" x14ac:dyDescent="0.3">
      <c r="A907" t="str">
        <f>DataInput[[#This Row],[Taxonomy]]&amp;DataInput[[#This Row],[South Africa Activity No]]&amp;DataInput[[#This Row],[Environmental Objectives]]</f>
        <v>Singapore7.3.9Sustainable resource use and circularity</v>
      </c>
      <c r="B907" t="s">
        <v>1224</v>
      </c>
      <c r="C907" s="78">
        <f>C906</f>
        <v>19</v>
      </c>
      <c r="D907" s="53">
        <v>7.3</v>
      </c>
      <c r="E907" s="53" t="s">
        <v>2221</v>
      </c>
      <c r="F907" s="53" t="s">
        <v>346</v>
      </c>
      <c r="G907" s="53" t="s">
        <v>2244</v>
      </c>
      <c r="H907" s="53" t="s">
        <v>2243</v>
      </c>
      <c r="I907" s="53" t="s">
        <v>2240</v>
      </c>
      <c r="J907" s="53" t="s">
        <v>1959</v>
      </c>
      <c r="K907" s="53" t="s">
        <v>2239</v>
      </c>
    </row>
    <row r="908" spans="1:11" x14ac:dyDescent="0.3">
      <c r="A908" t="str">
        <f>DataInput[[#This Row],[Taxonomy]]&amp;DataInput[[#This Row],[South Africa Activity No]]&amp;DataInput[[#This Row],[Environmental Objectives]]</f>
        <v>Singapore7.3.10Climate change mitigation</v>
      </c>
      <c r="B908" t="s">
        <v>1224</v>
      </c>
      <c r="C908" s="78">
        <v>20</v>
      </c>
      <c r="D908" s="53">
        <v>7.3</v>
      </c>
      <c r="E908" s="53" t="s">
        <v>2221</v>
      </c>
      <c r="F908" s="53" t="s">
        <v>346</v>
      </c>
      <c r="G908" s="53" t="s">
        <v>2234</v>
      </c>
      <c r="H908" s="53">
        <v>35300</v>
      </c>
      <c r="I908" s="53" t="s">
        <v>1262</v>
      </c>
      <c r="J908" s="53" t="s">
        <v>2477</v>
      </c>
      <c r="K908" s="53" t="s">
        <v>1455</v>
      </c>
    </row>
    <row r="909" spans="1:11" x14ac:dyDescent="0.3">
      <c r="A909" t="str">
        <f>DataInput[[#This Row],[Taxonomy]]&amp;DataInput[[#This Row],[South Africa Activity No]]&amp;DataInput[[#This Row],[Environmental Objectives]]</f>
        <v>Singapore7.3.10Climate change adaptation</v>
      </c>
      <c r="B909" t="s">
        <v>1224</v>
      </c>
      <c r="C909" s="78">
        <f>C908</f>
        <v>20</v>
      </c>
      <c r="D909" s="53">
        <v>7.3</v>
      </c>
      <c r="E909" s="53" t="s">
        <v>2221</v>
      </c>
      <c r="F909" s="53" t="s">
        <v>346</v>
      </c>
      <c r="G909" s="53" t="s">
        <v>2234</v>
      </c>
      <c r="H909" s="53">
        <v>35300</v>
      </c>
      <c r="I909" s="53" t="s">
        <v>1262</v>
      </c>
      <c r="J909" s="53" t="s">
        <v>1992</v>
      </c>
      <c r="K909" s="53" t="s">
        <v>2010</v>
      </c>
    </row>
    <row r="910" spans="1:11" x14ac:dyDescent="0.3">
      <c r="A910" t="str">
        <f>DataInput[[#This Row],[Taxonomy]]&amp;DataInput[[#This Row],[South Africa Activity No]]&amp;DataInput[[#This Row],[Environmental Objectives]]</f>
        <v>Singapore7.3.10Sustainable use of water and marine resources</v>
      </c>
      <c r="B910" t="s">
        <v>1224</v>
      </c>
      <c r="C910" s="78">
        <f>C909</f>
        <v>20</v>
      </c>
      <c r="D910" s="53">
        <v>7.3</v>
      </c>
      <c r="E910" s="53" t="s">
        <v>2221</v>
      </c>
      <c r="F910" s="53" t="s">
        <v>346</v>
      </c>
      <c r="G910" s="53" t="s">
        <v>2234</v>
      </c>
      <c r="H910" s="53">
        <v>35300</v>
      </c>
      <c r="I910" s="53" t="s">
        <v>1262</v>
      </c>
      <c r="J910" s="53" t="s">
        <v>2009</v>
      </c>
      <c r="K910" s="53" t="s">
        <v>1455</v>
      </c>
    </row>
    <row r="911" spans="1:11" x14ac:dyDescent="0.3">
      <c r="A911" t="str">
        <f>DataInput[[#This Row],[Taxonomy]]&amp;DataInput[[#This Row],[South Africa Activity No]]&amp;DataInput[[#This Row],[Environmental Objectives]]</f>
        <v>Singapore7.3.10Ecosystem protection and 
restoration</v>
      </c>
      <c r="B911" t="s">
        <v>1224</v>
      </c>
      <c r="C911" s="78">
        <f>C910</f>
        <v>20</v>
      </c>
      <c r="D911" s="53">
        <v>7.3</v>
      </c>
      <c r="E911" s="53" t="s">
        <v>2221</v>
      </c>
      <c r="F911" s="53" t="s">
        <v>346</v>
      </c>
      <c r="G911" s="53" t="s">
        <v>2234</v>
      </c>
      <c r="H911" s="53">
        <v>35300</v>
      </c>
      <c r="I911" s="53" t="s">
        <v>1262</v>
      </c>
      <c r="J911" s="53" t="s">
        <v>2007</v>
      </c>
      <c r="K911" s="53" t="s">
        <v>2225</v>
      </c>
    </row>
    <row r="912" spans="1:11" x14ac:dyDescent="0.3">
      <c r="A912" t="str">
        <f>DataInput[[#This Row],[Taxonomy]]&amp;DataInput[[#This Row],[South Africa Activity No]]&amp;DataInput[[#This Row],[Environmental Objectives]]</f>
        <v>Singapore7.3.10Pollution prevention</v>
      </c>
      <c r="B912" t="s">
        <v>1224</v>
      </c>
      <c r="C912" s="78">
        <f>C911</f>
        <v>20</v>
      </c>
      <c r="D912" s="53">
        <v>7.3</v>
      </c>
      <c r="E912" s="53" t="s">
        <v>2221</v>
      </c>
      <c r="F912" s="53" t="s">
        <v>346</v>
      </c>
      <c r="G912" s="53" t="s">
        <v>2234</v>
      </c>
      <c r="H912" s="53">
        <v>35300</v>
      </c>
      <c r="I912" s="53" t="s">
        <v>1262</v>
      </c>
      <c r="J912" s="53" t="s">
        <v>2003</v>
      </c>
      <c r="K912" s="53" t="s">
        <v>2235</v>
      </c>
    </row>
    <row r="913" spans="1:11" x14ac:dyDescent="0.3">
      <c r="A913" t="str">
        <f>DataInput[[#This Row],[Taxonomy]]&amp;DataInput[[#This Row],[South Africa Activity No]]&amp;DataInput[[#This Row],[Environmental Objectives]]</f>
        <v>Singapore7.3.10Sustainable resource use and circularity</v>
      </c>
      <c r="B913" t="s">
        <v>1224</v>
      </c>
      <c r="C913" s="78">
        <f>C912</f>
        <v>20</v>
      </c>
      <c r="D913" s="53">
        <v>7.3</v>
      </c>
      <c r="E913" s="53" t="s">
        <v>2221</v>
      </c>
      <c r="F913" s="53" t="s">
        <v>346</v>
      </c>
      <c r="G913" s="53" t="s">
        <v>2234</v>
      </c>
      <c r="H913" s="53">
        <v>35300</v>
      </c>
      <c r="I913" s="53" t="s">
        <v>1262</v>
      </c>
      <c r="J913" s="53" t="s">
        <v>1959</v>
      </c>
      <c r="K913" s="53" t="s">
        <v>2231</v>
      </c>
    </row>
    <row r="914" spans="1:11" x14ac:dyDescent="0.3">
      <c r="A914" t="str">
        <f>DataInput[[#This Row],[Taxonomy]]&amp;DataInput[[#This Row],[South Africa Activity No]]&amp;DataInput[[#This Row],[Environmental Objectives]]</f>
        <v>Singapore7.3.11Climate change mitigation</v>
      </c>
      <c r="B914" t="s">
        <v>1224</v>
      </c>
      <c r="C914" s="78">
        <v>21</v>
      </c>
      <c r="D914" s="53">
        <v>7.3</v>
      </c>
      <c r="E914" s="53" t="s">
        <v>2221</v>
      </c>
      <c r="F914" s="53" t="s">
        <v>346</v>
      </c>
      <c r="G914" s="53" t="s">
        <v>2228</v>
      </c>
      <c r="H914" s="53">
        <v>35300</v>
      </c>
      <c r="I914" s="57" t="s">
        <v>2014</v>
      </c>
      <c r="J914" s="53" t="s">
        <v>2477</v>
      </c>
      <c r="K914" s="57" t="s">
        <v>2014</v>
      </c>
    </row>
    <row r="915" spans="1:11" x14ac:dyDescent="0.3">
      <c r="A915" t="str">
        <f>DataInput[[#This Row],[Taxonomy]]&amp;DataInput[[#This Row],[South Africa Activity No]]&amp;DataInput[[#This Row],[Environmental Objectives]]</f>
        <v>Singapore7.3.11Climate change adaptation</v>
      </c>
      <c r="B915" t="s">
        <v>1224</v>
      </c>
      <c r="C915" s="78">
        <f>C914</f>
        <v>21</v>
      </c>
      <c r="D915" s="53">
        <v>7.3</v>
      </c>
      <c r="E915" s="53" t="s">
        <v>2221</v>
      </c>
      <c r="F915" s="53" t="s">
        <v>346</v>
      </c>
      <c r="G915" s="53" t="s">
        <v>2228</v>
      </c>
      <c r="H915" s="53">
        <v>35300</v>
      </c>
      <c r="I915" s="57" t="s">
        <v>2014</v>
      </c>
      <c r="J915" s="53" t="s">
        <v>1992</v>
      </c>
      <c r="K915" s="57" t="s">
        <v>2014</v>
      </c>
    </row>
    <row r="916" spans="1:11" x14ac:dyDescent="0.3">
      <c r="A916" t="str">
        <f>DataInput[[#This Row],[Taxonomy]]&amp;DataInput[[#This Row],[South Africa Activity No]]&amp;DataInput[[#This Row],[Environmental Objectives]]</f>
        <v>Singapore7.3.11Sustainable use of water and marine resources</v>
      </c>
      <c r="B916" t="s">
        <v>1224</v>
      </c>
      <c r="C916" s="78">
        <f>C915</f>
        <v>21</v>
      </c>
      <c r="D916" s="53">
        <v>7.3</v>
      </c>
      <c r="E916" s="53" t="s">
        <v>2221</v>
      </c>
      <c r="F916" s="53" t="s">
        <v>346</v>
      </c>
      <c r="G916" s="53" t="s">
        <v>2228</v>
      </c>
      <c r="H916" s="53">
        <v>35300</v>
      </c>
      <c r="I916" s="57" t="s">
        <v>2014</v>
      </c>
      <c r="J916" s="53" t="s">
        <v>2009</v>
      </c>
      <c r="K916" s="57" t="s">
        <v>2014</v>
      </c>
    </row>
    <row r="917" spans="1:11" x14ac:dyDescent="0.3">
      <c r="A917" t="str">
        <f>DataInput[[#This Row],[Taxonomy]]&amp;DataInput[[#This Row],[South Africa Activity No]]&amp;DataInput[[#This Row],[Environmental Objectives]]</f>
        <v>Singapore7.3.11Ecosystem protection and 
restoration</v>
      </c>
      <c r="B917" t="s">
        <v>1224</v>
      </c>
      <c r="C917" s="78">
        <f>C916</f>
        <v>21</v>
      </c>
      <c r="D917" s="53">
        <v>7.3</v>
      </c>
      <c r="E917" s="53" t="s">
        <v>2221</v>
      </c>
      <c r="F917" s="53" t="s">
        <v>346</v>
      </c>
      <c r="G917" s="53" t="s">
        <v>2228</v>
      </c>
      <c r="H917" s="53">
        <v>35300</v>
      </c>
      <c r="I917" s="57" t="s">
        <v>2014</v>
      </c>
      <c r="J917" s="53" t="s">
        <v>2007</v>
      </c>
      <c r="K917" s="57" t="s">
        <v>2014</v>
      </c>
    </row>
    <row r="918" spans="1:11" x14ac:dyDescent="0.3">
      <c r="A918" t="str">
        <f>DataInput[[#This Row],[Taxonomy]]&amp;DataInput[[#This Row],[South Africa Activity No]]&amp;DataInput[[#This Row],[Environmental Objectives]]</f>
        <v>Singapore7.3.11Pollution prevention</v>
      </c>
      <c r="B918" t="s">
        <v>1224</v>
      </c>
      <c r="C918" s="78">
        <f>C917</f>
        <v>21</v>
      </c>
      <c r="D918" s="53">
        <v>7.3</v>
      </c>
      <c r="E918" s="53" t="s">
        <v>2221</v>
      </c>
      <c r="F918" s="53" t="s">
        <v>346</v>
      </c>
      <c r="G918" s="53" t="s">
        <v>2228</v>
      </c>
      <c r="H918" s="53">
        <v>35300</v>
      </c>
      <c r="I918" s="57" t="s">
        <v>2014</v>
      </c>
      <c r="J918" s="53" t="s">
        <v>2003</v>
      </c>
      <c r="K918" s="57" t="s">
        <v>2014</v>
      </c>
    </row>
    <row r="919" spans="1:11" x14ac:dyDescent="0.3">
      <c r="A919" t="str">
        <f>DataInput[[#This Row],[Taxonomy]]&amp;DataInput[[#This Row],[South Africa Activity No]]&amp;DataInput[[#This Row],[Environmental Objectives]]</f>
        <v>Singapore7.3.11Sustainable resource use and circularity</v>
      </c>
      <c r="B919" t="s">
        <v>1224</v>
      </c>
      <c r="C919" s="78">
        <f>C918</f>
        <v>21</v>
      </c>
      <c r="D919" s="53">
        <v>7.3</v>
      </c>
      <c r="E919" s="53" t="s">
        <v>2221</v>
      </c>
      <c r="F919" s="53" t="s">
        <v>346</v>
      </c>
      <c r="G919" s="53" t="s">
        <v>2228</v>
      </c>
      <c r="H919" s="53">
        <v>35300</v>
      </c>
      <c r="I919" s="57" t="s">
        <v>2014</v>
      </c>
      <c r="J919" s="53" t="s">
        <v>1959</v>
      </c>
      <c r="K919" s="57" t="s">
        <v>2014</v>
      </c>
    </row>
    <row r="920" spans="1:11" x14ac:dyDescent="0.3">
      <c r="A920" t="str">
        <f>DataInput[[#This Row],[Taxonomy]]&amp;DataInput[[#This Row],[South Africa Activity No]]&amp;DataInput[[#This Row],[Environmental Objectives]]</f>
        <v>Singapore7.3.12Climate change mitigation</v>
      </c>
      <c r="B920" t="s">
        <v>1224</v>
      </c>
      <c r="C920" s="78">
        <v>22</v>
      </c>
      <c r="D920" s="53">
        <v>7.3</v>
      </c>
      <c r="E920" s="53" t="s">
        <v>2221</v>
      </c>
      <c r="F920" s="53" t="s">
        <v>346</v>
      </c>
      <c r="G920" s="53" t="s">
        <v>2220</v>
      </c>
      <c r="H920" s="53">
        <v>35300</v>
      </c>
      <c r="I920" s="53" t="s">
        <v>2215</v>
      </c>
      <c r="J920" s="53" t="s">
        <v>2477</v>
      </c>
      <c r="K920" s="53" t="s">
        <v>1455</v>
      </c>
    </row>
    <row r="921" spans="1:11" x14ac:dyDescent="0.3">
      <c r="A921" t="str">
        <f>DataInput[[#This Row],[Taxonomy]]&amp;DataInput[[#This Row],[South Africa Activity No]]&amp;DataInput[[#This Row],[Environmental Objectives]]</f>
        <v>Singapore7.3.12Climate change adaptation</v>
      </c>
      <c r="B921" t="s">
        <v>1224</v>
      </c>
      <c r="C921" s="78">
        <f>C920</f>
        <v>22</v>
      </c>
      <c r="D921" s="53">
        <v>7.3</v>
      </c>
      <c r="E921" s="53" t="s">
        <v>2221</v>
      </c>
      <c r="F921" s="53" t="s">
        <v>346</v>
      </c>
      <c r="G921" s="53" t="s">
        <v>2220</v>
      </c>
      <c r="H921" s="53">
        <v>35300</v>
      </c>
      <c r="I921" s="53" t="s">
        <v>2215</v>
      </c>
      <c r="J921" s="53" t="s">
        <v>1992</v>
      </c>
      <c r="K921" s="53" t="s">
        <v>2010</v>
      </c>
    </row>
    <row r="922" spans="1:11" x14ac:dyDescent="0.3">
      <c r="A922" t="str">
        <f>DataInput[[#This Row],[Taxonomy]]&amp;DataInput[[#This Row],[South Africa Activity No]]&amp;DataInput[[#This Row],[Environmental Objectives]]</f>
        <v>Singapore7.3.12Sustainable use of water and marine resources</v>
      </c>
      <c r="B922" t="s">
        <v>1224</v>
      </c>
      <c r="C922" s="78">
        <f>C921</f>
        <v>22</v>
      </c>
      <c r="D922" s="53">
        <v>7.3</v>
      </c>
      <c r="E922" s="53" t="s">
        <v>2221</v>
      </c>
      <c r="F922" s="53" t="s">
        <v>346</v>
      </c>
      <c r="G922" s="53" t="s">
        <v>2220</v>
      </c>
      <c r="H922" s="53">
        <v>35300</v>
      </c>
      <c r="I922" s="53" t="s">
        <v>2215</v>
      </c>
      <c r="J922" s="53" t="s">
        <v>2009</v>
      </c>
      <c r="K922" s="53" t="s">
        <v>1455</v>
      </c>
    </row>
    <row r="923" spans="1:11" x14ac:dyDescent="0.3">
      <c r="A923" t="str">
        <f>DataInput[[#This Row],[Taxonomy]]&amp;DataInput[[#This Row],[South Africa Activity No]]&amp;DataInput[[#This Row],[Environmental Objectives]]</f>
        <v>Singapore7.3.12Ecosystem protection and 
restoration</v>
      </c>
      <c r="B923" t="s">
        <v>1224</v>
      </c>
      <c r="C923" s="78">
        <f>C922</f>
        <v>22</v>
      </c>
      <c r="D923" s="53">
        <v>7.3</v>
      </c>
      <c r="E923" s="53" t="s">
        <v>2221</v>
      </c>
      <c r="F923" s="53" t="s">
        <v>346</v>
      </c>
      <c r="G923" s="53" t="s">
        <v>2220</v>
      </c>
      <c r="H923" s="53">
        <v>35300</v>
      </c>
      <c r="I923" s="53" t="s">
        <v>2215</v>
      </c>
      <c r="J923" s="53" t="s">
        <v>2007</v>
      </c>
      <c r="K923" s="53" t="s">
        <v>2225</v>
      </c>
    </row>
    <row r="924" spans="1:11" x14ac:dyDescent="0.3">
      <c r="A924" t="str">
        <f>DataInput[[#This Row],[Taxonomy]]&amp;DataInput[[#This Row],[South Africa Activity No]]&amp;DataInput[[#This Row],[Environmental Objectives]]</f>
        <v>Singapore7.3.12Pollution prevention</v>
      </c>
      <c r="B924" t="s">
        <v>1224</v>
      </c>
      <c r="C924" s="78">
        <f>C923</f>
        <v>22</v>
      </c>
      <c r="D924" s="53">
        <v>7.3</v>
      </c>
      <c r="E924" s="53" t="s">
        <v>2221</v>
      </c>
      <c r="F924" s="53" t="s">
        <v>346</v>
      </c>
      <c r="G924" s="53" t="s">
        <v>2220</v>
      </c>
      <c r="H924" s="53">
        <v>35300</v>
      </c>
      <c r="I924" s="53" t="s">
        <v>2215</v>
      </c>
      <c r="J924" s="53" t="s">
        <v>2003</v>
      </c>
      <c r="K924" s="53" t="s">
        <v>2222</v>
      </c>
    </row>
    <row r="925" spans="1:11" x14ac:dyDescent="0.3">
      <c r="A925" t="str">
        <f>DataInput[[#This Row],[Taxonomy]]&amp;DataInput[[#This Row],[South Africa Activity No]]&amp;DataInput[[#This Row],[Environmental Objectives]]</f>
        <v>Singapore7.3.12Sustainable resource use and circularity</v>
      </c>
      <c r="B925" t="s">
        <v>1224</v>
      </c>
      <c r="C925" s="78">
        <f>C924</f>
        <v>22</v>
      </c>
      <c r="D925" s="53">
        <v>7.3</v>
      </c>
      <c r="E925" s="53" t="s">
        <v>2221</v>
      </c>
      <c r="F925" s="53" t="s">
        <v>346</v>
      </c>
      <c r="G925" s="53" t="s">
        <v>2220</v>
      </c>
      <c r="H925" s="53">
        <v>35300</v>
      </c>
      <c r="I925" s="53" t="s">
        <v>2215</v>
      </c>
      <c r="J925" s="53" t="s">
        <v>1959</v>
      </c>
      <c r="K925" s="53" t="s">
        <v>2214</v>
      </c>
    </row>
    <row r="926" spans="1:11" x14ac:dyDescent="0.3">
      <c r="A926" t="str">
        <f>DataInput[[#This Row],[Taxonomy]]&amp;DataInput[[#This Row],[South Africa Activity No]]&amp;DataInput[[#This Row],[Environmental Objectives]]</f>
        <v>Singapore7.4.1Climate change mitigation</v>
      </c>
      <c r="B926" t="s">
        <v>1224</v>
      </c>
      <c r="C926" s="78">
        <v>23</v>
      </c>
      <c r="D926" s="53">
        <v>7.4</v>
      </c>
      <c r="E926" s="53" t="s">
        <v>2144</v>
      </c>
      <c r="F926" s="53" t="s">
        <v>2143</v>
      </c>
      <c r="G926" s="53" t="s">
        <v>2209</v>
      </c>
      <c r="H926" s="53">
        <v>36000</v>
      </c>
      <c r="I926" s="53" t="s">
        <v>2206</v>
      </c>
      <c r="J926" s="53" t="s">
        <v>2477</v>
      </c>
      <c r="K926" s="53" t="s">
        <v>1455</v>
      </c>
    </row>
    <row r="927" spans="1:11" x14ac:dyDescent="0.3">
      <c r="A927" t="str">
        <f>DataInput[[#This Row],[Taxonomy]]&amp;DataInput[[#This Row],[South Africa Activity No]]&amp;DataInput[[#This Row],[Environmental Objectives]]</f>
        <v>Singapore7.4.1Climate change adaptation</v>
      </c>
      <c r="B927" t="s">
        <v>1224</v>
      </c>
      <c r="C927" s="78">
        <f>C926</f>
        <v>23</v>
      </c>
      <c r="D927" s="53">
        <v>7.4</v>
      </c>
      <c r="E927" s="53" t="s">
        <v>2144</v>
      </c>
      <c r="F927" s="53" t="s">
        <v>2143</v>
      </c>
      <c r="G927" s="53" t="s">
        <v>2209</v>
      </c>
      <c r="H927" s="53">
        <v>36000</v>
      </c>
      <c r="I927" s="53" t="s">
        <v>2206</v>
      </c>
      <c r="J927" s="53" t="s">
        <v>1992</v>
      </c>
      <c r="K927" s="53" t="s">
        <v>2010</v>
      </c>
    </row>
    <row r="928" spans="1:11" x14ac:dyDescent="0.3">
      <c r="A928" t="str">
        <f>DataInput[[#This Row],[Taxonomy]]&amp;DataInput[[#This Row],[South Africa Activity No]]&amp;DataInput[[#This Row],[Environmental Objectives]]</f>
        <v>Singapore7.4.1Sustainable use of water and marine resources</v>
      </c>
      <c r="B928" t="s">
        <v>1224</v>
      </c>
      <c r="C928" s="78">
        <f>C927</f>
        <v>23</v>
      </c>
      <c r="D928" s="53">
        <v>7.4</v>
      </c>
      <c r="E928" s="53" t="s">
        <v>2144</v>
      </c>
      <c r="F928" s="53" t="s">
        <v>2143</v>
      </c>
      <c r="G928" s="53" t="s">
        <v>2209</v>
      </c>
      <c r="H928" s="53">
        <v>36000</v>
      </c>
      <c r="I928" s="53" t="s">
        <v>2206</v>
      </c>
      <c r="J928" s="53" t="s">
        <v>2009</v>
      </c>
      <c r="K928" s="53" t="s">
        <v>1455</v>
      </c>
    </row>
    <row r="929" spans="1:11" x14ac:dyDescent="0.3">
      <c r="A929" t="str">
        <f>DataInput[[#This Row],[Taxonomy]]&amp;DataInput[[#This Row],[South Africa Activity No]]&amp;DataInput[[#This Row],[Environmental Objectives]]</f>
        <v>Singapore7.4.1Ecosystem protection and 
restoration</v>
      </c>
      <c r="B929" t="s">
        <v>1224</v>
      </c>
      <c r="C929" s="78">
        <f>C928</f>
        <v>23</v>
      </c>
      <c r="D929" s="53">
        <v>7.4</v>
      </c>
      <c r="E929" s="53" t="s">
        <v>2144</v>
      </c>
      <c r="F929" s="53" t="s">
        <v>2143</v>
      </c>
      <c r="G929" s="53" t="s">
        <v>2209</v>
      </c>
      <c r="H929" s="53">
        <v>36000</v>
      </c>
      <c r="I929" s="53" t="s">
        <v>2206</v>
      </c>
      <c r="J929" s="53" t="s">
        <v>2007</v>
      </c>
      <c r="K929" s="53" t="s">
        <v>2212</v>
      </c>
    </row>
    <row r="930" spans="1:11" x14ac:dyDescent="0.3">
      <c r="A930" t="str">
        <f>DataInput[[#This Row],[Taxonomy]]&amp;DataInput[[#This Row],[South Africa Activity No]]&amp;DataInput[[#This Row],[Environmental Objectives]]</f>
        <v>Singapore7.4.1Pollution prevention</v>
      </c>
      <c r="B930" t="s">
        <v>1224</v>
      </c>
      <c r="C930" s="78">
        <f>C929</f>
        <v>23</v>
      </c>
      <c r="D930" s="53">
        <v>7.4</v>
      </c>
      <c r="E930" s="53" t="s">
        <v>2144</v>
      </c>
      <c r="F930" s="53" t="s">
        <v>2143</v>
      </c>
      <c r="G930" s="53" t="s">
        <v>2209</v>
      </c>
      <c r="H930" s="53">
        <v>36000</v>
      </c>
      <c r="I930" s="53" t="s">
        <v>2206</v>
      </c>
      <c r="J930" s="53" t="s">
        <v>2003</v>
      </c>
      <c r="K930" s="53" t="s">
        <v>2210</v>
      </c>
    </row>
    <row r="931" spans="1:11" x14ac:dyDescent="0.3">
      <c r="A931" t="str">
        <f>DataInput[[#This Row],[Taxonomy]]&amp;DataInput[[#This Row],[South Africa Activity No]]&amp;DataInput[[#This Row],[Environmental Objectives]]</f>
        <v>Singapore7.4.1Sustainable resource use and circularity</v>
      </c>
      <c r="B931" t="s">
        <v>1224</v>
      </c>
      <c r="C931" s="78">
        <f>C930</f>
        <v>23</v>
      </c>
      <c r="D931" s="53">
        <v>7.4</v>
      </c>
      <c r="E931" s="53" t="s">
        <v>2144</v>
      </c>
      <c r="F931" s="53" t="s">
        <v>2143</v>
      </c>
      <c r="G931" s="53" t="s">
        <v>2209</v>
      </c>
      <c r="H931" s="53">
        <v>36000</v>
      </c>
      <c r="I931" s="53" t="s">
        <v>2206</v>
      </c>
      <c r="J931" s="53" t="s">
        <v>1959</v>
      </c>
      <c r="K931" s="53" t="s">
        <v>2141</v>
      </c>
    </row>
    <row r="932" spans="1:11" x14ac:dyDescent="0.3">
      <c r="A932" t="str">
        <f>DataInput[[#This Row],[Taxonomy]]&amp;DataInput[[#This Row],[South Africa Activity No]]&amp;DataInput[[#This Row],[Environmental Objectives]]</f>
        <v>Singapore7.4.2Climate change mitigation</v>
      </c>
      <c r="B932" t="s">
        <v>1224</v>
      </c>
      <c r="C932" s="78">
        <v>24</v>
      </c>
      <c r="D932" s="53">
        <v>7.4</v>
      </c>
      <c r="E932" s="53" t="s">
        <v>2144</v>
      </c>
      <c r="F932" s="53" t="s">
        <v>2143</v>
      </c>
      <c r="G932" s="53" t="s">
        <v>2197</v>
      </c>
      <c r="H932" s="53">
        <v>37000</v>
      </c>
      <c r="I932" s="53" t="s">
        <v>1443</v>
      </c>
      <c r="J932" s="53" t="s">
        <v>2477</v>
      </c>
      <c r="K932" s="53" t="s">
        <v>1455</v>
      </c>
    </row>
    <row r="933" spans="1:11" x14ac:dyDescent="0.3">
      <c r="A933" t="str">
        <f>DataInput[[#This Row],[Taxonomy]]&amp;DataInput[[#This Row],[South Africa Activity No]]&amp;DataInput[[#This Row],[Environmental Objectives]]</f>
        <v>Singapore7.4.2Climate change adaptation</v>
      </c>
      <c r="B933" t="s">
        <v>1224</v>
      </c>
      <c r="C933" s="78">
        <f>C932</f>
        <v>24</v>
      </c>
      <c r="D933" s="53">
        <v>7.4</v>
      </c>
      <c r="E933" s="53" t="s">
        <v>2144</v>
      </c>
      <c r="F933" s="53" t="s">
        <v>2143</v>
      </c>
      <c r="G933" s="53" t="s">
        <v>2197</v>
      </c>
      <c r="H933" s="53">
        <v>37000</v>
      </c>
      <c r="I933" s="53" t="s">
        <v>1443</v>
      </c>
      <c r="J933" s="53" t="s">
        <v>1992</v>
      </c>
      <c r="K933" s="53" t="s">
        <v>2010</v>
      </c>
    </row>
    <row r="934" spans="1:11" x14ac:dyDescent="0.3">
      <c r="A934" t="str">
        <f>DataInput[[#This Row],[Taxonomy]]&amp;DataInput[[#This Row],[South Africa Activity No]]&amp;DataInput[[#This Row],[Environmental Objectives]]</f>
        <v>Singapore7.4.2Sustainable use of water and marine resources</v>
      </c>
      <c r="B934" t="s">
        <v>1224</v>
      </c>
      <c r="C934" s="78">
        <f>C933</f>
        <v>24</v>
      </c>
      <c r="D934" s="53">
        <v>7.4</v>
      </c>
      <c r="E934" s="53" t="s">
        <v>2144</v>
      </c>
      <c r="F934" s="53" t="s">
        <v>2143</v>
      </c>
      <c r="G934" s="53" t="s">
        <v>2197</v>
      </c>
      <c r="H934" s="53">
        <v>37000</v>
      </c>
      <c r="I934" s="53" t="s">
        <v>1443</v>
      </c>
      <c r="J934" s="53" t="s">
        <v>2009</v>
      </c>
      <c r="K934" s="53" t="s">
        <v>1455</v>
      </c>
    </row>
    <row r="935" spans="1:11" x14ac:dyDescent="0.3">
      <c r="A935" t="str">
        <f>DataInput[[#This Row],[Taxonomy]]&amp;DataInput[[#This Row],[South Africa Activity No]]&amp;DataInput[[#This Row],[Environmental Objectives]]</f>
        <v>Singapore7.4.2Ecosystem protection and 
restoration</v>
      </c>
      <c r="B935" t="s">
        <v>1224</v>
      </c>
      <c r="C935" s="78">
        <f>C934</f>
        <v>24</v>
      </c>
      <c r="D935" s="53">
        <v>7.4</v>
      </c>
      <c r="E935" s="53" t="s">
        <v>2144</v>
      </c>
      <c r="F935" s="53" t="s">
        <v>2143</v>
      </c>
      <c r="G935" s="53" t="s">
        <v>2197</v>
      </c>
      <c r="H935" s="53">
        <v>37000</v>
      </c>
      <c r="I935" s="53" t="s">
        <v>1443</v>
      </c>
      <c r="J935" s="53" t="s">
        <v>2007</v>
      </c>
      <c r="K935" s="53" t="s">
        <v>2203</v>
      </c>
    </row>
    <row r="936" spans="1:11" x14ac:dyDescent="0.3">
      <c r="A936" t="str">
        <f>DataInput[[#This Row],[Taxonomy]]&amp;DataInput[[#This Row],[South Africa Activity No]]&amp;DataInput[[#This Row],[Environmental Objectives]]</f>
        <v>Singapore7.4.2Pollution prevention</v>
      </c>
      <c r="B936" t="s">
        <v>1224</v>
      </c>
      <c r="C936" s="78">
        <f>C935</f>
        <v>24</v>
      </c>
      <c r="D936" s="53">
        <v>7.4</v>
      </c>
      <c r="E936" s="53" t="s">
        <v>2144</v>
      </c>
      <c r="F936" s="53" t="s">
        <v>2143</v>
      </c>
      <c r="G936" s="53" t="s">
        <v>2197</v>
      </c>
      <c r="H936" s="53">
        <v>37000</v>
      </c>
      <c r="I936" s="53" t="s">
        <v>1443</v>
      </c>
      <c r="J936" s="53" t="s">
        <v>2003</v>
      </c>
      <c r="K936" s="53" t="s">
        <v>2199</v>
      </c>
    </row>
    <row r="937" spans="1:11" x14ac:dyDescent="0.3">
      <c r="A937" t="str">
        <f>DataInput[[#This Row],[Taxonomy]]&amp;DataInput[[#This Row],[South Africa Activity No]]&amp;DataInput[[#This Row],[Environmental Objectives]]</f>
        <v>Singapore7.4.2Sustainable resource use and circularity</v>
      </c>
      <c r="B937" t="s">
        <v>1224</v>
      </c>
      <c r="C937" s="78">
        <f>C936</f>
        <v>24</v>
      </c>
      <c r="D937" s="53">
        <v>7.4</v>
      </c>
      <c r="E937" s="53" t="s">
        <v>2144</v>
      </c>
      <c r="F937" s="53" t="s">
        <v>2143</v>
      </c>
      <c r="G937" s="53" t="s">
        <v>2197</v>
      </c>
      <c r="H937" s="53">
        <v>37000</v>
      </c>
      <c r="I937" s="53" t="s">
        <v>1443</v>
      </c>
      <c r="J937" s="53" t="s">
        <v>1959</v>
      </c>
      <c r="K937" s="53" t="s">
        <v>1455</v>
      </c>
    </row>
    <row r="938" spans="1:11" x14ac:dyDescent="0.3">
      <c r="A938" t="str">
        <f>DataInput[[#This Row],[Taxonomy]]&amp;DataInput[[#This Row],[South Africa Activity No]]&amp;DataInput[[#This Row],[Environmental Objectives]]</f>
        <v>Singapore7.4.3Climate change mitigation</v>
      </c>
      <c r="B938" t="s">
        <v>1224</v>
      </c>
      <c r="C938" s="78">
        <v>25</v>
      </c>
      <c r="D938" s="53">
        <v>7.4</v>
      </c>
      <c r="E938" s="53" t="s">
        <v>2144</v>
      </c>
      <c r="F938" s="53" t="s">
        <v>2143</v>
      </c>
      <c r="G938" s="53" t="s">
        <v>2191</v>
      </c>
      <c r="H938" s="53">
        <v>37000</v>
      </c>
      <c r="I938" s="57" t="s">
        <v>2014</v>
      </c>
      <c r="J938" s="53" t="s">
        <v>2477</v>
      </c>
      <c r="K938" s="57" t="s">
        <v>2014</v>
      </c>
    </row>
    <row r="939" spans="1:11" x14ac:dyDescent="0.3">
      <c r="A939" t="str">
        <f>DataInput[[#This Row],[Taxonomy]]&amp;DataInput[[#This Row],[South Africa Activity No]]&amp;DataInput[[#This Row],[Environmental Objectives]]</f>
        <v>Singapore7.4.3Climate change adaptation</v>
      </c>
      <c r="B939" t="s">
        <v>1224</v>
      </c>
      <c r="C939" s="78">
        <f>C938</f>
        <v>25</v>
      </c>
      <c r="D939" s="53">
        <v>7.4</v>
      </c>
      <c r="E939" s="53" t="s">
        <v>2144</v>
      </c>
      <c r="F939" s="53" t="s">
        <v>2143</v>
      </c>
      <c r="G939" s="53" t="s">
        <v>2191</v>
      </c>
      <c r="H939" s="53">
        <v>37000</v>
      </c>
      <c r="I939" s="57" t="s">
        <v>2014</v>
      </c>
      <c r="J939" s="53" t="s">
        <v>1992</v>
      </c>
      <c r="K939" s="57" t="s">
        <v>2014</v>
      </c>
    </row>
    <row r="940" spans="1:11" x14ac:dyDescent="0.3">
      <c r="A940" t="str">
        <f>DataInput[[#This Row],[Taxonomy]]&amp;DataInput[[#This Row],[South Africa Activity No]]&amp;DataInput[[#This Row],[Environmental Objectives]]</f>
        <v>Singapore7.4.3Sustainable use of water and marine resources</v>
      </c>
      <c r="B940" t="s">
        <v>1224</v>
      </c>
      <c r="C940" s="78">
        <f>C939</f>
        <v>25</v>
      </c>
      <c r="D940" s="53">
        <v>7.4</v>
      </c>
      <c r="E940" s="53" t="s">
        <v>2144</v>
      </c>
      <c r="F940" s="53" t="s">
        <v>2143</v>
      </c>
      <c r="G940" s="53" t="s">
        <v>2191</v>
      </c>
      <c r="H940" s="53">
        <v>37000</v>
      </c>
      <c r="I940" s="57" t="s">
        <v>2014</v>
      </c>
      <c r="J940" s="53" t="s">
        <v>2009</v>
      </c>
      <c r="K940" s="57" t="s">
        <v>2014</v>
      </c>
    </row>
    <row r="941" spans="1:11" x14ac:dyDescent="0.3">
      <c r="A941" t="str">
        <f>DataInput[[#This Row],[Taxonomy]]&amp;DataInput[[#This Row],[South Africa Activity No]]&amp;DataInput[[#This Row],[Environmental Objectives]]</f>
        <v>Singapore7.4.3Ecosystem protection and 
restoration</v>
      </c>
      <c r="B941" t="s">
        <v>1224</v>
      </c>
      <c r="C941" s="78">
        <f>C940</f>
        <v>25</v>
      </c>
      <c r="D941" s="53">
        <v>7.4</v>
      </c>
      <c r="E941" s="53" t="s">
        <v>2144</v>
      </c>
      <c r="F941" s="53" t="s">
        <v>2143</v>
      </c>
      <c r="G941" s="53" t="s">
        <v>2191</v>
      </c>
      <c r="H941" s="53">
        <v>37000</v>
      </c>
      <c r="I941" s="57" t="s">
        <v>2014</v>
      </c>
      <c r="J941" s="53" t="s">
        <v>2007</v>
      </c>
      <c r="K941" s="57" t="s">
        <v>2014</v>
      </c>
    </row>
    <row r="942" spans="1:11" x14ac:dyDescent="0.3">
      <c r="A942" t="str">
        <f>DataInput[[#This Row],[Taxonomy]]&amp;DataInput[[#This Row],[South Africa Activity No]]&amp;DataInput[[#This Row],[Environmental Objectives]]</f>
        <v>Singapore7.4.3Pollution prevention</v>
      </c>
      <c r="B942" t="s">
        <v>1224</v>
      </c>
      <c r="C942" s="78">
        <f>C941</f>
        <v>25</v>
      </c>
      <c r="D942" s="53">
        <v>7.4</v>
      </c>
      <c r="E942" s="53" t="s">
        <v>2144</v>
      </c>
      <c r="F942" s="53" t="s">
        <v>2143</v>
      </c>
      <c r="G942" s="53" t="s">
        <v>2191</v>
      </c>
      <c r="H942" s="53">
        <v>37000</v>
      </c>
      <c r="I942" s="57" t="s">
        <v>2014</v>
      </c>
      <c r="J942" s="53" t="s">
        <v>2003</v>
      </c>
      <c r="K942" s="57" t="s">
        <v>2014</v>
      </c>
    </row>
    <row r="943" spans="1:11" x14ac:dyDescent="0.3">
      <c r="A943" t="str">
        <f>DataInput[[#This Row],[Taxonomy]]&amp;DataInput[[#This Row],[South Africa Activity No]]&amp;DataInput[[#This Row],[Environmental Objectives]]</f>
        <v>Singapore7.4.3Sustainable resource use and circularity</v>
      </c>
      <c r="B943" t="s">
        <v>1224</v>
      </c>
      <c r="C943" s="78">
        <f>C942</f>
        <v>25</v>
      </c>
      <c r="D943" s="53">
        <v>7.4</v>
      </c>
      <c r="E943" s="53" t="s">
        <v>2144</v>
      </c>
      <c r="F943" s="53" t="s">
        <v>2143</v>
      </c>
      <c r="G943" s="53" t="s">
        <v>2191</v>
      </c>
      <c r="H943" s="53">
        <v>37000</v>
      </c>
      <c r="I943" s="57" t="s">
        <v>2014</v>
      </c>
      <c r="J943" s="53" t="s">
        <v>1959</v>
      </c>
      <c r="K943" s="57" t="s">
        <v>2014</v>
      </c>
    </row>
    <row r="944" spans="1:11" x14ac:dyDescent="0.3">
      <c r="A944" t="str">
        <f>DataInput[[#This Row],[Taxonomy]]&amp;DataInput[[#This Row],[South Africa Activity No]]&amp;DataInput[[#This Row],[Environmental Objectives]]</f>
        <v>Singapore7.4.4Climate change mitigation</v>
      </c>
      <c r="B944" t="s">
        <v>1224</v>
      </c>
      <c r="C944" s="78">
        <v>26</v>
      </c>
      <c r="D944" s="53">
        <v>7.4</v>
      </c>
      <c r="E944" s="53" t="s">
        <v>2144</v>
      </c>
      <c r="F944" s="53" t="s">
        <v>2143</v>
      </c>
      <c r="G944" s="53" t="s">
        <v>2187</v>
      </c>
      <c r="H944" s="53">
        <v>38110</v>
      </c>
      <c r="I944" s="53" t="s">
        <v>1407</v>
      </c>
      <c r="J944" s="53" t="s">
        <v>2477</v>
      </c>
      <c r="K944" s="53" t="s">
        <v>1455</v>
      </c>
    </row>
    <row r="945" spans="1:11" x14ac:dyDescent="0.3">
      <c r="A945" t="str">
        <f>DataInput[[#This Row],[Taxonomy]]&amp;DataInput[[#This Row],[South Africa Activity No]]&amp;DataInput[[#This Row],[Environmental Objectives]]</f>
        <v>Singapore7.4.4Climate change adaptation</v>
      </c>
      <c r="B945" t="s">
        <v>1224</v>
      </c>
      <c r="C945" s="78">
        <f>C944</f>
        <v>26</v>
      </c>
      <c r="D945" s="53">
        <v>7.4</v>
      </c>
      <c r="E945" s="53" t="s">
        <v>2144</v>
      </c>
      <c r="F945" s="53" t="s">
        <v>2143</v>
      </c>
      <c r="G945" s="53" t="s">
        <v>2187</v>
      </c>
      <c r="H945" s="53">
        <v>38110</v>
      </c>
      <c r="I945" s="53" t="s">
        <v>1407</v>
      </c>
      <c r="J945" s="53" t="s">
        <v>1992</v>
      </c>
      <c r="K945" s="53" t="s">
        <v>2010</v>
      </c>
    </row>
    <row r="946" spans="1:11" x14ac:dyDescent="0.3">
      <c r="A946" t="str">
        <f>DataInput[[#This Row],[Taxonomy]]&amp;DataInput[[#This Row],[South Africa Activity No]]&amp;DataInput[[#This Row],[Environmental Objectives]]</f>
        <v>Singapore7.4.4Sustainable use of water and marine resources</v>
      </c>
      <c r="B946" t="s">
        <v>1224</v>
      </c>
      <c r="C946" s="78">
        <f>C945</f>
        <v>26</v>
      </c>
      <c r="D946" s="53">
        <v>7.4</v>
      </c>
      <c r="E946" s="53" t="s">
        <v>2144</v>
      </c>
      <c r="F946" s="53" t="s">
        <v>2143</v>
      </c>
      <c r="G946" s="53" t="s">
        <v>2187</v>
      </c>
      <c r="H946" s="53">
        <v>38110</v>
      </c>
      <c r="I946" s="53" t="s">
        <v>1407</v>
      </c>
      <c r="J946" s="53" t="s">
        <v>2009</v>
      </c>
      <c r="K946" s="53" t="s">
        <v>1455</v>
      </c>
    </row>
    <row r="947" spans="1:11" x14ac:dyDescent="0.3">
      <c r="A947" t="str">
        <f>DataInput[[#This Row],[Taxonomy]]&amp;DataInput[[#This Row],[South Africa Activity No]]&amp;DataInput[[#This Row],[Environmental Objectives]]</f>
        <v>Singapore7.4.4Ecosystem protection and 
restoration</v>
      </c>
      <c r="B947" t="s">
        <v>1224</v>
      </c>
      <c r="C947" s="78">
        <f>C946</f>
        <v>26</v>
      </c>
      <c r="D947" s="53">
        <v>7.4</v>
      </c>
      <c r="E947" s="53" t="s">
        <v>2144</v>
      </c>
      <c r="F947" s="53" t="s">
        <v>2143</v>
      </c>
      <c r="G947" s="53" t="s">
        <v>2187</v>
      </c>
      <c r="H947" s="53">
        <v>38110</v>
      </c>
      <c r="I947" s="53" t="s">
        <v>1407</v>
      </c>
      <c r="J947" s="53" t="s">
        <v>2007</v>
      </c>
      <c r="K947" s="53" t="s">
        <v>1455</v>
      </c>
    </row>
    <row r="948" spans="1:11" x14ac:dyDescent="0.3">
      <c r="A948" t="str">
        <f>DataInput[[#This Row],[Taxonomy]]&amp;DataInput[[#This Row],[South Africa Activity No]]&amp;DataInput[[#This Row],[Environmental Objectives]]</f>
        <v>Singapore7.4.4Pollution prevention</v>
      </c>
      <c r="B948" t="s">
        <v>1224</v>
      </c>
      <c r="C948" s="78">
        <f>C947</f>
        <v>26</v>
      </c>
      <c r="D948" s="53">
        <v>7.4</v>
      </c>
      <c r="E948" s="53" t="s">
        <v>2144</v>
      </c>
      <c r="F948" s="53" t="s">
        <v>2143</v>
      </c>
      <c r="G948" s="53" t="s">
        <v>2187</v>
      </c>
      <c r="H948" s="53">
        <v>38110</v>
      </c>
      <c r="I948" s="53" t="s">
        <v>1407</v>
      </c>
      <c r="J948" s="53" t="s">
        <v>2003</v>
      </c>
      <c r="K948" s="53" t="s">
        <v>2189</v>
      </c>
    </row>
    <row r="949" spans="1:11" x14ac:dyDescent="0.3">
      <c r="A949" t="str">
        <f>DataInput[[#This Row],[Taxonomy]]&amp;DataInput[[#This Row],[South Africa Activity No]]&amp;DataInput[[#This Row],[Environmental Objectives]]</f>
        <v>Singapore7.4.4Sustainable resource use and circularity</v>
      </c>
      <c r="B949" t="s">
        <v>1224</v>
      </c>
      <c r="C949" s="78">
        <f>C948</f>
        <v>26</v>
      </c>
      <c r="D949" s="53">
        <v>7.4</v>
      </c>
      <c r="E949" s="53" t="s">
        <v>2144</v>
      </c>
      <c r="F949" s="53" t="s">
        <v>2143</v>
      </c>
      <c r="G949" s="53" t="s">
        <v>2187</v>
      </c>
      <c r="H949" s="53">
        <v>38110</v>
      </c>
      <c r="I949" s="53" t="s">
        <v>1407</v>
      </c>
      <c r="J949" s="53" t="s">
        <v>1959</v>
      </c>
      <c r="K949" s="53" t="s">
        <v>2184</v>
      </c>
    </row>
    <row r="950" spans="1:11" x14ac:dyDescent="0.3">
      <c r="A950" t="str">
        <f>DataInput[[#This Row],[Taxonomy]]&amp;DataInput[[#This Row],[South Africa Activity No]]&amp;DataInput[[#This Row],[Environmental Objectives]]</f>
        <v>Singapore7.4.5Climate change mitigation</v>
      </c>
      <c r="B950" t="s">
        <v>1224</v>
      </c>
      <c r="C950" s="78">
        <v>27</v>
      </c>
      <c r="D950" s="53">
        <v>7.4</v>
      </c>
      <c r="E950" s="53" t="s">
        <v>2144</v>
      </c>
      <c r="F950" s="53" t="s">
        <v>2143</v>
      </c>
      <c r="G950" s="53" t="s">
        <v>2177</v>
      </c>
      <c r="H950" s="53">
        <v>38210</v>
      </c>
      <c r="I950" s="53" t="s">
        <v>2176</v>
      </c>
      <c r="J950" s="53" t="s">
        <v>2477</v>
      </c>
      <c r="K950" s="53" t="s">
        <v>1455</v>
      </c>
    </row>
    <row r="951" spans="1:11" x14ac:dyDescent="0.3">
      <c r="A951" t="str">
        <f>DataInput[[#This Row],[Taxonomy]]&amp;DataInput[[#This Row],[South Africa Activity No]]&amp;DataInput[[#This Row],[Environmental Objectives]]</f>
        <v>Singapore7.4.5Climate change adaptation</v>
      </c>
      <c r="B951" t="s">
        <v>1224</v>
      </c>
      <c r="C951" s="78">
        <f>C950</f>
        <v>27</v>
      </c>
      <c r="D951" s="53">
        <v>7.4</v>
      </c>
      <c r="E951" s="53" t="s">
        <v>2144</v>
      </c>
      <c r="F951" s="53" t="s">
        <v>2143</v>
      </c>
      <c r="G951" s="53" t="s">
        <v>2177</v>
      </c>
      <c r="H951" s="53">
        <v>38210</v>
      </c>
      <c r="I951" s="53" t="s">
        <v>2176</v>
      </c>
      <c r="J951" s="53" t="s">
        <v>1992</v>
      </c>
      <c r="K951" s="53" t="s">
        <v>2010</v>
      </c>
    </row>
    <row r="952" spans="1:11" x14ac:dyDescent="0.3">
      <c r="A952" t="str">
        <f>DataInput[[#This Row],[Taxonomy]]&amp;DataInput[[#This Row],[South Africa Activity No]]&amp;DataInput[[#This Row],[Environmental Objectives]]</f>
        <v>Singapore7.4.5Sustainable use of water and marine resources</v>
      </c>
      <c r="B952" t="s">
        <v>1224</v>
      </c>
      <c r="C952" s="78">
        <f>C951</f>
        <v>27</v>
      </c>
      <c r="D952" s="53">
        <v>7.4</v>
      </c>
      <c r="E952" s="53" t="s">
        <v>2144</v>
      </c>
      <c r="F952" s="53" t="s">
        <v>2143</v>
      </c>
      <c r="G952" s="53" t="s">
        <v>2177</v>
      </c>
      <c r="H952" s="53">
        <v>38210</v>
      </c>
      <c r="I952" s="53" t="s">
        <v>2176</v>
      </c>
      <c r="J952" s="53" t="s">
        <v>2009</v>
      </c>
      <c r="K952" s="53" t="s">
        <v>1455</v>
      </c>
    </row>
    <row r="953" spans="1:11" x14ac:dyDescent="0.3">
      <c r="A953" t="str">
        <f>DataInput[[#This Row],[Taxonomy]]&amp;DataInput[[#This Row],[South Africa Activity No]]&amp;DataInput[[#This Row],[Environmental Objectives]]</f>
        <v>Singapore7.4.5Ecosystem protection and 
restoration</v>
      </c>
      <c r="B953" t="s">
        <v>1224</v>
      </c>
      <c r="C953" s="78">
        <f>C952</f>
        <v>27</v>
      </c>
      <c r="D953" s="53">
        <v>7.4</v>
      </c>
      <c r="E953" s="53" t="s">
        <v>2144</v>
      </c>
      <c r="F953" s="53" t="s">
        <v>2143</v>
      </c>
      <c r="G953" s="53" t="s">
        <v>2177</v>
      </c>
      <c r="H953" s="53">
        <v>38210</v>
      </c>
      <c r="I953" s="53" t="s">
        <v>2176</v>
      </c>
      <c r="J953" s="53" t="s">
        <v>2007</v>
      </c>
      <c r="K953" s="53" t="s">
        <v>1455</v>
      </c>
    </row>
    <row r="954" spans="1:11" x14ac:dyDescent="0.3">
      <c r="A954" t="str">
        <f>DataInput[[#This Row],[Taxonomy]]&amp;DataInput[[#This Row],[South Africa Activity No]]&amp;DataInput[[#This Row],[Environmental Objectives]]</f>
        <v>Singapore7.4.5Pollution prevention</v>
      </c>
      <c r="B954" t="s">
        <v>1224</v>
      </c>
      <c r="C954" s="78">
        <f>C953</f>
        <v>27</v>
      </c>
      <c r="D954" s="53">
        <v>7.4</v>
      </c>
      <c r="E954" s="53" t="s">
        <v>2144</v>
      </c>
      <c r="F954" s="53" t="s">
        <v>2143</v>
      </c>
      <c r="G954" s="53" t="s">
        <v>2177</v>
      </c>
      <c r="H954" s="53">
        <v>38210</v>
      </c>
      <c r="I954" s="53" t="s">
        <v>2176</v>
      </c>
      <c r="J954" s="53" t="s">
        <v>2003</v>
      </c>
      <c r="K954" s="53" t="s">
        <v>2179</v>
      </c>
    </row>
    <row r="955" spans="1:11" x14ac:dyDescent="0.3">
      <c r="A955" t="str">
        <f>DataInput[[#This Row],[Taxonomy]]&amp;DataInput[[#This Row],[South Africa Activity No]]&amp;DataInput[[#This Row],[Environmental Objectives]]</f>
        <v>Singapore7.4.5Sustainable resource use and circularity</v>
      </c>
      <c r="B955" t="s">
        <v>1224</v>
      </c>
      <c r="C955" s="78">
        <f>C954</f>
        <v>27</v>
      </c>
      <c r="D955" s="53">
        <v>7.4</v>
      </c>
      <c r="E955" s="53" t="s">
        <v>2144</v>
      </c>
      <c r="F955" s="53" t="s">
        <v>2143</v>
      </c>
      <c r="G955" s="53" t="s">
        <v>2177</v>
      </c>
      <c r="H955" s="53">
        <v>38210</v>
      </c>
      <c r="I955" s="53" t="s">
        <v>2176</v>
      </c>
      <c r="J955" s="53" t="s">
        <v>1959</v>
      </c>
      <c r="K955" s="53" t="s">
        <v>1455</v>
      </c>
    </row>
    <row r="956" spans="1:11" x14ac:dyDescent="0.3">
      <c r="A956" t="str">
        <f>DataInput[[#This Row],[Taxonomy]]&amp;DataInput[[#This Row],[South Africa Activity No]]&amp;DataInput[[#This Row],[Environmental Objectives]]</f>
        <v>Singapore7.4.6Climate change mitigation</v>
      </c>
      <c r="B956" t="s">
        <v>1224</v>
      </c>
      <c r="C956" s="78">
        <v>28</v>
      </c>
      <c r="D956" s="53">
        <v>7.4</v>
      </c>
      <c r="E956" s="53" t="s">
        <v>2144</v>
      </c>
      <c r="F956" s="53" t="s">
        <v>2143</v>
      </c>
      <c r="G956" s="53" t="s">
        <v>2171</v>
      </c>
      <c r="H956" s="53">
        <v>38210</v>
      </c>
      <c r="I956" s="53" t="s">
        <v>1409</v>
      </c>
      <c r="J956" s="53" t="s">
        <v>2477</v>
      </c>
      <c r="K956" s="53" t="s">
        <v>1455</v>
      </c>
    </row>
    <row r="957" spans="1:11" x14ac:dyDescent="0.3">
      <c r="A957" t="str">
        <f>DataInput[[#This Row],[Taxonomy]]&amp;DataInput[[#This Row],[South Africa Activity No]]&amp;DataInput[[#This Row],[Environmental Objectives]]</f>
        <v>Singapore7.4.6Climate change adaptation</v>
      </c>
      <c r="B957" t="s">
        <v>1224</v>
      </c>
      <c r="C957" s="78">
        <f>C956</f>
        <v>28</v>
      </c>
      <c r="D957" s="53">
        <v>7.4</v>
      </c>
      <c r="E957" s="53" t="s">
        <v>2144</v>
      </c>
      <c r="F957" s="53" t="s">
        <v>2143</v>
      </c>
      <c r="G957" s="53" t="s">
        <v>2171</v>
      </c>
      <c r="H957" s="53">
        <v>38210</v>
      </c>
      <c r="I957" s="53" t="s">
        <v>1409</v>
      </c>
      <c r="J957" s="53" t="s">
        <v>1992</v>
      </c>
      <c r="K957" s="53" t="s">
        <v>2010</v>
      </c>
    </row>
    <row r="958" spans="1:11" x14ac:dyDescent="0.3">
      <c r="A958" t="str">
        <f>DataInput[[#This Row],[Taxonomy]]&amp;DataInput[[#This Row],[South Africa Activity No]]&amp;DataInput[[#This Row],[Environmental Objectives]]</f>
        <v>Singapore7.4.6Sustainable use of water and marine resources</v>
      </c>
      <c r="B958" t="s">
        <v>1224</v>
      </c>
      <c r="C958" s="78">
        <f>C957</f>
        <v>28</v>
      </c>
      <c r="D958" s="53">
        <v>7.4</v>
      </c>
      <c r="E958" s="53" t="s">
        <v>2144</v>
      </c>
      <c r="F958" s="53" t="s">
        <v>2143</v>
      </c>
      <c r="G958" s="53" t="s">
        <v>2171</v>
      </c>
      <c r="H958" s="53">
        <v>38210</v>
      </c>
      <c r="I958" s="53" t="s">
        <v>1409</v>
      </c>
      <c r="J958" s="53" t="s">
        <v>2009</v>
      </c>
      <c r="K958" s="53" t="s">
        <v>1455</v>
      </c>
    </row>
    <row r="959" spans="1:11" x14ac:dyDescent="0.3">
      <c r="A959" t="str">
        <f>DataInput[[#This Row],[Taxonomy]]&amp;DataInput[[#This Row],[South Africa Activity No]]&amp;DataInput[[#This Row],[Environmental Objectives]]</f>
        <v>Singapore7.4.6Ecosystem protection and 
restoration</v>
      </c>
      <c r="B959" t="s">
        <v>1224</v>
      </c>
      <c r="C959" s="78">
        <f>C958</f>
        <v>28</v>
      </c>
      <c r="D959" s="53">
        <v>7.4</v>
      </c>
      <c r="E959" s="53" t="s">
        <v>2144</v>
      </c>
      <c r="F959" s="53" t="s">
        <v>2143</v>
      </c>
      <c r="G959" s="53" t="s">
        <v>2171</v>
      </c>
      <c r="H959" s="53">
        <v>38210</v>
      </c>
      <c r="I959" s="53" t="s">
        <v>1409</v>
      </c>
      <c r="J959" s="53" t="s">
        <v>2007</v>
      </c>
      <c r="K959" s="53" t="s">
        <v>1455</v>
      </c>
    </row>
    <row r="960" spans="1:11" x14ac:dyDescent="0.3">
      <c r="A960" t="str">
        <f>DataInput[[#This Row],[Taxonomy]]&amp;DataInput[[#This Row],[South Africa Activity No]]&amp;DataInput[[#This Row],[Environmental Objectives]]</f>
        <v>Singapore7.4.6Pollution prevention</v>
      </c>
      <c r="B960" t="s">
        <v>1224</v>
      </c>
      <c r="C960" s="78">
        <f>C959</f>
        <v>28</v>
      </c>
      <c r="D960" s="53">
        <v>7.4</v>
      </c>
      <c r="E960" s="53" t="s">
        <v>2144</v>
      </c>
      <c r="F960" s="53" t="s">
        <v>2143</v>
      </c>
      <c r="G960" s="53" t="s">
        <v>2171</v>
      </c>
      <c r="H960" s="53">
        <v>38210</v>
      </c>
      <c r="I960" s="53" t="s">
        <v>1409</v>
      </c>
      <c r="J960" s="53" t="s">
        <v>2003</v>
      </c>
      <c r="K960" s="53" t="s">
        <v>2172</v>
      </c>
    </row>
    <row r="961" spans="1:11" x14ac:dyDescent="0.3">
      <c r="A961" t="str">
        <f>DataInput[[#This Row],[Taxonomy]]&amp;DataInput[[#This Row],[South Africa Activity No]]&amp;DataInput[[#This Row],[Environmental Objectives]]</f>
        <v>Singapore7.4.6Sustainable resource use and circularity</v>
      </c>
      <c r="B961" t="s">
        <v>1224</v>
      </c>
      <c r="C961" s="78">
        <f>C960</f>
        <v>28</v>
      </c>
      <c r="D961" s="53">
        <v>7.4</v>
      </c>
      <c r="E961" s="53" t="s">
        <v>2144</v>
      </c>
      <c r="F961" s="53" t="s">
        <v>2143</v>
      </c>
      <c r="G961" s="53" t="s">
        <v>2171</v>
      </c>
      <c r="H961" s="53">
        <v>38210</v>
      </c>
      <c r="I961" s="53" t="s">
        <v>1409</v>
      </c>
      <c r="J961" s="53" t="s">
        <v>1959</v>
      </c>
      <c r="K961" s="53" t="s">
        <v>1455</v>
      </c>
    </row>
    <row r="962" spans="1:11" x14ac:dyDescent="0.3">
      <c r="A962" t="str">
        <f>DataInput[[#This Row],[Taxonomy]]&amp;DataInput[[#This Row],[South Africa Activity No]]&amp;DataInput[[#This Row],[Environmental Objectives]]</f>
        <v>Singapore7.4.7Climate change mitigation</v>
      </c>
      <c r="B962" t="s">
        <v>1224</v>
      </c>
      <c r="C962" s="78">
        <v>29</v>
      </c>
      <c r="D962" s="53">
        <v>7.4</v>
      </c>
      <c r="E962" s="53" t="s">
        <v>2144</v>
      </c>
      <c r="F962" s="53" t="s">
        <v>2143</v>
      </c>
      <c r="G962" s="53" t="s">
        <v>2169</v>
      </c>
      <c r="H962" s="53">
        <v>38210</v>
      </c>
      <c r="I962" s="57" t="s">
        <v>2014</v>
      </c>
      <c r="J962" s="53" t="s">
        <v>2477</v>
      </c>
      <c r="K962" s="57" t="s">
        <v>2014</v>
      </c>
    </row>
    <row r="963" spans="1:11" x14ac:dyDescent="0.3">
      <c r="A963" t="str">
        <f>DataInput[[#This Row],[Taxonomy]]&amp;DataInput[[#This Row],[South Africa Activity No]]&amp;DataInput[[#This Row],[Environmental Objectives]]</f>
        <v>Singapore7.4.7Climate change adaptation</v>
      </c>
      <c r="B963" t="s">
        <v>1224</v>
      </c>
      <c r="C963" s="78">
        <f>C962</f>
        <v>29</v>
      </c>
      <c r="D963" s="53">
        <v>7.4</v>
      </c>
      <c r="E963" s="53" t="s">
        <v>2144</v>
      </c>
      <c r="F963" s="53" t="s">
        <v>2143</v>
      </c>
      <c r="G963" s="53" t="s">
        <v>2169</v>
      </c>
      <c r="H963" s="53">
        <v>38210</v>
      </c>
      <c r="I963" s="57" t="s">
        <v>2014</v>
      </c>
      <c r="J963" s="53" t="s">
        <v>1992</v>
      </c>
      <c r="K963" s="57" t="s">
        <v>2014</v>
      </c>
    </row>
    <row r="964" spans="1:11" x14ac:dyDescent="0.3">
      <c r="A964" t="str">
        <f>DataInput[[#This Row],[Taxonomy]]&amp;DataInput[[#This Row],[South Africa Activity No]]&amp;DataInput[[#This Row],[Environmental Objectives]]</f>
        <v>Singapore7.4.7Sustainable use of water and marine resources</v>
      </c>
      <c r="B964" t="s">
        <v>1224</v>
      </c>
      <c r="C964" s="78">
        <f>C963</f>
        <v>29</v>
      </c>
      <c r="D964" s="53">
        <v>7.4</v>
      </c>
      <c r="E964" s="53" t="s">
        <v>2144</v>
      </c>
      <c r="F964" s="53" t="s">
        <v>2143</v>
      </c>
      <c r="G964" s="53" t="s">
        <v>2169</v>
      </c>
      <c r="H964" s="53">
        <v>38210</v>
      </c>
      <c r="I964" s="57" t="s">
        <v>2014</v>
      </c>
      <c r="J964" s="53" t="s">
        <v>2009</v>
      </c>
      <c r="K964" s="57" t="s">
        <v>2014</v>
      </c>
    </row>
    <row r="965" spans="1:11" x14ac:dyDescent="0.3">
      <c r="A965" t="str">
        <f>DataInput[[#This Row],[Taxonomy]]&amp;DataInput[[#This Row],[South Africa Activity No]]&amp;DataInput[[#This Row],[Environmental Objectives]]</f>
        <v>Singapore7.4.7Ecosystem protection and 
restoration</v>
      </c>
      <c r="B965" t="s">
        <v>1224</v>
      </c>
      <c r="C965" s="78">
        <f>C964</f>
        <v>29</v>
      </c>
      <c r="D965" s="53">
        <v>7.4</v>
      </c>
      <c r="E965" s="53" t="s">
        <v>2144</v>
      </c>
      <c r="F965" s="53" t="s">
        <v>2143</v>
      </c>
      <c r="G965" s="53" t="s">
        <v>2169</v>
      </c>
      <c r="H965" s="53">
        <v>38210</v>
      </c>
      <c r="I965" s="57" t="s">
        <v>2014</v>
      </c>
      <c r="J965" s="53" t="s">
        <v>2007</v>
      </c>
      <c r="K965" s="57" t="s">
        <v>2014</v>
      </c>
    </row>
    <row r="966" spans="1:11" x14ac:dyDescent="0.3">
      <c r="A966" t="str">
        <f>DataInput[[#This Row],[Taxonomy]]&amp;DataInput[[#This Row],[South Africa Activity No]]&amp;DataInput[[#This Row],[Environmental Objectives]]</f>
        <v>Singapore7.4.7Pollution prevention</v>
      </c>
      <c r="B966" t="s">
        <v>1224</v>
      </c>
      <c r="C966" s="78">
        <f>C965</f>
        <v>29</v>
      </c>
      <c r="D966" s="53">
        <v>7.4</v>
      </c>
      <c r="E966" s="53" t="s">
        <v>2144</v>
      </c>
      <c r="F966" s="53" t="s">
        <v>2143</v>
      </c>
      <c r="G966" s="53" t="s">
        <v>2169</v>
      </c>
      <c r="H966" s="53">
        <v>38210</v>
      </c>
      <c r="I966" s="57" t="s">
        <v>2014</v>
      </c>
      <c r="J966" s="53" t="s">
        <v>2003</v>
      </c>
      <c r="K966" s="57" t="s">
        <v>2014</v>
      </c>
    </row>
    <row r="967" spans="1:11" x14ac:dyDescent="0.3">
      <c r="A967" t="str">
        <f>DataInput[[#This Row],[Taxonomy]]&amp;DataInput[[#This Row],[South Africa Activity No]]&amp;DataInput[[#This Row],[Environmental Objectives]]</f>
        <v>Singapore7.4.7Sustainable resource use and circularity</v>
      </c>
      <c r="B967" t="s">
        <v>1224</v>
      </c>
      <c r="C967" s="78">
        <f>C966</f>
        <v>29</v>
      </c>
      <c r="D967" s="53">
        <v>7.4</v>
      </c>
      <c r="E967" s="53" t="s">
        <v>2144</v>
      </c>
      <c r="F967" s="53" t="s">
        <v>2143</v>
      </c>
      <c r="G967" s="53" t="s">
        <v>2169</v>
      </c>
      <c r="H967" s="53">
        <v>38210</v>
      </c>
      <c r="I967" s="57" t="s">
        <v>2014</v>
      </c>
      <c r="J967" s="53" t="s">
        <v>1959</v>
      </c>
      <c r="K967" s="57" t="s">
        <v>2014</v>
      </c>
    </row>
    <row r="968" spans="1:11" x14ac:dyDescent="0.3">
      <c r="A968" t="str">
        <f>DataInput[[#This Row],[Taxonomy]]&amp;DataInput[[#This Row],[South Africa Activity No]]&amp;DataInput[[#This Row],[Environmental Objectives]]</f>
        <v>Singapore7.4.8Climate change mitigation</v>
      </c>
      <c r="B968" t="s">
        <v>1224</v>
      </c>
      <c r="C968" s="78">
        <v>30</v>
      </c>
      <c r="D968" s="53">
        <v>7.4</v>
      </c>
      <c r="E968" s="53" t="s">
        <v>2144</v>
      </c>
      <c r="F968" s="53" t="s">
        <v>2143</v>
      </c>
      <c r="G968" s="53" t="s">
        <v>2163</v>
      </c>
      <c r="H968" s="53">
        <v>39000</v>
      </c>
      <c r="I968" s="53" t="s">
        <v>1417</v>
      </c>
      <c r="J968" s="53" t="s">
        <v>2477</v>
      </c>
      <c r="K968" s="53" t="s">
        <v>1455</v>
      </c>
    </row>
    <row r="969" spans="1:11" x14ac:dyDescent="0.3">
      <c r="A969" t="str">
        <f>DataInput[[#This Row],[Taxonomy]]&amp;DataInput[[#This Row],[South Africa Activity No]]&amp;DataInput[[#This Row],[Environmental Objectives]]</f>
        <v>Singapore7.4.8Climate change adaptation</v>
      </c>
      <c r="B969" t="s">
        <v>1224</v>
      </c>
      <c r="C969" s="78">
        <f>C968</f>
        <v>30</v>
      </c>
      <c r="D969" s="53">
        <v>7.4</v>
      </c>
      <c r="E969" s="53" t="s">
        <v>2144</v>
      </c>
      <c r="F969" s="53" t="s">
        <v>2143</v>
      </c>
      <c r="G969" s="53" t="s">
        <v>2163</v>
      </c>
      <c r="H969" s="53">
        <v>39000</v>
      </c>
      <c r="I969" s="53" t="s">
        <v>1417</v>
      </c>
      <c r="J969" s="53" t="s">
        <v>1992</v>
      </c>
      <c r="K969" s="53" t="s">
        <v>2010</v>
      </c>
    </row>
    <row r="970" spans="1:11" x14ac:dyDescent="0.3">
      <c r="A970" t="str">
        <f>DataInput[[#This Row],[Taxonomy]]&amp;DataInput[[#This Row],[South Africa Activity No]]&amp;DataInput[[#This Row],[Environmental Objectives]]</f>
        <v>Singapore7.4.8Sustainable use of water and marine resources</v>
      </c>
      <c r="B970" t="s">
        <v>1224</v>
      </c>
      <c r="C970" s="78">
        <f>C969</f>
        <v>30</v>
      </c>
      <c r="D970" s="53">
        <v>7.4</v>
      </c>
      <c r="E970" s="53" t="s">
        <v>2144</v>
      </c>
      <c r="F970" s="53" t="s">
        <v>2143</v>
      </c>
      <c r="G970" s="53" t="s">
        <v>2163</v>
      </c>
      <c r="H970" s="53">
        <v>39000</v>
      </c>
      <c r="I970" s="53" t="s">
        <v>1417</v>
      </c>
      <c r="J970" s="53" t="s">
        <v>2009</v>
      </c>
      <c r="K970" s="53" t="s">
        <v>1455</v>
      </c>
    </row>
    <row r="971" spans="1:11" x14ac:dyDescent="0.3">
      <c r="A971" t="str">
        <f>DataInput[[#This Row],[Taxonomy]]&amp;DataInput[[#This Row],[South Africa Activity No]]&amp;DataInput[[#This Row],[Environmental Objectives]]</f>
        <v>Singapore7.4.8Ecosystem protection and 
restoration</v>
      </c>
      <c r="B971" t="s">
        <v>1224</v>
      </c>
      <c r="C971" s="78">
        <f>C970</f>
        <v>30</v>
      </c>
      <c r="D971" s="53">
        <v>7.4</v>
      </c>
      <c r="E971" s="53" t="s">
        <v>2144</v>
      </c>
      <c r="F971" s="53" t="s">
        <v>2143</v>
      </c>
      <c r="G971" s="53" t="s">
        <v>2163</v>
      </c>
      <c r="H971" s="53">
        <v>39000</v>
      </c>
      <c r="I971" s="53" t="s">
        <v>1417</v>
      </c>
      <c r="J971" s="53" t="s">
        <v>2007</v>
      </c>
      <c r="K971" s="53" t="s">
        <v>1455</v>
      </c>
    </row>
    <row r="972" spans="1:11" x14ac:dyDescent="0.3">
      <c r="A972" t="str">
        <f>DataInput[[#This Row],[Taxonomy]]&amp;DataInput[[#This Row],[South Africa Activity No]]&amp;DataInput[[#This Row],[Environmental Objectives]]</f>
        <v>Singapore7.4.8Pollution prevention</v>
      </c>
      <c r="B972" t="s">
        <v>1224</v>
      </c>
      <c r="C972" s="78">
        <f>C971</f>
        <v>30</v>
      </c>
      <c r="D972" s="53">
        <v>7.4</v>
      </c>
      <c r="E972" s="53" t="s">
        <v>2144</v>
      </c>
      <c r="F972" s="53" t="s">
        <v>2143</v>
      </c>
      <c r="G972" s="53" t="s">
        <v>2163</v>
      </c>
      <c r="H972" s="53">
        <v>39000</v>
      </c>
      <c r="I972" s="53" t="s">
        <v>1417</v>
      </c>
      <c r="J972" s="53" t="s">
        <v>2003</v>
      </c>
      <c r="K972" s="53" t="s">
        <v>2164</v>
      </c>
    </row>
    <row r="973" spans="1:11" x14ac:dyDescent="0.3">
      <c r="A973" t="str">
        <f>DataInput[[#This Row],[Taxonomy]]&amp;DataInput[[#This Row],[South Africa Activity No]]&amp;DataInput[[#This Row],[Environmental Objectives]]</f>
        <v>Singapore7.4.8Sustainable resource use and circularity</v>
      </c>
      <c r="B973" t="s">
        <v>1224</v>
      </c>
      <c r="C973" s="78">
        <f>C972</f>
        <v>30</v>
      </c>
      <c r="D973" s="53">
        <v>7.4</v>
      </c>
      <c r="E973" s="53" t="s">
        <v>2144</v>
      </c>
      <c r="F973" s="53" t="s">
        <v>2143</v>
      </c>
      <c r="G973" s="53" t="s">
        <v>2163</v>
      </c>
      <c r="H973" s="53">
        <v>39000</v>
      </c>
      <c r="I973" s="53" t="s">
        <v>1417</v>
      </c>
      <c r="J973" s="53" t="s">
        <v>1959</v>
      </c>
      <c r="K973" s="53" t="s">
        <v>1455</v>
      </c>
    </row>
    <row r="974" spans="1:11" x14ac:dyDescent="0.3">
      <c r="A974" t="str">
        <f>DataInput[[#This Row],[Taxonomy]]&amp;DataInput[[#This Row],[South Africa Activity No]]&amp;DataInput[[#This Row],[Environmental Objectives]]</f>
        <v>Singapore7.4.9Climate change mitigation</v>
      </c>
      <c r="B974" t="s">
        <v>1224</v>
      </c>
      <c r="C974" s="78">
        <v>31</v>
      </c>
      <c r="D974" s="53">
        <v>7.4</v>
      </c>
      <c r="E974" s="53" t="s">
        <v>2144</v>
      </c>
      <c r="F974" s="53" t="s">
        <v>2143</v>
      </c>
      <c r="G974" s="53" t="s">
        <v>2158</v>
      </c>
      <c r="H974" s="53">
        <v>39</v>
      </c>
      <c r="I974" s="53" t="s">
        <v>2157</v>
      </c>
      <c r="J974" s="53" t="s">
        <v>2477</v>
      </c>
      <c r="K974" s="53" t="s">
        <v>1455</v>
      </c>
    </row>
    <row r="975" spans="1:11" x14ac:dyDescent="0.3">
      <c r="A975" t="str">
        <f>DataInput[[#This Row],[Taxonomy]]&amp;DataInput[[#This Row],[South Africa Activity No]]&amp;DataInput[[#This Row],[Environmental Objectives]]</f>
        <v>Singapore7.4.9Climate change adaptation</v>
      </c>
      <c r="B975" t="s">
        <v>1224</v>
      </c>
      <c r="C975" s="78">
        <f>C974</f>
        <v>31</v>
      </c>
      <c r="D975" s="53">
        <v>7.4</v>
      </c>
      <c r="E975" s="53" t="s">
        <v>2144</v>
      </c>
      <c r="F975" s="53" t="s">
        <v>2143</v>
      </c>
      <c r="G975" s="53" t="s">
        <v>2158</v>
      </c>
      <c r="H975" s="53">
        <v>39</v>
      </c>
      <c r="I975" s="53" t="s">
        <v>2157</v>
      </c>
      <c r="J975" s="53" t="s">
        <v>1992</v>
      </c>
      <c r="K975" s="53" t="s">
        <v>2010</v>
      </c>
    </row>
    <row r="976" spans="1:11" x14ac:dyDescent="0.3">
      <c r="A976" t="str">
        <f>DataInput[[#This Row],[Taxonomy]]&amp;DataInput[[#This Row],[South Africa Activity No]]&amp;DataInput[[#This Row],[Environmental Objectives]]</f>
        <v>Singapore7.4.9Sustainable use of water and marine resources</v>
      </c>
      <c r="B976" t="s">
        <v>1224</v>
      </c>
      <c r="C976" s="78">
        <f>C975</f>
        <v>31</v>
      </c>
      <c r="D976" s="53">
        <v>7.4</v>
      </c>
      <c r="E976" s="53" t="s">
        <v>2144</v>
      </c>
      <c r="F976" s="53" t="s">
        <v>2143</v>
      </c>
      <c r="G976" s="53" t="s">
        <v>2158</v>
      </c>
      <c r="H976" s="53">
        <v>39</v>
      </c>
      <c r="I976" s="53" t="s">
        <v>2157</v>
      </c>
      <c r="J976" s="53" t="s">
        <v>2009</v>
      </c>
      <c r="K976" s="53" t="s">
        <v>1455</v>
      </c>
    </row>
    <row r="977" spans="1:11" x14ac:dyDescent="0.3">
      <c r="A977" t="str">
        <f>DataInput[[#This Row],[Taxonomy]]&amp;DataInput[[#This Row],[South Africa Activity No]]&amp;DataInput[[#This Row],[Environmental Objectives]]</f>
        <v>Singapore7.4.9Ecosystem protection and 
restoration</v>
      </c>
      <c r="B977" t="s">
        <v>1224</v>
      </c>
      <c r="C977" s="78">
        <f>C976</f>
        <v>31</v>
      </c>
      <c r="D977" s="53">
        <v>7.4</v>
      </c>
      <c r="E977" s="53" t="s">
        <v>2144</v>
      </c>
      <c r="F977" s="53" t="s">
        <v>2143</v>
      </c>
      <c r="G977" s="53" t="s">
        <v>2158</v>
      </c>
      <c r="H977" s="53">
        <v>39</v>
      </c>
      <c r="I977" s="53" t="s">
        <v>2157</v>
      </c>
      <c r="J977" s="53" t="s">
        <v>2007</v>
      </c>
      <c r="K977" s="53" t="s">
        <v>2161</v>
      </c>
    </row>
    <row r="978" spans="1:11" x14ac:dyDescent="0.3">
      <c r="A978" t="str">
        <f>DataInput[[#This Row],[Taxonomy]]&amp;DataInput[[#This Row],[South Africa Activity No]]&amp;DataInput[[#This Row],[Environmental Objectives]]</f>
        <v>Singapore7.4.9Pollution prevention</v>
      </c>
      <c r="B978" t="s">
        <v>1224</v>
      </c>
      <c r="C978" s="78">
        <f>C977</f>
        <v>31</v>
      </c>
      <c r="D978" s="53">
        <v>7.4</v>
      </c>
      <c r="E978" s="53" t="s">
        <v>2144</v>
      </c>
      <c r="F978" s="53" t="s">
        <v>2143</v>
      </c>
      <c r="G978" s="53" t="s">
        <v>2158</v>
      </c>
      <c r="H978" s="53">
        <v>39</v>
      </c>
      <c r="I978" s="53" t="s">
        <v>2157</v>
      </c>
      <c r="J978" s="53" t="s">
        <v>2003</v>
      </c>
      <c r="K978" s="53" t="s">
        <v>2160</v>
      </c>
    </row>
    <row r="979" spans="1:11" x14ac:dyDescent="0.3">
      <c r="A979" t="str">
        <f>DataInput[[#This Row],[Taxonomy]]&amp;DataInput[[#This Row],[South Africa Activity No]]&amp;DataInput[[#This Row],[Environmental Objectives]]</f>
        <v>Singapore7.4.9Sustainable resource use and circularity</v>
      </c>
      <c r="B979" t="s">
        <v>1224</v>
      </c>
      <c r="C979" s="78">
        <f>C978</f>
        <v>31</v>
      </c>
      <c r="D979" s="53">
        <v>7.4</v>
      </c>
      <c r="E979" s="53" t="s">
        <v>2144</v>
      </c>
      <c r="F979" s="53" t="s">
        <v>2143</v>
      </c>
      <c r="G979" s="53" t="s">
        <v>2158</v>
      </c>
      <c r="H979" s="53">
        <v>39</v>
      </c>
      <c r="I979" s="53" t="s">
        <v>2157</v>
      </c>
      <c r="J979" s="53" t="s">
        <v>1959</v>
      </c>
      <c r="K979" s="53" t="s">
        <v>2150</v>
      </c>
    </row>
    <row r="980" spans="1:11" x14ac:dyDescent="0.3">
      <c r="A980" t="str">
        <f>DataInput[[#This Row],[Taxonomy]]&amp;DataInput[[#This Row],[South Africa Activity No]]&amp;DataInput[[#This Row],[Environmental Objectives]]</f>
        <v>Singapore7.4.10Climate change mitigation</v>
      </c>
      <c r="B980" t="s">
        <v>1224</v>
      </c>
      <c r="C980" s="78">
        <v>32</v>
      </c>
      <c r="D980" s="53">
        <v>7.4</v>
      </c>
      <c r="E980" s="53" t="s">
        <v>2144</v>
      </c>
      <c r="F980" s="53" t="s">
        <v>2143</v>
      </c>
      <c r="G980" s="53" t="s">
        <v>2155</v>
      </c>
      <c r="H980" s="53">
        <v>39</v>
      </c>
      <c r="I980" s="57" t="s">
        <v>2014</v>
      </c>
      <c r="J980" s="53" t="s">
        <v>2477</v>
      </c>
      <c r="K980" s="57" t="s">
        <v>2014</v>
      </c>
    </row>
    <row r="981" spans="1:11" x14ac:dyDescent="0.3">
      <c r="A981" t="str">
        <f>DataInput[[#This Row],[Taxonomy]]&amp;DataInput[[#This Row],[South Africa Activity No]]&amp;DataInput[[#This Row],[Environmental Objectives]]</f>
        <v>Singapore7.4.10Climate change adaptation</v>
      </c>
      <c r="B981" t="s">
        <v>1224</v>
      </c>
      <c r="C981" s="78">
        <f>C980</f>
        <v>32</v>
      </c>
      <c r="D981" s="53">
        <v>7.4</v>
      </c>
      <c r="E981" s="53" t="s">
        <v>2144</v>
      </c>
      <c r="F981" s="53" t="s">
        <v>2143</v>
      </c>
      <c r="G981" s="53" t="s">
        <v>2155</v>
      </c>
      <c r="H981" s="53">
        <v>39</v>
      </c>
      <c r="I981" s="57" t="s">
        <v>2014</v>
      </c>
      <c r="J981" s="53" t="s">
        <v>1992</v>
      </c>
      <c r="K981" s="57" t="s">
        <v>2014</v>
      </c>
    </row>
    <row r="982" spans="1:11" x14ac:dyDescent="0.3">
      <c r="A982" t="str">
        <f>DataInput[[#This Row],[Taxonomy]]&amp;DataInput[[#This Row],[South Africa Activity No]]&amp;DataInput[[#This Row],[Environmental Objectives]]</f>
        <v>Singapore7.4.10Sustainable use of water and marine resources</v>
      </c>
      <c r="B982" t="s">
        <v>1224</v>
      </c>
      <c r="C982" s="78">
        <f>C981</f>
        <v>32</v>
      </c>
      <c r="D982" s="53">
        <v>7.4</v>
      </c>
      <c r="E982" s="53" t="s">
        <v>2144</v>
      </c>
      <c r="F982" s="53" t="s">
        <v>2143</v>
      </c>
      <c r="G982" s="53" t="s">
        <v>2155</v>
      </c>
      <c r="H982" s="53">
        <v>39</v>
      </c>
      <c r="I982" s="57" t="s">
        <v>2014</v>
      </c>
      <c r="J982" s="53" t="s">
        <v>2009</v>
      </c>
      <c r="K982" s="57" t="s">
        <v>2014</v>
      </c>
    </row>
    <row r="983" spans="1:11" x14ac:dyDescent="0.3">
      <c r="A983" t="str">
        <f>DataInput[[#This Row],[Taxonomy]]&amp;DataInput[[#This Row],[South Africa Activity No]]&amp;DataInput[[#This Row],[Environmental Objectives]]</f>
        <v>Singapore7.4.10Ecosystem protection and 
restoration</v>
      </c>
      <c r="B983" t="s">
        <v>1224</v>
      </c>
      <c r="C983" s="78">
        <f>C982</f>
        <v>32</v>
      </c>
      <c r="D983" s="53">
        <v>7.4</v>
      </c>
      <c r="E983" s="53" t="s">
        <v>2144</v>
      </c>
      <c r="F983" s="53" t="s">
        <v>2143</v>
      </c>
      <c r="G983" s="53" t="s">
        <v>2155</v>
      </c>
      <c r="H983" s="53">
        <v>39</v>
      </c>
      <c r="I983" s="57" t="s">
        <v>2014</v>
      </c>
      <c r="J983" s="53" t="s">
        <v>2007</v>
      </c>
      <c r="K983" s="57" t="s">
        <v>2014</v>
      </c>
    </row>
    <row r="984" spans="1:11" x14ac:dyDescent="0.3">
      <c r="A984" t="str">
        <f>DataInput[[#This Row],[Taxonomy]]&amp;DataInput[[#This Row],[South Africa Activity No]]&amp;DataInput[[#This Row],[Environmental Objectives]]</f>
        <v>Singapore7.4.10Pollution prevention</v>
      </c>
      <c r="B984" t="s">
        <v>1224</v>
      </c>
      <c r="C984" s="78">
        <f>C983</f>
        <v>32</v>
      </c>
      <c r="D984" s="53">
        <v>7.4</v>
      </c>
      <c r="E984" s="53" t="s">
        <v>2144</v>
      </c>
      <c r="F984" s="53" t="s">
        <v>2143</v>
      </c>
      <c r="G984" s="53" t="s">
        <v>2155</v>
      </c>
      <c r="H984" s="53">
        <v>39</v>
      </c>
      <c r="I984" s="57" t="s">
        <v>2014</v>
      </c>
      <c r="J984" s="53" t="s">
        <v>2003</v>
      </c>
      <c r="K984" s="57" t="s">
        <v>2014</v>
      </c>
    </row>
    <row r="985" spans="1:11" x14ac:dyDescent="0.3">
      <c r="A985" t="str">
        <f>DataInput[[#This Row],[Taxonomy]]&amp;DataInput[[#This Row],[South Africa Activity No]]&amp;DataInput[[#This Row],[Environmental Objectives]]</f>
        <v>Singapore7.4.10Sustainable resource use and circularity</v>
      </c>
      <c r="B985" t="s">
        <v>1224</v>
      </c>
      <c r="C985" s="78">
        <f>C984</f>
        <v>32</v>
      </c>
      <c r="D985" s="53">
        <v>7.4</v>
      </c>
      <c r="E985" s="53" t="s">
        <v>2144</v>
      </c>
      <c r="F985" s="53" t="s">
        <v>2143</v>
      </c>
      <c r="G985" s="53" t="s">
        <v>2155</v>
      </c>
      <c r="H985" s="53">
        <v>39</v>
      </c>
      <c r="I985" s="57" t="s">
        <v>2014</v>
      </c>
      <c r="J985" s="53" t="s">
        <v>1959</v>
      </c>
      <c r="K985" s="57" t="s">
        <v>2014</v>
      </c>
    </row>
    <row r="986" spans="1:11" x14ac:dyDescent="0.3">
      <c r="A986" t="str">
        <f>DataInput[[#This Row],[Taxonomy]]&amp;DataInput[[#This Row],[South Africa Activity No]]&amp;DataInput[[#This Row],[Environmental Objectives]]</f>
        <v>Singapore7.4.11Climate change mitigation</v>
      </c>
      <c r="B986" t="s">
        <v>1224</v>
      </c>
      <c r="C986" s="79">
        <v>33</v>
      </c>
      <c r="D986" s="53">
        <v>7.4</v>
      </c>
      <c r="E986" s="53" t="s">
        <v>2144</v>
      </c>
      <c r="F986" s="53" t="s">
        <v>2143</v>
      </c>
      <c r="G986" s="53" t="s">
        <v>2152</v>
      </c>
      <c r="H986" s="53">
        <v>39</v>
      </c>
      <c r="I986" s="53" t="s">
        <v>2151</v>
      </c>
      <c r="J986" s="53" t="s">
        <v>2477</v>
      </c>
      <c r="K986" s="53" t="s">
        <v>1455</v>
      </c>
    </row>
    <row r="987" spans="1:11" x14ac:dyDescent="0.3">
      <c r="A987" t="str">
        <f>DataInput[[#This Row],[Taxonomy]]&amp;DataInput[[#This Row],[South Africa Activity No]]&amp;DataInput[[#This Row],[Environmental Objectives]]</f>
        <v>Singapore7.4.11Climate change adaptation</v>
      </c>
      <c r="B987" t="s">
        <v>1224</v>
      </c>
      <c r="C987" s="79">
        <f>C986</f>
        <v>33</v>
      </c>
      <c r="D987" s="53">
        <v>7.4</v>
      </c>
      <c r="E987" s="53" t="s">
        <v>2144</v>
      </c>
      <c r="F987" s="53" t="s">
        <v>2143</v>
      </c>
      <c r="G987" s="53" t="s">
        <v>2152</v>
      </c>
      <c r="H987" s="53">
        <v>39</v>
      </c>
      <c r="I987" s="53" t="s">
        <v>2151</v>
      </c>
      <c r="J987" s="53" t="s">
        <v>1992</v>
      </c>
      <c r="K987" s="53" t="s">
        <v>2010</v>
      </c>
    </row>
    <row r="988" spans="1:11" x14ac:dyDescent="0.3">
      <c r="A988" t="str">
        <f>DataInput[[#This Row],[Taxonomy]]&amp;DataInput[[#This Row],[South Africa Activity No]]&amp;DataInput[[#This Row],[Environmental Objectives]]</f>
        <v>Singapore7.4.11Sustainable use of water and marine resources</v>
      </c>
      <c r="B988" t="s">
        <v>1224</v>
      </c>
      <c r="C988" s="79">
        <f>C987</f>
        <v>33</v>
      </c>
      <c r="D988" s="53">
        <v>7.4</v>
      </c>
      <c r="E988" s="53" t="s">
        <v>2144</v>
      </c>
      <c r="F988" s="53" t="s">
        <v>2143</v>
      </c>
      <c r="G988" s="53" t="s">
        <v>2152</v>
      </c>
      <c r="H988" s="53">
        <v>39</v>
      </c>
      <c r="I988" s="53" t="s">
        <v>2151</v>
      </c>
      <c r="J988" s="53" t="s">
        <v>2009</v>
      </c>
      <c r="K988" s="53" t="s">
        <v>1455</v>
      </c>
    </row>
    <row r="989" spans="1:11" x14ac:dyDescent="0.3">
      <c r="A989" t="str">
        <f>DataInput[[#This Row],[Taxonomy]]&amp;DataInput[[#This Row],[South Africa Activity No]]&amp;DataInput[[#This Row],[Environmental Objectives]]</f>
        <v>Singapore7.4.11Ecosystem protection and 
restoration</v>
      </c>
      <c r="B989" t="s">
        <v>1224</v>
      </c>
      <c r="C989" s="79">
        <f>C988</f>
        <v>33</v>
      </c>
      <c r="D989" s="53">
        <v>7.4</v>
      </c>
      <c r="E989" s="53" t="s">
        <v>2144</v>
      </c>
      <c r="F989" s="53" t="s">
        <v>2143</v>
      </c>
      <c r="G989" s="53" t="s">
        <v>2152</v>
      </c>
      <c r="H989" s="53">
        <v>39</v>
      </c>
      <c r="I989" s="53" t="s">
        <v>2151</v>
      </c>
      <c r="J989" s="53" t="s">
        <v>2007</v>
      </c>
      <c r="K989" s="53" t="s">
        <v>2148</v>
      </c>
    </row>
    <row r="990" spans="1:11" x14ac:dyDescent="0.3">
      <c r="A990" t="str">
        <f>DataInput[[#This Row],[Taxonomy]]&amp;DataInput[[#This Row],[South Africa Activity No]]&amp;DataInput[[#This Row],[Environmental Objectives]]</f>
        <v>Singapore7.4.11Pollution prevention</v>
      </c>
      <c r="B990" t="s">
        <v>1224</v>
      </c>
      <c r="C990" s="79">
        <f>C989</f>
        <v>33</v>
      </c>
      <c r="D990" s="53">
        <v>7.4</v>
      </c>
      <c r="E990" s="53" t="s">
        <v>2144</v>
      </c>
      <c r="F990" s="53" t="s">
        <v>2143</v>
      </c>
      <c r="G990" s="53" t="s">
        <v>2152</v>
      </c>
      <c r="H990" s="53">
        <v>39</v>
      </c>
      <c r="I990" s="53" t="s">
        <v>2151</v>
      </c>
      <c r="J990" s="53" t="s">
        <v>2003</v>
      </c>
      <c r="K990" s="53" t="s">
        <v>2153</v>
      </c>
    </row>
    <row r="991" spans="1:11" x14ac:dyDescent="0.3">
      <c r="A991" t="str">
        <f>DataInput[[#This Row],[Taxonomy]]&amp;DataInput[[#This Row],[South Africa Activity No]]&amp;DataInput[[#This Row],[Environmental Objectives]]</f>
        <v>Singapore7.4.11Sustainable resource use and circularity</v>
      </c>
      <c r="B991" t="s">
        <v>1224</v>
      </c>
      <c r="C991" s="79">
        <f>C990</f>
        <v>33</v>
      </c>
      <c r="D991" s="53">
        <v>7.4</v>
      </c>
      <c r="E991" s="53" t="s">
        <v>2144</v>
      </c>
      <c r="F991" s="53" t="s">
        <v>2143</v>
      </c>
      <c r="G991" s="53" t="s">
        <v>2152</v>
      </c>
      <c r="H991" s="53">
        <v>39</v>
      </c>
      <c r="I991" s="53" t="s">
        <v>2151</v>
      </c>
      <c r="J991" s="53" t="s">
        <v>1959</v>
      </c>
      <c r="K991" s="53" t="s">
        <v>2150</v>
      </c>
    </row>
    <row r="992" spans="1:11" x14ac:dyDescent="0.3">
      <c r="A992" t="str">
        <f>DataInput[[#This Row],[Taxonomy]]&amp;DataInput[[#This Row],[South Africa Activity No]]&amp;DataInput[[#This Row],[Environmental Objectives]]</f>
        <v>Singapore7.4.12Climate change mitigation</v>
      </c>
      <c r="B992" t="s">
        <v>1224</v>
      </c>
      <c r="C992" s="79">
        <v>34</v>
      </c>
      <c r="D992" s="53">
        <v>7.4</v>
      </c>
      <c r="E992" s="53" t="s">
        <v>2144</v>
      </c>
      <c r="F992" s="53" t="s">
        <v>2143</v>
      </c>
      <c r="G992" s="53" t="s">
        <v>2142</v>
      </c>
      <c r="H992" s="53">
        <v>39</v>
      </c>
      <c r="I992" s="53" t="s">
        <v>1340</v>
      </c>
      <c r="J992" s="53" t="s">
        <v>2477</v>
      </c>
      <c r="K992" s="53" t="s">
        <v>1455</v>
      </c>
    </row>
    <row r="993" spans="1:11" x14ac:dyDescent="0.3">
      <c r="A993" t="str">
        <f>DataInput[[#This Row],[Taxonomy]]&amp;DataInput[[#This Row],[South Africa Activity No]]&amp;DataInput[[#This Row],[Environmental Objectives]]</f>
        <v>Singapore7.4.12Climate change adaptation</v>
      </c>
      <c r="B993" t="s">
        <v>1224</v>
      </c>
      <c r="C993" s="79">
        <f>C992</f>
        <v>34</v>
      </c>
      <c r="D993" s="53">
        <v>7.4</v>
      </c>
      <c r="E993" s="53" t="s">
        <v>2144</v>
      </c>
      <c r="F993" s="53" t="s">
        <v>2143</v>
      </c>
      <c r="G993" s="53" t="s">
        <v>2142</v>
      </c>
      <c r="H993" s="53">
        <v>39</v>
      </c>
      <c r="I993" s="53" t="s">
        <v>1340</v>
      </c>
      <c r="J993" s="53" t="s">
        <v>1992</v>
      </c>
      <c r="K993" s="53" t="s">
        <v>2010</v>
      </c>
    </row>
    <row r="994" spans="1:11" x14ac:dyDescent="0.3">
      <c r="A994" t="str">
        <f>DataInput[[#This Row],[Taxonomy]]&amp;DataInput[[#This Row],[South Africa Activity No]]&amp;DataInput[[#This Row],[Environmental Objectives]]</f>
        <v>Singapore7.4.12Sustainable use of water and marine resources</v>
      </c>
      <c r="B994" t="s">
        <v>1224</v>
      </c>
      <c r="C994" s="79">
        <f>C993</f>
        <v>34</v>
      </c>
      <c r="D994" s="53">
        <v>7.4</v>
      </c>
      <c r="E994" s="53" t="s">
        <v>2144</v>
      </c>
      <c r="F994" s="53" t="s">
        <v>2143</v>
      </c>
      <c r="G994" s="53" t="s">
        <v>2142</v>
      </c>
      <c r="H994" s="53">
        <v>39</v>
      </c>
      <c r="I994" s="53" t="s">
        <v>1340</v>
      </c>
      <c r="J994" s="53" t="s">
        <v>2009</v>
      </c>
      <c r="K994" s="53" t="s">
        <v>1455</v>
      </c>
    </row>
    <row r="995" spans="1:11" x14ac:dyDescent="0.3">
      <c r="A995" t="str">
        <f>DataInput[[#This Row],[Taxonomy]]&amp;DataInput[[#This Row],[South Africa Activity No]]&amp;DataInput[[#This Row],[Environmental Objectives]]</f>
        <v>Singapore7.4.12Ecosystem protection and 
restoration</v>
      </c>
      <c r="B995" t="s">
        <v>1224</v>
      </c>
      <c r="C995" s="79">
        <f>C994</f>
        <v>34</v>
      </c>
      <c r="D995" s="53">
        <v>7.4</v>
      </c>
      <c r="E995" s="53" t="s">
        <v>2144</v>
      </c>
      <c r="F995" s="53" t="s">
        <v>2143</v>
      </c>
      <c r="G995" s="53" t="s">
        <v>2142</v>
      </c>
      <c r="H995" s="53">
        <v>39</v>
      </c>
      <c r="I995" s="53" t="s">
        <v>1340</v>
      </c>
      <c r="J995" s="53" t="s">
        <v>2007</v>
      </c>
      <c r="K995" s="53" t="s">
        <v>2148</v>
      </c>
    </row>
    <row r="996" spans="1:11" x14ac:dyDescent="0.3">
      <c r="A996" t="str">
        <f>DataInput[[#This Row],[Taxonomy]]&amp;DataInput[[#This Row],[South Africa Activity No]]&amp;DataInput[[#This Row],[Environmental Objectives]]</f>
        <v>Singapore7.4.12Pollution prevention</v>
      </c>
      <c r="B996" t="s">
        <v>1224</v>
      </c>
      <c r="C996" s="79">
        <f>C995</f>
        <v>34</v>
      </c>
      <c r="D996" s="53">
        <v>7.4</v>
      </c>
      <c r="E996" s="53" t="s">
        <v>2144</v>
      </c>
      <c r="F996" s="53" t="s">
        <v>2143</v>
      </c>
      <c r="G996" s="53" t="s">
        <v>2142</v>
      </c>
      <c r="H996" s="53">
        <v>39</v>
      </c>
      <c r="I996" s="53" t="s">
        <v>1340</v>
      </c>
      <c r="J996" s="53" t="s">
        <v>2003</v>
      </c>
      <c r="K996" s="53" t="s">
        <v>2145</v>
      </c>
    </row>
    <row r="997" spans="1:11" x14ac:dyDescent="0.3">
      <c r="A997" t="str">
        <f>DataInput[[#This Row],[Taxonomy]]&amp;DataInput[[#This Row],[South Africa Activity No]]&amp;DataInput[[#This Row],[Environmental Objectives]]</f>
        <v>Singapore7.4.12Sustainable resource use and circularity</v>
      </c>
      <c r="B997" t="s">
        <v>1224</v>
      </c>
      <c r="C997" s="79">
        <f>C996</f>
        <v>34</v>
      </c>
      <c r="D997" s="53">
        <v>7.4</v>
      </c>
      <c r="E997" s="53" t="s">
        <v>2144</v>
      </c>
      <c r="F997" s="53" t="s">
        <v>2143</v>
      </c>
      <c r="G997" s="53" t="s">
        <v>2142</v>
      </c>
      <c r="H997" s="53">
        <v>39</v>
      </c>
      <c r="I997" s="53" t="s">
        <v>1340</v>
      </c>
      <c r="J997" s="53" t="s">
        <v>1959</v>
      </c>
      <c r="K997" s="53" t="s">
        <v>2141</v>
      </c>
    </row>
    <row r="998" spans="1:11" x14ac:dyDescent="0.3">
      <c r="A998" t="str">
        <f>DataInput[[#This Row],[Taxonomy]]&amp;DataInput[[#This Row],[South Africa Activity No]]&amp;DataInput[[#This Row],[Environmental Objectives]]</f>
        <v>Singapore7.5.1Climate change mitigation</v>
      </c>
      <c r="B998" t="s">
        <v>1224</v>
      </c>
      <c r="C998" s="78">
        <v>35</v>
      </c>
      <c r="D998" s="53">
        <v>7.5</v>
      </c>
      <c r="E998" s="53" t="s">
        <v>2078</v>
      </c>
      <c r="F998" s="53" t="s">
        <v>440</v>
      </c>
      <c r="G998" s="53" t="s">
        <v>2124</v>
      </c>
      <c r="H998" s="53" t="s">
        <v>2123</v>
      </c>
      <c r="I998" s="53" t="s">
        <v>2479</v>
      </c>
      <c r="J998" s="53" t="s">
        <v>2477</v>
      </c>
      <c r="K998" s="53" t="s">
        <v>1455</v>
      </c>
    </row>
    <row r="999" spans="1:11" x14ac:dyDescent="0.3">
      <c r="A999" t="str">
        <f>DataInput[[#This Row],[Taxonomy]]&amp;DataInput[[#This Row],[South Africa Activity No]]&amp;DataInput[[#This Row],[Environmental Objectives]]</f>
        <v>Singapore7.5.1Climate change adaptation</v>
      </c>
      <c r="B999" t="s">
        <v>1224</v>
      </c>
      <c r="C999" s="78">
        <f>C998</f>
        <v>35</v>
      </c>
      <c r="D999" s="53">
        <v>7.5</v>
      </c>
      <c r="E999" s="53" t="s">
        <v>2078</v>
      </c>
      <c r="F999" s="53" t="s">
        <v>440</v>
      </c>
      <c r="G999" s="53" t="s">
        <v>2124</v>
      </c>
      <c r="H999" s="53" t="s">
        <v>2123</v>
      </c>
      <c r="I999" s="53" t="s">
        <v>2479</v>
      </c>
      <c r="J999" s="53" t="s">
        <v>1992</v>
      </c>
      <c r="K999" s="53" t="s">
        <v>2010</v>
      </c>
    </row>
    <row r="1000" spans="1:11" x14ac:dyDescent="0.3">
      <c r="A1000" t="str">
        <f>DataInput[[#This Row],[Taxonomy]]&amp;DataInput[[#This Row],[South Africa Activity No]]&amp;DataInput[[#This Row],[Environmental Objectives]]</f>
        <v>Singapore7.5.1Sustainable use of water and marine resources</v>
      </c>
      <c r="B1000" t="s">
        <v>1224</v>
      </c>
      <c r="C1000" s="78">
        <f>C999</f>
        <v>35</v>
      </c>
      <c r="D1000" s="53">
        <v>7.5</v>
      </c>
      <c r="E1000" s="53" t="s">
        <v>2078</v>
      </c>
      <c r="F1000" s="53" t="s">
        <v>440</v>
      </c>
      <c r="G1000" s="53" t="s">
        <v>2124</v>
      </c>
      <c r="H1000" s="53" t="s">
        <v>2123</v>
      </c>
      <c r="I1000" s="53" t="s">
        <v>2479</v>
      </c>
      <c r="J1000" s="53" t="s">
        <v>2009</v>
      </c>
      <c r="K1000" s="53" t="s">
        <v>1455</v>
      </c>
    </row>
    <row r="1001" spans="1:11" x14ac:dyDescent="0.3">
      <c r="A1001" t="str">
        <f>DataInput[[#This Row],[Taxonomy]]&amp;DataInput[[#This Row],[South Africa Activity No]]&amp;DataInput[[#This Row],[Environmental Objectives]]</f>
        <v>Singapore7.5.1Ecosystem protection and 
restoration</v>
      </c>
      <c r="B1001" t="s">
        <v>1224</v>
      </c>
      <c r="C1001" s="78">
        <f>C1000</f>
        <v>35</v>
      </c>
      <c r="D1001" s="53">
        <v>7.5</v>
      </c>
      <c r="E1001" s="53" t="s">
        <v>2078</v>
      </c>
      <c r="F1001" s="53" t="s">
        <v>440</v>
      </c>
      <c r="G1001" s="53" t="s">
        <v>2124</v>
      </c>
      <c r="H1001" s="53" t="s">
        <v>2123</v>
      </c>
      <c r="I1001" s="53" t="s">
        <v>2479</v>
      </c>
      <c r="J1001" s="53" t="s">
        <v>2007</v>
      </c>
      <c r="K1001" s="53" t="s">
        <v>1455</v>
      </c>
    </row>
    <row r="1002" spans="1:11" x14ac:dyDescent="0.3">
      <c r="A1002" t="str">
        <f>DataInput[[#This Row],[Taxonomy]]&amp;DataInput[[#This Row],[South Africa Activity No]]&amp;DataInput[[#This Row],[Environmental Objectives]]</f>
        <v>Singapore7.5.1Pollution prevention</v>
      </c>
      <c r="B1002" t="s">
        <v>1224</v>
      </c>
      <c r="C1002" s="78">
        <f>C1001</f>
        <v>35</v>
      </c>
      <c r="D1002" s="53">
        <v>7.5</v>
      </c>
      <c r="E1002" s="53" t="s">
        <v>2078</v>
      </c>
      <c r="F1002" s="53" t="s">
        <v>440</v>
      </c>
      <c r="G1002" s="53" t="s">
        <v>2124</v>
      </c>
      <c r="H1002" s="53" t="s">
        <v>2123</v>
      </c>
      <c r="I1002" s="53" t="s">
        <v>2479</v>
      </c>
      <c r="J1002" s="53" t="s">
        <v>2003</v>
      </c>
      <c r="K1002" s="53" t="s">
        <v>2480</v>
      </c>
    </row>
    <row r="1003" spans="1:11" x14ac:dyDescent="0.3">
      <c r="A1003" t="str">
        <f>DataInput[[#This Row],[Taxonomy]]&amp;DataInput[[#This Row],[South Africa Activity No]]&amp;DataInput[[#This Row],[Environmental Objectives]]</f>
        <v>Singapore7.5.1Sustainable resource use and circularity</v>
      </c>
      <c r="B1003" t="s">
        <v>1224</v>
      </c>
      <c r="C1003" s="78">
        <f>C1002</f>
        <v>35</v>
      </c>
      <c r="D1003" s="53">
        <v>7.5</v>
      </c>
      <c r="E1003" s="53" t="s">
        <v>2078</v>
      </c>
      <c r="F1003" s="53" t="s">
        <v>440</v>
      </c>
      <c r="G1003" s="53" t="s">
        <v>2124</v>
      </c>
      <c r="H1003" s="53" t="s">
        <v>2123</v>
      </c>
      <c r="I1003" s="53" t="s">
        <v>2479</v>
      </c>
      <c r="J1003" s="53" t="s">
        <v>1959</v>
      </c>
      <c r="K1003" s="53" t="s">
        <v>2478</v>
      </c>
    </row>
    <row r="1004" spans="1:11" x14ac:dyDescent="0.3">
      <c r="A1004" t="str">
        <f>DataInput[[#This Row],[Taxonomy]]&amp;DataInput[[#This Row],[South Africa Activity No]]&amp;DataInput[[#This Row],[Environmental Objectives]]</f>
        <v>Singapore7.5.2Climate change mitigation</v>
      </c>
      <c r="B1004" t="s">
        <v>1224</v>
      </c>
      <c r="C1004" s="78">
        <v>36</v>
      </c>
      <c r="D1004" s="53">
        <v>7.5</v>
      </c>
      <c r="E1004" s="53" t="s">
        <v>2078</v>
      </c>
      <c r="F1004" s="53" t="s">
        <v>440</v>
      </c>
      <c r="G1004" s="53" t="s">
        <v>2109</v>
      </c>
      <c r="H1004" s="53" t="s">
        <v>2108</v>
      </c>
      <c r="I1004" s="53" t="s">
        <v>1272</v>
      </c>
      <c r="J1004" s="53" t="s">
        <v>2477</v>
      </c>
      <c r="K1004" s="53" t="s">
        <v>1455</v>
      </c>
    </row>
    <row r="1005" spans="1:11" x14ac:dyDescent="0.3">
      <c r="A1005" t="str">
        <f>DataInput[[#This Row],[Taxonomy]]&amp;DataInput[[#This Row],[South Africa Activity No]]&amp;DataInput[[#This Row],[Environmental Objectives]]</f>
        <v>Singapore7.5.2Climate change adaptation</v>
      </c>
      <c r="B1005" t="s">
        <v>1224</v>
      </c>
      <c r="C1005" s="78">
        <f>C1004</f>
        <v>36</v>
      </c>
      <c r="D1005" s="53">
        <v>7.5</v>
      </c>
      <c r="E1005" s="53" t="s">
        <v>2078</v>
      </c>
      <c r="F1005" s="53" t="s">
        <v>440</v>
      </c>
      <c r="G1005" s="53" t="s">
        <v>2109</v>
      </c>
      <c r="H1005" s="53" t="s">
        <v>2108</v>
      </c>
      <c r="I1005" s="53" t="s">
        <v>1272</v>
      </c>
      <c r="J1005" s="53" t="s">
        <v>1992</v>
      </c>
      <c r="K1005" s="53" t="s">
        <v>2010</v>
      </c>
    </row>
    <row r="1006" spans="1:11" x14ac:dyDescent="0.3">
      <c r="A1006" t="str">
        <f>DataInput[[#This Row],[Taxonomy]]&amp;DataInput[[#This Row],[South Africa Activity No]]&amp;DataInput[[#This Row],[Environmental Objectives]]</f>
        <v>Singapore7.5.2Sustainable use of water and marine resources</v>
      </c>
      <c r="B1006" t="s">
        <v>1224</v>
      </c>
      <c r="C1006" s="78">
        <f>C1005</f>
        <v>36</v>
      </c>
      <c r="D1006" s="53">
        <v>7.5</v>
      </c>
      <c r="E1006" s="53" t="s">
        <v>2078</v>
      </c>
      <c r="F1006" s="53" t="s">
        <v>440</v>
      </c>
      <c r="G1006" s="53" t="s">
        <v>2109</v>
      </c>
      <c r="H1006" s="53" t="s">
        <v>2108</v>
      </c>
      <c r="I1006" s="53" t="s">
        <v>1272</v>
      </c>
      <c r="J1006" s="53" t="s">
        <v>2009</v>
      </c>
      <c r="K1006" s="53" t="s">
        <v>1455</v>
      </c>
    </row>
    <row r="1007" spans="1:11" x14ac:dyDescent="0.3">
      <c r="A1007" t="str">
        <f>DataInput[[#This Row],[Taxonomy]]&amp;DataInput[[#This Row],[South Africa Activity No]]&amp;DataInput[[#This Row],[Environmental Objectives]]</f>
        <v>Singapore7.5.2Ecosystem protection and 
restoration</v>
      </c>
      <c r="B1007" t="s">
        <v>1224</v>
      </c>
      <c r="C1007" s="78">
        <f>C1006</f>
        <v>36</v>
      </c>
      <c r="D1007" s="53">
        <v>7.5</v>
      </c>
      <c r="E1007" s="53" t="s">
        <v>2078</v>
      </c>
      <c r="F1007" s="53" t="s">
        <v>440</v>
      </c>
      <c r="G1007" s="53" t="s">
        <v>2109</v>
      </c>
      <c r="H1007" s="53" t="s">
        <v>2108</v>
      </c>
      <c r="I1007" s="53" t="s">
        <v>1272</v>
      </c>
      <c r="J1007" s="53" t="s">
        <v>2007</v>
      </c>
      <c r="K1007" s="53" t="s">
        <v>2115</v>
      </c>
    </row>
    <row r="1008" spans="1:11" x14ac:dyDescent="0.3">
      <c r="A1008" t="str">
        <f>DataInput[[#This Row],[Taxonomy]]&amp;DataInput[[#This Row],[South Africa Activity No]]&amp;DataInput[[#This Row],[Environmental Objectives]]</f>
        <v>Singapore7.5.2Pollution prevention</v>
      </c>
      <c r="B1008" t="s">
        <v>1224</v>
      </c>
      <c r="C1008" s="78">
        <f>C1007</f>
        <v>36</v>
      </c>
      <c r="D1008" s="53">
        <v>7.5</v>
      </c>
      <c r="E1008" s="53" t="s">
        <v>2078</v>
      </c>
      <c r="F1008" s="53" t="s">
        <v>440</v>
      </c>
      <c r="G1008" s="53" t="s">
        <v>2109</v>
      </c>
      <c r="H1008" s="53" t="s">
        <v>2108</v>
      </c>
      <c r="I1008" s="53" t="s">
        <v>1272</v>
      </c>
      <c r="J1008" s="53" t="s">
        <v>2003</v>
      </c>
      <c r="K1008" s="53" t="s">
        <v>2111</v>
      </c>
    </row>
    <row r="1009" spans="1:11" x14ac:dyDescent="0.3">
      <c r="A1009" t="str">
        <f>DataInput[[#This Row],[Taxonomy]]&amp;DataInput[[#This Row],[South Africa Activity No]]&amp;DataInput[[#This Row],[Environmental Objectives]]</f>
        <v>Singapore7.5.2Sustainable resource use and circularity</v>
      </c>
      <c r="B1009" t="s">
        <v>1224</v>
      </c>
      <c r="C1009" s="78">
        <f>C1008</f>
        <v>36</v>
      </c>
      <c r="D1009" s="53">
        <v>7.5</v>
      </c>
      <c r="E1009" s="53" t="s">
        <v>2078</v>
      </c>
      <c r="F1009" s="53" t="s">
        <v>440</v>
      </c>
      <c r="G1009" s="53" t="s">
        <v>2109</v>
      </c>
      <c r="H1009" s="53" t="s">
        <v>2108</v>
      </c>
      <c r="I1009" s="53" t="s">
        <v>1272</v>
      </c>
      <c r="J1009" s="53" t="s">
        <v>1959</v>
      </c>
      <c r="K1009" s="53" t="s">
        <v>2102</v>
      </c>
    </row>
    <row r="1010" spans="1:11" x14ac:dyDescent="0.3">
      <c r="A1010" t="str">
        <f>DataInput[[#This Row],[Taxonomy]]&amp;DataInput[[#This Row],[South Africa Activity No]]&amp;DataInput[[#This Row],[Environmental Objectives]]</f>
        <v>Singapore7.5.3Climate change mitigation</v>
      </c>
      <c r="B1010" t="s">
        <v>1224</v>
      </c>
      <c r="C1010" s="78">
        <v>37</v>
      </c>
      <c r="D1010" s="53">
        <v>7.5</v>
      </c>
      <c r="E1010" s="53" t="s">
        <v>2078</v>
      </c>
      <c r="F1010" s="53" t="s">
        <v>440</v>
      </c>
      <c r="G1010" s="53" t="s">
        <v>2089</v>
      </c>
      <c r="H1010" s="53" t="s">
        <v>2088</v>
      </c>
      <c r="I1010" s="53" t="s">
        <v>447</v>
      </c>
      <c r="J1010" s="53" t="s">
        <v>2477</v>
      </c>
      <c r="K1010" s="53" t="s">
        <v>1455</v>
      </c>
    </row>
    <row r="1011" spans="1:11" x14ac:dyDescent="0.3">
      <c r="A1011" t="str">
        <f>DataInput[[#This Row],[Taxonomy]]&amp;DataInput[[#This Row],[South Africa Activity No]]&amp;DataInput[[#This Row],[Environmental Objectives]]</f>
        <v>Singapore7.5.3Climate change adaptation</v>
      </c>
      <c r="B1011" t="s">
        <v>1224</v>
      </c>
      <c r="C1011" s="78">
        <f>C1010</f>
        <v>37</v>
      </c>
      <c r="D1011" s="53">
        <v>7.5</v>
      </c>
      <c r="E1011" s="53" t="s">
        <v>2078</v>
      </c>
      <c r="F1011" s="53" t="s">
        <v>440</v>
      </c>
      <c r="G1011" s="53" t="s">
        <v>2089</v>
      </c>
      <c r="H1011" s="53" t="s">
        <v>2088</v>
      </c>
      <c r="I1011" s="53" t="s">
        <v>447</v>
      </c>
      <c r="J1011" s="53" t="s">
        <v>1992</v>
      </c>
      <c r="K1011" s="53" t="s">
        <v>2010</v>
      </c>
    </row>
    <row r="1012" spans="1:11" x14ac:dyDescent="0.3">
      <c r="A1012" t="str">
        <f>DataInput[[#This Row],[Taxonomy]]&amp;DataInput[[#This Row],[South Africa Activity No]]&amp;DataInput[[#This Row],[Environmental Objectives]]</f>
        <v>Singapore7.5.3Sustainable use of water and marine resources</v>
      </c>
      <c r="B1012" t="s">
        <v>1224</v>
      </c>
      <c r="C1012" s="78">
        <f>C1011</f>
        <v>37</v>
      </c>
      <c r="D1012" s="53">
        <v>7.5</v>
      </c>
      <c r="E1012" s="53" t="s">
        <v>2078</v>
      </c>
      <c r="F1012" s="53" t="s">
        <v>440</v>
      </c>
      <c r="G1012" s="53" t="s">
        <v>2089</v>
      </c>
      <c r="H1012" s="53" t="s">
        <v>2088</v>
      </c>
      <c r="I1012" s="53" t="s">
        <v>447</v>
      </c>
      <c r="J1012" s="53" t="s">
        <v>2009</v>
      </c>
      <c r="K1012" s="53" t="s">
        <v>1455</v>
      </c>
    </row>
    <row r="1013" spans="1:11" x14ac:dyDescent="0.3">
      <c r="A1013" t="str">
        <f>DataInput[[#This Row],[Taxonomy]]&amp;DataInput[[#This Row],[South Africa Activity No]]&amp;DataInput[[#This Row],[Environmental Objectives]]</f>
        <v>Singapore7.5.3Ecosystem protection and 
restoration</v>
      </c>
      <c r="B1013" t="s">
        <v>1224</v>
      </c>
      <c r="C1013" s="78">
        <f>C1012</f>
        <v>37</v>
      </c>
      <c r="D1013" s="53">
        <v>7.5</v>
      </c>
      <c r="E1013" s="53" t="s">
        <v>2078</v>
      </c>
      <c r="F1013" s="53" t="s">
        <v>440</v>
      </c>
      <c r="G1013" s="53" t="s">
        <v>2089</v>
      </c>
      <c r="H1013" s="53" t="s">
        <v>2088</v>
      </c>
      <c r="I1013" s="53" t="s">
        <v>447</v>
      </c>
      <c r="J1013" s="53" t="s">
        <v>2007</v>
      </c>
      <c r="K1013" s="53" t="s">
        <v>1455</v>
      </c>
    </row>
    <row r="1014" spans="1:11" x14ac:dyDescent="0.3">
      <c r="A1014" t="str">
        <f>DataInput[[#This Row],[Taxonomy]]&amp;DataInput[[#This Row],[South Africa Activity No]]&amp;DataInput[[#This Row],[Environmental Objectives]]</f>
        <v>Singapore7.5.3Pollution prevention</v>
      </c>
      <c r="B1014" t="s">
        <v>1224</v>
      </c>
      <c r="C1014" s="78">
        <f>C1013</f>
        <v>37</v>
      </c>
      <c r="D1014" s="53">
        <v>7.5</v>
      </c>
      <c r="E1014" s="53" t="s">
        <v>2078</v>
      </c>
      <c r="F1014" s="53" t="s">
        <v>440</v>
      </c>
      <c r="G1014" s="53" t="s">
        <v>2089</v>
      </c>
      <c r="H1014" s="53" t="s">
        <v>2088</v>
      </c>
      <c r="I1014" s="53" t="s">
        <v>447</v>
      </c>
      <c r="J1014" s="53" t="s">
        <v>2003</v>
      </c>
      <c r="K1014" s="53" t="s">
        <v>2098</v>
      </c>
    </row>
    <row r="1015" spans="1:11" x14ac:dyDescent="0.3">
      <c r="A1015" t="str">
        <f>DataInput[[#This Row],[Taxonomy]]&amp;DataInput[[#This Row],[South Africa Activity No]]&amp;DataInput[[#This Row],[Environmental Objectives]]</f>
        <v>Singapore7.5.3Sustainable resource use and circularity</v>
      </c>
      <c r="B1015" t="s">
        <v>1224</v>
      </c>
      <c r="C1015" s="78">
        <f>C1014</f>
        <v>37</v>
      </c>
      <c r="D1015" s="53">
        <v>7.5</v>
      </c>
      <c r="E1015" s="53" t="s">
        <v>2078</v>
      </c>
      <c r="F1015" s="53" t="s">
        <v>440</v>
      </c>
      <c r="G1015" s="53" t="s">
        <v>2089</v>
      </c>
      <c r="H1015" s="53" t="s">
        <v>2088</v>
      </c>
      <c r="I1015" s="53" t="s">
        <v>447</v>
      </c>
      <c r="J1015" s="53" t="s">
        <v>1959</v>
      </c>
      <c r="K1015" s="53" t="s">
        <v>2095</v>
      </c>
    </row>
    <row r="1016" spans="1:11" x14ac:dyDescent="0.3">
      <c r="A1016" t="str">
        <f>DataInput[[#This Row],[Taxonomy]]&amp;DataInput[[#This Row],[South Africa Activity No]]&amp;DataInput[[#This Row],[Environmental Objectives]]</f>
        <v>Singapore7.5.4Climate change mitigation</v>
      </c>
      <c r="B1016" t="s">
        <v>1224</v>
      </c>
      <c r="C1016" s="78">
        <v>38</v>
      </c>
      <c r="D1016" s="53">
        <v>7.5</v>
      </c>
      <c r="E1016" s="53" t="s">
        <v>2078</v>
      </c>
      <c r="F1016" s="53" t="s">
        <v>440</v>
      </c>
      <c r="G1016" s="53" t="s">
        <v>2076</v>
      </c>
      <c r="H1016" s="53" t="s">
        <v>2075</v>
      </c>
      <c r="I1016" s="53" t="s">
        <v>454</v>
      </c>
      <c r="J1016" s="53" t="s">
        <v>2477</v>
      </c>
      <c r="K1016" s="53" t="s">
        <v>1455</v>
      </c>
    </row>
    <row r="1017" spans="1:11" x14ac:dyDescent="0.3">
      <c r="A1017" t="str">
        <f>DataInput[[#This Row],[Taxonomy]]&amp;DataInput[[#This Row],[South Africa Activity No]]&amp;DataInput[[#This Row],[Environmental Objectives]]</f>
        <v>Singapore7.5.4Climate change adaptation</v>
      </c>
      <c r="B1017" t="s">
        <v>1224</v>
      </c>
      <c r="C1017" s="78">
        <f>C1016</f>
        <v>38</v>
      </c>
      <c r="D1017" s="53">
        <v>7.5</v>
      </c>
      <c r="E1017" s="53" t="s">
        <v>2078</v>
      </c>
      <c r="F1017" s="53" t="s">
        <v>440</v>
      </c>
      <c r="G1017" s="53" t="s">
        <v>2076</v>
      </c>
      <c r="H1017" s="53" t="s">
        <v>2075</v>
      </c>
      <c r="I1017" s="53" t="s">
        <v>454</v>
      </c>
      <c r="J1017" s="53" t="s">
        <v>1992</v>
      </c>
      <c r="K1017" s="53" t="s">
        <v>2010</v>
      </c>
    </row>
    <row r="1018" spans="1:11" x14ac:dyDescent="0.3">
      <c r="A1018" t="str">
        <f>DataInput[[#This Row],[Taxonomy]]&amp;DataInput[[#This Row],[South Africa Activity No]]&amp;DataInput[[#This Row],[Environmental Objectives]]</f>
        <v>Singapore7.5.4Sustainable use of water and marine resources</v>
      </c>
      <c r="B1018" t="s">
        <v>1224</v>
      </c>
      <c r="C1018" s="78">
        <f>C1017</f>
        <v>38</v>
      </c>
      <c r="D1018" s="53">
        <v>7.5</v>
      </c>
      <c r="E1018" s="53" t="s">
        <v>2078</v>
      </c>
      <c r="F1018" s="53" t="s">
        <v>440</v>
      </c>
      <c r="G1018" s="53" t="s">
        <v>2076</v>
      </c>
      <c r="H1018" s="53" t="s">
        <v>2075</v>
      </c>
      <c r="I1018" s="53" t="s">
        <v>454</v>
      </c>
      <c r="J1018" s="53" t="s">
        <v>2009</v>
      </c>
      <c r="K1018" s="53" t="s">
        <v>1455</v>
      </c>
    </row>
    <row r="1019" spans="1:11" x14ac:dyDescent="0.3">
      <c r="A1019" t="str">
        <f>DataInput[[#This Row],[Taxonomy]]&amp;DataInput[[#This Row],[South Africa Activity No]]&amp;DataInput[[#This Row],[Environmental Objectives]]</f>
        <v>Singapore7.5.4Ecosystem protection and 
restoration</v>
      </c>
      <c r="B1019" t="s">
        <v>1224</v>
      </c>
      <c r="C1019" s="78">
        <f>C1018</f>
        <v>38</v>
      </c>
      <c r="D1019" s="53">
        <v>7.5</v>
      </c>
      <c r="E1019" s="53" t="s">
        <v>2078</v>
      </c>
      <c r="F1019" s="53" t="s">
        <v>440</v>
      </c>
      <c r="G1019" s="53" t="s">
        <v>2076</v>
      </c>
      <c r="H1019" s="53" t="s">
        <v>2075</v>
      </c>
      <c r="I1019" s="53" t="s">
        <v>454</v>
      </c>
      <c r="J1019" s="53" t="s">
        <v>2007</v>
      </c>
      <c r="K1019" s="53" t="s">
        <v>2082</v>
      </c>
    </row>
    <row r="1020" spans="1:11" x14ac:dyDescent="0.3">
      <c r="A1020" t="str">
        <f>DataInput[[#This Row],[Taxonomy]]&amp;DataInput[[#This Row],[South Africa Activity No]]&amp;DataInput[[#This Row],[Environmental Objectives]]</f>
        <v>Singapore7.5.4Pollution prevention</v>
      </c>
      <c r="B1020" t="s">
        <v>1224</v>
      </c>
      <c r="C1020" s="78">
        <f>C1019</f>
        <v>38</v>
      </c>
      <c r="D1020" s="53">
        <v>7.5</v>
      </c>
      <c r="E1020" s="53" t="s">
        <v>2078</v>
      </c>
      <c r="F1020" s="53" t="s">
        <v>440</v>
      </c>
      <c r="G1020" s="53" t="s">
        <v>2076</v>
      </c>
      <c r="H1020" s="53" t="s">
        <v>2075</v>
      </c>
      <c r="I1020" s="53" t="s">
        <v>454</v>
      </c>
      <c r="J1020" s="53" t="s">
        <v>2003</v>
      </c>
      <c r="K1020" s="53" t="s">
        <v>2079</v>
      </c>
    </row>
    <row r="1021" spans="1:11" x14ac:dyDescent="0.3">
      <c r="A1021" t="str">
        <f>DataInput[[#This Row],[Taxonomy]]&amp;DataInput[[#This Row],[South Africa Activity No]]&amp;DataInput[[#This Row],[Environmental Objectives]]</f>
        <v>Singapore7.5.4Sustainable resource use and circularity</v>
      </c>
      <c r="B1021" t="s">
        <v>1224</v>
      </c>
      <c r="C1021" s="78">
        <f>C1020</f>
        <v>38</v>
      </c>
      <c r="D1021" s="53">
        <v>7.5</v>
      </c>
      <c r="E1021" s="53" t="s">
        <v>2078</v>
      </c>
      <c r="F1021" s="53" t="s">
        <v>440</v>
      </c>
      <c r="G1021" s="53" t="s">
        <v>2076</v>
      </c>
      <c r="H1021" s="53" t="s">
        <v>2075</v>
      </c>
      <c r="I1021" s="53" t="s">
        <v>454</v>
      </c>
      <c r="J1021" s="53" t="s">
        <v>1959</v>
      </c>
      <c r="K1021" s="53" t="s">
        <v>2071</v>
      </c>
    </row>
    <row r="1022" spans="1:11" x14ac:dyDescent="0.3">
      <c r="A1022" t="str">
        <f>DataInput[[#This Row],[Taxonomy]]&amp;DataInput[[#This Row],[South Africa Activity No]]&amp;DataInput[[#This Row],[Environmental Objectives]]</f>
        <v>Singapore7.6.1Climate change mitigation</v>
      </c>
      <c r="B1022" t="s">
        <v>1224</v>
      </c>
      <c r="C1022" s="78">
        <v>39</v>
      </c>
      <c r="D1022" s="53">
        <v>7.6</v>
      </c>
      <c r="E1022" s="53" t="s">
        <v>2060</v>
      </c>
      <c r="F1022" s="53" t="s">
        <v>1450</v>
      </c>
      <c r="G1022" s="53" t="s">
        <v>2067</v>
      </c>
      <c r="H1022" s="53">
        <v>6311</v>
      </c>
      <c r="I1022" s="53" t="s">
        <v>2062</v>
      </c>
      <c r="J1022" s="53" t="s">
        <v>2477</v>
      </c>
      <c r="K1022" s="53" t="s">
        <v>1455</v>
      </c>
    </row>
    <row r="1023" spans="1:11" x14ac:dyDescent="0.3">
      <c r="A1023" t="str">
        <f>DataInput[[#This Row],[Taxonomy]]&amp;DataInput[[#This Row],[South Africa Activity No]]&amp;DataInput[[#This Row],[Environmental Objectives]]</f>
        <v>Singapore7.6.1Climate change adaptation</v>
      </c>
      <c r="B1023" t="s">
        <v>1224</v>
      </c>
      <c r="C1023" s="78">
        <f>C1022</f>
        <v>39</v>
      </c>
      <c r="D1023" s="53">
        <v>7.6</v>
      </c>
      <c r="E1023" s="53" t="s">
        <v>2060</v>
      </c>
      <c r="F1023" s="53" t="s">
        <v>1450</v>
      </c>
      <c r="G1023" s="53" t="s">
        <v>2067</v>
      </c>
      <c r="H1023" s="53">
        <v>6311</v>
      </c>
      <c r="I1023" s="53" t="s">
        <v>2062</v>
      </c>
      <c r="J1023" s="53" t="s">
        <v>1992</v>
      </c>
      <c r="K1023" s="53" t="s">
        <v>2010</v>
      </c>
    </row>
    <row r="1024" spans="1:11" x14ac:dyDescent="0.3">
      <c r="A1024" t="str">
        <f>DataInput[[#This Row],[Taxonomy]]&amp;DataInput[[#This Row],[South Africa Activity No]]&amp;DataInput[[#This Row],[Environmental Objectives]]</f>
        <v>Singapore7.6.1Sustainable use of water and marine resources</v>
      </c>
      <c r="B1024" t="s">
        <v>1224</v>
      </c>
      <c r="C1024" s="78">
        <f>C1023</f>
        <v>39</v>
      </c>
      <c r="D1024" s="53">
        <v>7.6</v>
      </c>
      <c r="E1024" s="53" t="s">
        <v>2060</v>
      </c>
      <c r="F1024" s="53" t="s">
        <v>1450</v>
      </c>
      <c r="G1024" s="53" t="s">
        <v>2067</v>
      </c>
      <c r="H1024" s="53">
        <v>6311</v>
      </c>
      <c r="I1024" s="53" t="s">
        <v>2062</v>
      </c>
      <c r="J1024" s="53" t="s">
        <v>2009</v>
      </c>
      <c r="K1024" s="53" t="s">
        <v>1455</v>
      </c>
    </row>
    <row r="1025" spans="1:11" x14ac:dyDescent="0.3">
      <c r="A1025" t="str">
        <f>DataInput[[#This Row],[Taxonomy]]&amp;DataInput[[#This Row],[South Africa Activity No]]&amp;DataInput[[#This Row],[Environmental Objectives]]</f>
        <v>Singapore7.6.1Ecosystem protection and 
restoration</v>
      </c>
      <c r="B1025" t="s">
        <v>1224</v>
      </c>
      <c r="C1025" s="78">
        <f>C1024</f>
        <v>39</v>
      </c>
      <c r="D1025" s="53">
        <v>7.6</v>
      </c>
      <c r="E1025" s="53" t="s">
        <v>2060</v>
      </c>
      <c r="F1025" s="53" t="s">
        <v>1450</v>
      </c>
      <c r="G1025" s="53" t="s">
        <v>2067</v>
      </c>
      <c r="H1025" s="53">
        <v>6311</v>
      </c>
      <c r="I1025" s="53" t="s">
        <v>2062</v>
      </c>
      <c r="J1025" s="53" t="s">
        <v>2007</v>
      </c>
      <c r="K1025" s="53" t="s">
        <v>1455</v>
      </c>
    </row>
    <row r="1026" spans="1:11" x14ac:dyDescent="0.3">
      <c r="A1026" t="str">
        <f>DataInput[[#This Row],[Taxonomy]]&amp;DataInput[[#This Row],[South Africa Activity No]]&amp;DataInput[[#This Row],[Environmental Objectives]]</f>
        <v>Singapore7.6.1Pollution prevention</v>
      </c>
      <c r="B1026" t="s">
        <v>1224</v>
      </c>
      <c r="C1026" s="78">
        <f>C1025</f>
        <v>39</v>
      </c>
      <c r="D1026" s="53">
        <v>7.6</v>
      </c>
      <c r="E1026" s="53" t="s">
        <v>2060</v>
      </c>
      <c r="F1026" s="53" t="s">
        <v>1450</v>
      </c>
      <c r="G1026" s="53" t="s">
        <v>2067</v>
      </c>
      <c r="H1026" s="53">
        <v>6311</v>
      </c>
      <c r="I1026" s="53" t="s">
        <v>2062</v>
      </c>
      <c r="J1026" s="53" t="s">
        <v>2003</v>
      </c>
      <c r="K1026" s="53" t="s">
        <v>2068</v>
      </c>
    </row>
    <row r="1027" spans="1:11" x14ac:dyDescent="0.3">
      <c r="A1027" t="str">
        <f>DataInput[[#This Row],[Taxonomy]]&amp;DataInput[[#This Row],[South Africa Activity No]]&amp;DataInput[[#This Row],[Environmental Objectives]]</f>
        <v>Singapore7.6.1Sustainable resource use and circularity</v>
      </c>
      <c r="B1027" t="s">
        <v>1224</v>
      </c>
      <c r="C1027" s="78">
        <f>C1026</f>
        <v>39</v>
      </c>
      <c r="D1027" s="53">
        <v>7.6</v>
      </c>
      <c r="E1027" s="53" t="s">
        <v>2060</v>
      </c>
      <c r="F1027" s="53" t="s">
        <v>1450</v>
      </c>
      <c r="G1027" s="53" t="s">
        <v>2067</v>
      </c>
      <c r="H1027" s="53">
        <v>6311</v>
      </c>
      <c r="I1027" s="53" t="s">
        <v>2062</v>
      </c>
      <c r="J1027" s="53" t="s">
        <v>1959</v>
      </c>
      <c r="K1027" s="53" t="s">
        <v>2061</v>
      </c>
    </row>
    <row r="1028" spans="1:11" x14ac:dyDescent="0.3">
      <c r="A1028" t="str">
        <f>DataInput[[#This Row],[Taxonomy]]&amp;DataInput[[#This Row],[South Africa Activity No]]&amp;DataInput[[#This Row],[Environmental Objectives]]</f>
        <v>Singapore7.6.2Climate change mitigation</v>
      </c>
      <c r="B1028" t="s">
        <v>1224</v>
      </c>
      <c r="C1028" s="78">
        <v>40</v>
      </c>
      <c r="D1028" s="53">
        <v>7.6</v>
      </c>
      <c r="E1028" s="53" t="s">
        <v>2060</v>
      </c>
      <c r="F1028" s="53" t="s">
        <v>1450</v>
      </c>
      <c r="G1028" s="53" t="s">
        <v>2059</v>
      </c>
      <c r="H1028" s="53">
        <v>63110</v>
      </c>
      <c r="I1028" s="53" t="s">
        <v>2056</v>
      </c>
      <c r="J1028" s="53" t="s">
        <v>2477</v>
      </c>
      <c r="K1028" s="53" t="s">
        <v>1455</v>
      </c>
    </row>
    <row r="1029" spans="1:11" x14ac:dyDescent="0.3">
      <c r="A1029" t="str">
        <f>DataInput[[#This Row],[Taxonomy]]&amp;DataInput[[#This Row],[South Africa Activity No]]&amp;DataInput[[#This Row],[Environmental Objectives]]</f>
        <v>Singapore7.6.2Climate change adaptation</v>
      </c>
      <c r="B1029" t="s">
        <v>1224</v>
      </c>
      <c r="C1029" s="78">
        <f>C1028</f>
        <v>40</v>
      </c>
      <c r="D1029" s="53">
        <v>7.6</v>
      </c>
      <c r="E1029" s="53" t="s">
        <v>2060</v>
      </c>
      <c r="F1029" s="53" t="s">
        <v>1450</v>
      </c>
      <c r="G1029" s="53" t="s">
        <v>2059</v>
      </c>
      <c r="H1029" s="53">
        <v>63110</v>
      </c>
      <c r="I1029" s="53" t="s">
        <v>2056</v>
      </c>
      <c r="J1029" s="53" t="s">
        <v>1992</v>
      </c>
      <c r="K1029" s="53" t="s">
        <v>2010</v>
      </c>
    </row>
    <row r="1030" spans="1:11" x14ac:dyDescent="0.3">
      <c r="A1030" t="str">
        <f>DataInput[[#This Row],[Taxonomy]]&amp;DataInput[[#This Row],[South Africa Activity No]]&amp;DataInput[[#This Row],[Environmental Objectives]]</f>
        <v>Singapore7.6.2Sustainable use of water and marine resources</v>
      </c>
      <c r="B1030" t="s">
        <v>1224</v>
      </c>
      <c r="C1030" s="78">
        <f>C1029</f>
        <v>40</v>
      </c>
      <c r="D1030" s="53">
        <v>7.6</v>
      </c>
      <c r="E1030" s="53" t="s">
        <v>2060</v>
      </c>
      <c r="F1030" s="53" t="s">
        <v>1450</v>
      </c>
      <c r="G1030" s="53" t="s">
        <v>2059</v>
      </c>
      <c r="H1030" s="53">
        <v>63110</v>
      </c>
      <c r="I1030" s="53" t="s">
        <v>2056</v>
      </c>
      <c r="J1030" s="53" t="s">
        <v>2009</v>
      </c>
      <c r="K1030" s="53" t="s">
        <v>1455</v>
      </c>
    </row>
    <row r="1031" spans="1:11" x14ac:dyDescent="0.3">
      <c r="A1031" t="str">
        <f>DataInput[[#This Row],[Taxonomy]]&amp;DataInput[[#This Row],[South Africa Activity No]]&amp;DataInput[[#This Row],[Environmental Objectives]]</f>
        <v>Singapore7.6.2Ecosystem protection and 
restoration</v>
      </c>
      <c r="B1031" t="s">
        <v>1224</v>
      </c>
      <c r="C1031" s="78">
        <f>C1030</f>
        <v>40</v>
      </c>
      <c r="D1031" s="53">
        <v>7.6</v>
      </c>
      <c r="E1031" s="53" t="s">
        <v>2060</v>
      </c>
      <c r="F1031" s="53" t="s">
        <v>1450</v>
      </c>
      <c r="G1031" s="53" t="s">
        <v>2059</v>
      </c>
      <c r="H1031" s="53">
        <v>63110</v>
      </c>
      <c r="I1031" s="53" t="s">
        <v>2056</v>
      </c>
      <c r="J1031" s="53" t="s">
        <v>2007</v>
      </c>
      <c r="K1031" s="53" t="s">
        <v>1455</v>
      </c>
    </row>
    <row r="1032" spans="1:11" x14ac:dyDescent="0.3">
      <c r="A1032" t="str">
        <f>DataInput[[#This Row],[Taxonomy]]&amp;DataInput[[#This Row],[South Africa Activity No]]&amp;DataInput[[#This Row],[Environmental Objectives]]</f>
        <v>Singapore7.6.2Pollution prevention</v>
      </c>
      <c r="B1032" t="s">
        <v>1224</v>
      </c>
      <c r="C1032" s="78">
        <f>C1031</f>
        <v>40</v>
      </c>
      <c r="D1032" s="53">
        <v>7.6</v>
      </c>
      <c r="E1032" s="53" t="s">
        <v>2060</v>
      </c>
      <c r="F1032" s="53" t="s">
        <v>1450</v>
      </c>
      <c r="G1032" s="53" t="s">
        <v>2059</v>
      </c>
      <c r="H1032" s="53">
        <v>63110</v>
      </c>
      <c r="I1032" s="53" t="s">
        <v>2056</v>
      </c>
      <c r="J1032" s="53" t="s">
        <v>2003</v>
      </c>
      <c r="K1032" s="53" t="s">
        <v>1455</v>
      </c>
    </row>
    <row r="1033" spans="1:11" x14ac:dyDescent="0.3">
      <c r="A1033" t="str">
        <f>DataInput[[#This Row],[Taxonomy]]&amp;DataInput[[#This Row],[South Africa Activity No]]&amp;DataInput[[#This Row],[Environmental Objectives]]</f>
        <v>Singapore7.6.2Sustainable resource use and circularity</v>
      </c>
      <c r="B1033" t="s">
        <v>1224</v>
      </c>
      <c r="C1033" s="78">
        <f>C1032</f>
        <v>40</v>
      </c>
      <c r="D1033" s="53">
        <v>7.6</v>
      </c>
      <c r="E1033" s="53" t="s">
        <v>2060</v>
      </c>
      <c r="F1033" s="53" t="s">
        <v>1450</v>
      </c>
      <c r="G1033" s="53" t="s">
        <v>2059</v>
      </c>
      <c r="H1033" s="53">
        <v>63110</v>
      </c>
      <c r="I1033" s="53" t="s">
        <v>2056</v>
      </c>
      <c r="J1033" s="53" t="s">
        <v>1959</v>
      </c>
      <c r="K1033" s="53" t="s">
        <v>1455</v>
      </c>
    </row>
    <row r="1034" spans="1:11" x14ac:dyDescent="0.3">
      <c r="A1034" t="str">
        <f>DataInput[[#This Row],[Taxonomy]]&amp;DataInput[[#This Row],[South Africa Activity No]]&amp;DataInput[[#This Row],[Environmental Objectives]]</f>
        <v>Singapore7.7.1Climate change mitigation</v>
      </c>
      <c r="B1034" t="s">
        <v>1224</v>
      </c>
      <c r="C1034" s="78">
        <v>41</v>
      </c>
      <c r="D1034" s="53">
        <v>7.7</v>
      </c>
      <c r="E1034" s="53" t="s">
        <v>364</v>
      </c>
      <c r="F1034" s="53" t="s">
        <v>2000</v>
      </c>
      <c r="G1034" s="53" t="s">
        <v>2042</v>
      </c>
      <c r="H1034" s="53">
        <v>41000</v>
      </c>
      <c r="I1034" s="53" t="s">
        <v>899</v>
      </c>
      <c r="J1034" s="53" t="s">
        <v>2477</v>
      </c>
      <c r="K1034" s="53" t="s">
        <v>1455</v>
      </c>
    </row>
    <row r="1035" spans="1:11" x14ac:dyDescent="0.3">
      <c r="A1035" t="str">
        <f>DataInput[[#This Row],[Taxonomy]]&amp;DataInput[[#This Row],[South Africa Activity No]]&amp;DataInput[[#This Row],[Environmental Objectives]]</f>
        <v>Singapore7.7.1Climate change adaptation</v>
      </c>
      <c r="B1035" t="s">
        <v>1224</v>
      </c>
      <c r="C1035" s="78">
        <f>C1034</f>
        <v>41</v>
      </c>
      <c r="D1035" s="53">
        <v>7.7</v>
      </c>
      <c r="E1035" s="53" t="s">
        <v>364</v>
      </c>
      <c r="F1035" s="53" t="s">
        <v>2000</v>
      </c>
      <c r="G1035" s="53" t="s">
        <v>2042</v>
      </c>
      <c r="H1035" s="53">
        <v>41000</v>
      </c>
      <c r="I1035" s="53" t="s">
        <v>899</v>
      </c>
      <c r="J1035" s="53" t="s">
        <v>1992</v>
      </c>
      <c r="K1035" s="53" t="s">
        <v>2010</v>
      </c>
    </row>
    <row r="1036" spans="1:11" x14ac:dyDescent="0.3">
      <c r="A1036" t="str">
        <f>DataInput[[#This Row],[Taxonomy]]&amp;DataInput[[#This Row],[South Africa Activity No]]&amp;DataInput[[#This Row],[Environmental Objectives]]</f>
        <v>Singapore7.7.1Sustainable use of water and marine resources</v>
      </c>
      <c r="B1036" t="s">
        <v>1224</v>
      </c>
      <c r="C1036" s="78">
        <f>C1035</f>
        <v>41</v>
      </c>
      <c r="D1036" s="53">
        <v>7.7</v>
      </c>
      <c r="E1036" s="53" t="s">
        <v>364</v>
      </c>
      <c r="F1036" s="53" t="s">
        <v>2000</v>
      </c>
      <c r="G1036" s="53" t="s">
        <v>2042</v>
      </c>
      <c r="H1036" s="53">
        <v>41000</v>
      </c>
      <c r="I1036" s="53" t="s">
        <v>899</v>
      </c>
      <c r="J1036" s="53" t="s">
        <v>2009</v>
      </c>
      <c r="K1036" s="53" t="s">
        <v>1455</v>
      </c>
    </row>
    <row r="1037" spans="1:11" x14ac:dyDescent="0.3">
      <c r="A1037" t="str">
        <f>DataInput[[#This Row],[Taxonomy]]&amp;DataInput[[#This Row],[South Africa Activity No]]&amp;DataInput[[#This Row],[Environmental Objectives]]</f>
        <v>Singapore7.7.1Ecosystem protection and 
restoration</v>
      </c>
      <c r="B1037" t="s">
        <v>1224</v>
      </c>
      <c r="C1037" s="78">
        <f>C1036</f>
        <v>41</v>
      </c>
      <c r="D1037" s="53">
        <v>7.7</v>
      </c>
      <c r="E1037" s="53" t="s">
        <v>364</v>
      </c>
      <c r="F1037" s="53" t="s">
        <v>2000</v>
      </c>
      <c r="G1037" s="53" t="s">
        <v>2042</v>
      </c>
      <c r="H1037" s="53">
        <v>41000</v>
      </c>
      <c r="I1037" s="53" t="s">
        <v>899</v>
      </c>
      <c r="J1037" s="53" t="s">
        <v>2007</v>
      </c>
      <c r="K1037" s="53" t="s">
        <v>2004</v>
      </c>
    </row>
    <row r="1038" spans="1:11" x14ac:dyDescent="0.3">
      <c r="A1038" t="str">
        <f>DataInput[[#This Row],[Taxonomy]]&amp;DataInput[[#This Row],[South Africa Activity No]]&amp;DataInput[[#This Row],[Environmental Objectives]]</f>
        <v>Singapore7.7.1Pollution prevention</v>
      </c>
      <c r="B1038" t="s">
        <v>1224</v>
      </c>
      <c r="C1038" s="78">
        <f>C1037</f>
        <v>41</v>
      </c>
      <c r="D1038" s="53">
        <v>7.7</v>
      </c>
      <c r="E1038" s="53" t="s">
        <v>364</v>
      </c>
      <c r="F1038" s="53" t="s">
        <v>2000</v>
      </c>
      <c r="G1038" s="53" t="s">
        <v>2042</v>
      </c>
      <c r="H1038" s="53">
        <v>41000</v>
      </c>
      <c r="I1038" s="53" t="s">
        <v>899</v>
      </c>
      <c r="J1038" s="53" t="s">
        <v>2003</v>
      </c>
      <c r="K1038" s="53" t="s">
        <v>2043</v>
      </c>
    </row>
    <row r="1039" spans="1:11" x14ac:dyDescent="0.3">
      <c r="A1039" t="str">
        <f>DataInput[[#This Row],[Taxonomy]]&amp;DataInput[[#This Row],[South Africa Activity No]]&amp;DataInput[[#This Row],[Environmental Objectives]]</f>
        <v>Singapore7.7.1Sustainable resource use and circularity</v>
      </c>
      <c r="B1039" t="s">
        <v>1224</v>
      </c>
      <c r="C1039" s="78">
        <f>C1038</f>
        <v>41</v>
      </c>
      <c r="D1039" s="53">
        <v>7.7</v>
      </c>
      <c r="E1039" s="53" t="s">
        <v>364</v>
      </c>
      <c r="F1039" s="53" t="s">
        <v>2000</v>
      </c>
      <c r="G1039" s="53" t="s">
        <v>2042</v>
      </c>
      <c r="H1039" s="53">
        <v>41000</v>
      </c>
      <c r="I1039" s="53" t="s">
        <v>899</v>
      </c>
      <c r="J1039" s="53" t="s">
        <v>1959</v>
      </c>
      <c r="K1039" s="53" t="s">
        <v>2037</v>
      </c>
    </row>
    <row r="1040" spans="1:11" x14ac:dyDescent="0.3">
      <c r="A1040" t="str">
        <f>DataInput[[#This Row],[Taxonomy]]&amp;DataInput[[#This Row],[South Africa Activity No]]&amp;DataInput[[#This Row],[Environmental Objectives]]</f>
        <v>Singapore7.7.2Climate change mitigation</v>
      </c>
      <c r="B1040" t="s">
        <v>1224</v>
      </c>
      <c r="C1040" s="78">
        <v>42</v>
      </c>
      <c r="D1040" s="53">
        <v>7.7</v>
      </c>
      <c r="E1040" s="53" t="s">
        <v>364</v>
      </c>
      <c r="F1040" s="53" t="s">
        <v>2000</v>
      </c>
      <c r="G1040" s="53" t="s">
        <v>2028</v>
      </c>
      <c r="H1040" s="53">
        <v>41000</v>
      </c>
      <c r="I1040" s="53" t="s">
        <v>904</v>
      </c>
      <c r="J1040" s="53" t="s">
        <v>2477</v>
      </c>
      <c r="K1040" s="53" t="s">
        <v>1455</v>
      </c>
    </row>
    <row r="1041" spans="1:11" x14ac:dyDescent="0.3">
      <c r="A1041" t="str">
        <f>DataInput[[#This Row],[Taxonomy]]&amp;DataInput[[#This Row],[South Africa Activity No]]&amp;DataInput[[#This Row],[Environmental Objectives]]</f>
        <v>Singapore7.7.2Climate change adaptation</v>
      </c>
      <c r="B1041" t="s">
        <v>1224</v>
      </c>
      <c r="C1041" s="78">
        <f>C1040</f>
        <v>42</v>
      </c>
      <c r="D1041" s="53">
        <v>7.7</v>
      </c>
      <c r="E1041" s="53" t="s">
        <v>364</v>
      </c>
      <c r="F1041" s="53" t="s">
        <v>2000</v>
      </c>
      <c r="G1041" s="53" t="s">
        <v>2028</v>
      </c>
      <c r="H1041" s="53">
        <v>41000</v>
      </c>
      <c r="I1041" s="53" t="s">
        <v>904</v>
      </c>
      <c r="J1041" s="53" t="s">
        <v>1992</v>
      </c>
      <c r="K1041" s="53" t="s">
        <v>2010</v>
      </c>
    </row>
    <row r="1042" spans="1:11" x14ac:dyDescent="0.3">
      <c r="A1042" t="str">
        <f>DataInput[[#This Row],[Taxonomy]]&amp;DataInput[[#This Row],[South Africa Activity No]]&amp;DataInput[[#This Row],[Environmental Objectives]]</f>
        <v>Singapore7.7.2Sustainable use of water and marine resources</v>
      </c>
      <c r="B1042" t="s">
        <v>1224</v>
      </c>
      <c r="C1042" s="78">
        <f>C1041</f>
        <v>42</v>
      </c>
      <c r="D1042" s="53">
        <v>7.7</v>
      </c>
      <c r="E1042" s="53" t="s">
        <v>364</v>
      </c>
      <c r="F1042" s="53" t="s">
        <v>2000</v>
      </c>
      <c r="G1042" s="53" t="s">
        <v>2028</v>
      </c>
      <c r="H1042" s="53">
        <v>41000</v>
      </c>
      <c r="I1042" s="53" t="s">
        <v>904</v>
      </c>
      <c r="J1042" s="53" t="s">
        <v>2009</v>
      </c>
      <c r="K1042" s="53" t="s">
        <v>1455</v>
      </c>
    </row>
    <row r="1043" spans="1:11" x14ac:dyDescent="0.3">
      <c r="A1043" t="str">
        <f>DataInput[[#This Row],[Taxonomy]]&amp;DataInput[[#This Row],[South Africa Activity No]]&amp;DataInput[[#This Row],[Environmental Objectives]]</f>
        <v>Singapore7.7.2Ecosystem protection and 
restoration</v>
      </c>
      <c r="B1043" t="s">
        <v>1224</v>
      </c>
      <c r="C1043" s="78">
        <f>C1042</f>
        <v>42</v>
      </c>
      <c r="D1043" s="53">
        <v>7.7</v>
      </c>
      <c r="E1043" s="53" t="s">
        <v>364</v>
      </c>
      <c r="F1043" s="53" t="s">
        <v>2000</v>
      </c>
      <c r="G1043" s="53" t="s">
        <v>2028</v>
      </c>
      <c r="H1043" s="53">
        <v>41000</v>
      </c>
      <c r="I1043" s="53" t="s">
        <v>904</v>
      </c>
      <c r="J1043" s="53" t="s">
        <v>2007</v>
      </c>
      <c r="K1043" s="53" t="s">
        <v>2033</v>
      </c>
    </row>
    <row r="1044" spans="1:11" x14ac:dyDescent="0.3">
      <c r="A1044" t="str">
        <f>DataInput[[#This Row],[Taxonomy]]&amp;DataInput[[#This Row],[South Africa Activity No]]&amp;DataInput[[#This Row],[Environmental Objectives]]</f>
        <v>Singapore7.7.2Pollution prevention</v>
      </c>
      <c r="B1044" t="s">
        <v>1224</v>
      </c>
      <c r="C1044" s="78">
        <f>C1043</f>
        <v>42</v>
      </c>
      <c r="D1044" s="53">
        <v>7.7</v>
      </c>
      <c r="E1044" s="53" t="s">
        <v>364</v>
      </c>
      <c r="F1044" s="53" t="s">
        <v>2000</v>
      </c>
      <c r="G1044" s="53" t="s">
        <v>2028</v>
      </c>
      <c r="H1044" s="53">
        <v>41000</v>
      </c>
      <c r="I1044" s="53" t="s">
        <v>904</v>
      </c>
      <c r="J1044" s="53" t="s">
        <v>2003</v>
      </c>
      <c r="K1044" s="53" t="s">
        <v>2030</v>
      </c>
    </row>
    <row r="1045" spans="1:11" x14ac:dyDescent="0.3">
      <c r="A1045" t="str">
        <f>DataInput[[#This Row],[Taxonomy]]&amp;DataInput[[#This Row],[South Africa Activity No]]&amp;DataInput[[#This Row],[Environmental Objectives]]</f>
        <v>Singapore7.7.2Sustainable resource use and circularity</v>
      </c>
      <c r="B1045" t="s">
        <v>1224</v>
      </c>
      <c r="C1045" s="78">
        <f>C1044</f>
        <v>42</v>
      </c>
      <c r="D1045" s="53">
        <v>7.7</v>
      </c>
      <c r="E1045" s="53" t="s">
        <v>364</v>
      </c>
      <c r="F1045" s="53" t="s">
        <v>2000</v>
      </c>
      <c r="G1045" s="53" t="s">
        <v>2028</v>
      </c>
      <c r="H1045" s="53">
        <v>41000</v>
      </c>
      <c r="I1045" s="53" t="s">
        <v>904</v>
      </c>
      <c r="J1045" s="53" t="s">
        <v>1959</v>
      </c>
      <c r="K1045" s="53" t="s">
        <v>2024</v>
      </c>
    </row>
    <row r="1046" spans="1:11" x14ac:dyDescent="0.3">
      <c r="A1046" t="str">
        <f>DataInput[[#This Row],[Taxonomy]]&amp;DataInput[[#This Row],[South Africa Activity No]]&amp;DataInput[[#This Row],[Environmental Objectives]]</f>
        <v>Singapore7.7.3Climate change mitigation</v>
      </c>
      <c r="B1046" t="s">
        <v>1224</v>
      </c>
      <c r="C1046" s="78">
        <v>43</v>
      </c>
      <c r="D1046" s="53">
        <v>7.7</v>
      </c>
      <c r="E1046" s="53" t="s">
        <v>364</v>
      </c>
      <c r="F1046" s="53" t="s">
        <v>2000</v>
      </c>
      <c r="G1046" s="53" t="s">
        <v>2018</v>
      </c>
      <c r="H1046" s="53">
        <v>43</v>
      </c>
      <c r="I1046" s="57" t="s">
        <v>2014</v>
      </c>
      <c r="J1046" s="53" t="s">
        <v>2477</v>
      </c>
      <c r="K1046" s="57" t="s">
        <v>2014</v>
      </c>
    </row>
    <row r="1047" spans="1:11" x14ac:dyDescent="0.3">
      <c r="A1047" t="str">
        <f>DataInput[[#This Row],[Taxonomy]]&amp;DataInput[[#This Row],[South Africa Activity No]]&amp;DataInput[[#This Row],[Environmental Objectives]]</f>
        <v>Singapore7.7.3Climate change adaptation</v>
      </c>
      <c r="B1047" t="s">
        <v>1224</v>
      </c>
      <c r="C1047" s="78">
        <f>C1046</f>
        <v>43</v>
      </c>
      <c r="D1047" s="53">
        <v>7.7</v>
      </c>
      <c r="E1047" s="53" t="s">
        <v>364</v>
      </c>
      <c r="F1047" s="53" t="s">
        <v>2000</v>
      </c>
      <c r="G1047" s="53" t="s">
        <v>2018</v>
      </c>
      <c r="H1047" s="53">
        <v>43</v>
      </c>
      <c r="I1047" s="57" t="s">
        <v>2014</v>
      </c>
      <c r="J1047" s="53" t="s">
        <v>1992</v>
      </c>
      <c r="K1047" s="57" t="s">
        <v>2014</v>
      </c>
    </row>
    <row r="1048" spans="1:11" x14ac:dyDescent="0.3">
      <c r="A1048" t="str">
        <f>DataInput[[#This Row],[Taxonomy]]&amp;DataInput[[#This Row],[South Africa Activity No]]&amp;DataInput[[#This Row],[Environmental Objectives]]</f>
        <v>Singapore7.7.3Sustainable use of water and marine resources</v>
      </c>
      <c r="B1048" t="s">
        <v>1224</v>
      </c>
      <c r="C1048" s="78">
        <f>C1047</f>
        <v>43</v>
      </c>
      <c r="D1048" s="53">
        <v>7.7</v>
      </c>
      <c r="E1048" s="53" t="s">
        <v>364</v>
      </c>
      <c r="F1048" s="53" t="s">
        <v>2000</v>
      </c>
      <c r="G1048" s="53" t="s">
        <v>2018</v>
      </c>
      <c r="H1048" s="53">
        <v>43</v>
      </c>
      <c r="I1048" s="57" t="s">
        <v>2014</v>
      </c>
      <c r="J1048" s="53" t="s">
        <v>2009</v>
      </c>
      <c r="K1048" s="57" t="s">
        <v>2014</v>
      </c>
    </row>
    <row r="1049" spans="1:11" x14ac:dyDescent="0.3">
      <c r="A1049" t="str">
        <f>DataInput[[#This Row],[Taxonomy]]&amp;DataInput[[#This Row],[South Africa Activity No]]&amp;DataInput[[#This Row],[Environmental Objectives]]</f>
        <v>Singapore7.7.3Ecosystem protection and 
restoration</v>
      </c>
      <c r="B1049" t="s">
        <v>1224</v>
      </c>
      <c r="C1049" s="78">
        <f>C1048</f>
        <v>43</v>
      </c>
      <c r="D1049" s="53">
        <v>7.7</v>
      </c>
      <c r="E1049" s="53" t="s">
        <v>364</v>
      </c>
      <c r="F1049" s="53" t="s">
        <v>2000</v>
      </c>
      <c r="G1049" s="53" t="s">
        <v>2018</v>
      </c>
      <c r="H1049" s="53">
        <v>43</v>
      </c>
      <c r="I1049" s="57" t="s">
        <v>2014</v>
      </c>
      <c r="J1049" s="53" t="s">
        <v>2007</v>
      </c>
      <c r="K1049" s="57" t="s">
        <v>2014</v>
      </c>
    </row>
    <row r="1050" spans="1:11" x14ac:dyDescent="0.3">
      <c r="A1050" t="str">
        <f>DataInput[[#This Row],[Taxonomy]]&amp;DataInput[[#This Row],[South Africa Activity No]]&amp;DataInput[[#This Row],[Environmental Objectives]]</f>
        <v>Singapore7.7.3Pollution prevention</v>
      </c>
      <c r="B1050" t="s">
        <v>1224</v>
      </c>
      <c r="C1050" s="78">
        <f>C1049</f>
        <v>43</v>
      </c>
      <c r="D1050" s="53">
        <v>7.7</v>
      </c>
      <c r="E1050" s="53" t="s">
        <v>364</v>
      </c>
      <c r="F1050" s="53" t="s">
        <v>2000</v>
      </c>
      <c r="G1050" s="53" t="s">
        <v>2018</v>
      </c>
      <c r="H1050" s="53">
        <v>43</v>
      </c>
      <c r="I1050" s="57" t="s">
        <v>2014</v>
      </c>
      <c r="J1050" s="53" t="s">
        <v>2003</v>
      </c>
      <c r="K1050" s="57" t="s">
        <v>2014</v>
      </c>
    </row>
    <row r="1051" spans="1:11" x14ac:dyDescent="0.3">
      <c r="A1051" t="str">
        <f>DataInput[[#This Row],[Taxonomy]]&amp;DataInput[[#This Row],[South Africa Activity No]]&amp;DataInput[[#This Row],[Environmental Objectives]]</f>
        <v>Singapore7.7.3Sustainable resource use and circularity</v>
      </c>
      <c r="B1051" t="s">
        <v>1224</v>
      </c>
      <c r="C1051" s="78">
        <f>C1050</f>
        <v>43</v>
      </c>
      <c r="D1051" s="53">
        <v>7.7</v>
      </c>
      <c r="E1051" s="53" t="s">
        <v>364</v>
      </c>
      <c r="F1051" s="53" t="s">
        <v>2000</v>
      </c>
      <c r="G1051" s="53" t="s">
        <v>2018</v>
      </c>
      <c r="H1051" s="53">
        <v>43</v>
      </c>
      <c r="I1051" s="57" t="s">
        <v>2014</v>
      </c>
      <c r="J1051" s="53" t="s">
        <v>1959</v>
      </c>
      <c r="K1051" s="57" t="s">
        <v>2014</v>
      </c>
    </row>
    <row r="1052" spans="1:11" x14ac:dyDescent="0.3">
      <c r="A1052" t="str">
        <f>DataInput[[#This Row],[Taxonomy]]&amp;DataInput[[#This Row],[South Africa Activity No]]&amp;DataInput[[#This Row],[Environmental Objectives]]</f>
        <v>Singapore7.7.4Climate change mitigation</v>
      </c>
      <c r="B1052" t="s">
        <v>1224</v>
      </c>
      <c r="C1052" s="78">
        <v>44</v>
      </c>
      <c r="D1052" s="53">
        <v>7.7</v>
      </c>
      <c r="E1052" s="53" t="s">
        <v>364</v>
      </c>
      <c r="F1052" s="53" t="s">
        <v>2000</v>
      </c>
      <c r="G1052" s="53" t="s">
        <v>1999</v>
      </c>
      <c r="H1052" s="53">
        <v>68</v>
      </c>
      <c r="I1052" s="53" t="s">
        <v>1299</v>
      </c>
      <c r="J1052" s="53" t="s">
        <v>2477</v>
      </c>
      <c r="K1052" s="53" t="s">
        <v>1455</v>
      </c>
    </row>
    <row r="1053" spans="1:11" x14ac:dyDescent="0.3">
      <c r="A1053" t="str">
        <f>DataInput[[#This Row],[Taxonomy]]&amp;DataInput[[#This Row],[South Africa Activity No]]&amp;DataInput[[#This Row],[Environmental Objectives]]</f>
        <v>Singapore7.7.4Climate change adaptation</v>
      </c>
      <c r="B1053" t="s">
        <v>1224</v>
      </c>
      <c r="C1053" s="78">
        <f>C1052</f>
        <v>44</v>
      </c>
      <c r="D1053" s="53">
        <v>7.7</v>
      </c>
      <c r="E1053" s="53" t="s">
        <v>364</v>
      </c>
      <c r="F1053" s="53" t="s">
        <v>2000</v>
      </c>
      <c r="G1053" s="53" t="s">
        <v>1999</v>
      </c>
      <c r="H1053" s="53">
        <v>68</v>
      </c>
      <c r="I1053" s="53" t="s">
        <v>1299</v>
      </c>
      <c r="J1053" s="53" t="s">
        <v>1992</v>
      </c>
      <c r="K1053" s="53" t="s">
        <v>2010</v>
      </c>
    </row>
    <row r="1054" spans="1:11" x14ac:dyDescent="0.3">
      <c r="A1054" t="str">
        <f>DataInput[[#This Row],[Taxonomy]]&amp;DataInput[[#This Row],[South Africa Activity No]]&amp;DataInput[[#This Row],[Environmental Objectives]]</f>
        <v>Singapore7.7.4Sustainable use of water and marine resources</v>
      </c>
      <c r="B1054" t="s">
        <v>1224</v>
      </c>
      <c r="C1054" s="78">
        <f>C1053</f>
        <v>44</v>
      </c>
      <c r="D1054" s="53">
        <v>7.7</v>
      </c>
      <c r="E1054" s="53" t="s">
        <v>364</v>
      </c>
      <c r="F1054" s="53" t="s">
        <v>2000</v>
      </c>
      <c r="G1054" s="53" t="s">
        <v>1999</v>
      </c>
      <c r="H1054" s="53">
        <v>68</v>
      </c>
      <c r="I1054" s="53" t="s">
        <v>1299</v>
      </c>
      <c r="J1054" s="53" t="s">
        <v>2009</v>
      </c>
      <c r="K1054" s="53" t="s">
        <v>1455</v>
      </c>
    </row>
    <row r="1055" spans="1:11" x14ac:dyDescent="0.3">
      <c r="A1055" t="str">
        <f>DataInput[[#This Row],[Taxonomy]]&amp;DataInput[[#This Row],[South Africa Activity No]]&amp;DataInput[[#This Row],[Environmental Objectives]]</f>
        <v>Singapore7.7.4Ecosystem protection and 
restoration</v>
      </c>
      <c r="B1055" t="s">
        <v>1224</v>
      </c>
      <c r="C1055" s="78">
        <f>C1054</f>
        <v>44</v>
      </c>
      <c r="D1055" s="53">
        <v>7.7</v>
      </c>
      <c r="E1055" s="53" t="s">
        <v>364</v>
      </c>
      <c r="F1055" s="53" t="s">
        <v>2000</v>
      </c>
      <c r="G1055" s="53" t="s">
        <v>1999</v>
      </c>
      <c r="H1055" s="53">
        <v>68</v>
      </c>
      <c r="I1055" s="53" t="s">
        <v>1299</v>
      </c>
      <c r="J1055" s="53" t="s">
        <v>2007</v>
      </c>
      <c r="K1055" s="53" t="s">
        <v>2004</v>
      </c>
    </row>
    <row r="1056" spans="1:11" x14ac:dyDescent="0.3">
      <c r="A1056" t="str">
        <f>DataInput[[#This Row],[Taxonomy]]&amp;DataInput[[#This Row],[South Africa Activity No]]&amp;DataInput[[#This Row],[Environmental Objectives]]</f>
        <v>Singapore7.7.4Pollution prevention</v>
      </c>
      <c r="B1056" t="s">
        <v>1224</v>
      </c>
      <c r="C1056" s="78">
        <f>C1055</f>
        <v>44</v>
      </c>
      <c r="D1056" s="53">
        <v>7.7</v>
      </c>
      <c r="E1056" s="53" t="s">
        <v>364</v>
      </c>
      <c r="F1056" s="53" t="s">
        <v>2000</v>
      </c>
      <c r="G1056" s="53" t="s">
        <v>1999</v>
      </c>
      <c r="H1056" s="53">
        <v>68</v>
      </c>
      <c r="I1056" s="53" t="s">
        <v>1299</v>
      </c>
      <c r="J1056" s="53" t="s">
        <v>2003</v>
      </c>
      <c r="K1056" s="53" t="s">
        <v>2001</v>
      </c>
    </row>
    <row r="1057" spans="1:11" x14ac:dyDescent="0.3">
      <c r="A1057" t="str">
        <f>DataInput[[#This Row],[Taxonomy]]&amp;DataInput[[#This Row],[South Africa Activity No]]&amp;DataInput[[#This Row],[Environmental Objectives]]</f>
        <v>Singapore7.7.4Sustainable resource use and circularity</v>
      </c>
      <c r="B1057" t="s">
        <v>1224</v>
      </c>
      <c r="C1057" s="78">
        <f>C1056</f>
        <v>44</v>
      </c>
      <c r="D1057" s="53">
        <v>7.7</v>
      </c>
      <c r="E1057" s="53" t="s">
        <v>364</v>
      </c>
      <c r="F1057" s="53" t="s">
        <v>2000</v>
      </c>
      <c r="G1057" s="53" t="s">
        <v>1999</v>
      </c>
      <c r="H1057" s="53">
        <v>68</v>
      </c>
      <c r="I1057" s="53" t="s">
        <v>1299</v>
      </c>
      <c r="J1057" s="53" t="s">
        <v>1959</v>
      </c>
      <c r="K1057" s="53" t="s">
        <v>1455</v>
      </c>
    </row>
  </sheetData>
  <pageMargins left="0.7" right="0.7" top="0.75" bottom="0.75" header="0.3" footer="0.3"/>
  <pageSetup orientation="portrait" horizontalDpi="2400" r:id="rId1"/>
  <tableParts count="1">
    <tablePart r:id="rId2"/>
  </tablePar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E75B0B-D625-41BE-8852-245C94743454}">
  <sheetPr>
    <tabColor theme="5"/>
  </sheetPr>
  <dimension ref="A1:E143"/>
  <sheetViews>
    <sheetView workbookViewId="0">
      <selection activeCell="E1" sqref="E1:E1048576"/>
    </sheetView>
  </sheetViews>
  <sheetFormatPr defaultRowHeight="14.4" x14ac:dyDescent="0.3"/>
  <cols>
    <col min="2" max="2" width="18.33203125" customWidth="1"/>
    <col min="3" max="3" width="22.44140625" customWidth="1"/>
    <col min="4" max="4" width="58.33203125" customWidth="1"/>
    <col min="5" max="5" width="22.88671875" customWidth="1"/>
  </cols>
  <sheetData>
    <row r="1" spans="1:5" ht="14.4" customHeight="1" x14ac:dyDescent="0.3">
      <c r="A1" t="s">
        <v>1723</v>
      </c>
      <c r="B1" t="s">
        <v>1845</v>
      </c>
      <c r="C1" t="s">
        <v>1844</v>
      </c>
      <c r="D1" t="s">
        <v>1843</v>
      </c>
      <c r="E1" t="s">
        <v>1842</v>
      </c>
    </row>
    <row r="2" spans="1:5" ht="14.4" customHeight="1" x14ac:dyDescent="0.3">
      <c r="A2">
        <v>1</v>
      </c>
      <c r="B2" t="s">
        <v>1746</v>
      </c>
      <c r="C2" t="s">
        <v>1798</v>
      </c>
      <c r="D2" t="s">
        <v>1831</v>
      </c>
      <c r="E2" t="s">
        <v>1841</v>
      </c>
    </row>
    <row r="3" spans="1:5" ht="14.4" customHeight="1" x14ac:dyDescent="0.3">
      <c r="A3">
        <v>1.1000000000000001</v>
      </c>
      <c r="B3" t="s">
        <v>1756</v>
      </c>
      <c r="C3" t="s">
        <v>1798</v>
      </c>
      <c r="D3" t="s">
        <v>1831</v>
      </c>
      <c r="E3" t="s">
        <v>1840</v>
      </c>
    </row>
    <row r="4" spans="1:5" ht="14.4" customHeight="1" x14ac:dyDescent="0.3">
      <c r="A4">
        <v>1.2</v>
      </c>
      <c r="B4" t="s">
        <v>1744</v>
      </c>
      <c r="C4" t="s">
        <v>1798</v>
      </c>
      <c r="D4" t="s">
        <v>1831</v>
      </c>
      <c r="E4" t="s">
        <v>1839</v>
      </c>
    </row>
    <row r="5" spans="1:5" ht="14.4" customHeight="1" x14ac:dyDescent="0.3">
      <c r="A5">
        <v>1.3</v>
      </c>
      <c r="B5" t="s">
        <v>1753</v>
      </c>
      <c r="C5" t="s">
        <v>1798</v>
      </c>
      <c r="D5" t="s">
        <v>1831</v>
      </c>
      <c r="E5" t="s">
        <v>1838</v>
      </c>
    </row>
    <row r="6" spans="1:5" ht="14.4" customHeight="1" x14ac:dyDescent="0.3">
      <c r="A6">
        <v>1.4</v>
      </c>
      <c r="B6" t="s">
        <v>1742</v>
      </c>
      <c r="C6" t="s">
        <v>1798</v>
      </c>
      <c r="D6" t="s">
        <v>1831</v>
      </c>
      <c r="E6" t="s">
        <v>1837</v>
      </c>
    </row>
    <row r="7" spans="1:5" ht="14.4" customHeight="1" x14ac:dyDescent="0.3">
      <c r="A7">
        <v>1.5</v>
      </c>
      <c r="B7" t="s">
        <v>1725</v>
      </c>
      <c r="C7" t="s">
        <v>1798</v>
      </c>
      <c r="D7" t="s">
        <v>1831</v>
      </c>
      <c r="E7" t="s">
        <v>1836</v>
      </c>
    </row>
    <row r="8" spans="1:5" ht="14.4" customHeight="1" x14ac:dyDescent="0.3">
      <c r="A8">
        <v>1.6</v>
      </c>
      <c r="B8" t="s">
        <v>1734</v>
      </c>
      <c r="C8" t="s">
        <v>1798</v>
      </c>
      <c r="D8" t="s">
        <v>1831</v>
      </c>
      <c r="E8" t="s">
        <v>1835</v>
      </c>
    </row>
    <row r="9" spans="1:5" ht="14.4" customHeight="1" x14ac:dyDescent="0.3">
      <c r="A9">
        <v>1.7</v>
      </c>
      <c r="B9" t="s">
        <v>1738</v>
      </c>
      <c r="C9" t="s">
        <v>1798</v>
      </c>
      <c r="D9" t="s">
        <v>1831</v>
      </c>
      <c r="E9" t="s">
        <v>1834</v>
      </c>
    </row>
    <row r="10" spans="1:5" ht="14.4" customHeight="1" x14ac:dyDescent="0.3">
      <c r="A10">
        <v>5</v>
      </c>
      <c r="B10" t="s">
        <v>1762</v>
      </c>
      <c r="C10" t="s">
        <v>1798</v>
      </c>
      <c r="D10" t="s">
        <v>1831</v>
      </c>
      <c r="E10" t="s">
        <v>1833</v>
      </c>
    </row>
    <row r="11" spans="1:5" ht="14.4" customHeight="1" x14ac:dyDescent="0.3">
      <c r="A11">
        <v>6</v>
      </c>
      <c r="B11" t="s">
        <v>1732</v>
      </c>
      <c r="C11" t="s">
        <v>1798</v>
      </c>
      <c r="D11" t="s">
        <v>1831</v>
      </c>
      <c r="E11" t="s">
        <v>1832</v>
      </c>
    </row>
    <row r="12" spans="1:5" ht="14.4" customHeight="1" x14ac:dyDescent="0.3">
      <c r="A12">
        <v>7</v>
      </c>
      <c r="B12" t="s">
        <v>1730</v>
      </c>
      <c r="C12" t="s">
        <v>1798</v>
      </c>
      <c r="D12" t="s">
        <v>1831</v>
      </c>
      <c r="E12" t="s">
        <v>1830</v>
      </c>
    </row>
    <row r="13" spans="1:5" ht="14.4" customHeight="1" x14ac:dyDescent="0.3">
      <c r="A13">
        <v>1</v>
      </c>
      <c r="B13" t="s">
        <v>1746</v>
      </c>
      <c r="C13" t="s">
        <v>1798</v>
      </c>
      <c r="D13" t="s">
        <v>1825</v>
      </c>
      <c r="E13" t="s">
        <v>1829</v>
      </c>
    </row>
    <row r="14" spans="1:5" ht="14.4" customHeight="1" x14ac:dyDescent="0.3">
      <c r="A14">
        <v>1.4</v>
      </c>
      <c r="B14" t="s">
        <v>1742</v>
      </c>
      <c r="C14" t="s">
        <v>1798</v>
      </c>
      <c r="D14" t="s">
        <v>1825</v>
      </c>
      <c r="E14" s="2" t="s">
        <v>1828</v>
      </c>
    </row>
    <row r="15" spans="1:5" ht="14.4" customHeight="1" x14ac:dyDescent="0.3">
      <c r="A15">
        <v>1.5</v>
      </c>
      <c r="B15" t="s">
        <v>1725</v>
      </c>
      <c r="C15" t="s">
        <v>1798</v>
      </c>
      <c r="D15" t="s">
        <v>1825</v>
      </c>
      <c r="E15" t="s">
        <v>1827</v>
      </c>
    </row>
    <row r="16" spans="1:5" ht="14.4" customHeight="1" x14ac:dyDescent="0.3">
      <c r="A16">
        <v>1.6</v>
      </c>
      <c r="B16" t="s">
        <v>1734</v>
      </c>
      <c r="C16" t="s">
        <v>1798</v>
      </c>
      <c r="D16" t="s">
        <v>1825</v>
      </c>
      <c r="E16" s="2" t="s">
        <v>1826</v>
      </c>
    </row>
    <row r="17" spans="1:5" ht="14.4" customHeight="1" x14ac:dyDescent="0.3">
      <c r="A17">
        <v>7</v>
      </c>
      <c r="B17" t="s">
        <v>1730</v>
      </c>
      <c r="C17" t="s">
        <v>1798</v>
      </c>
      <c r="D17" t="s">
        <v>1825</v>
      </c>
      <c r="E17" t="s">
        <v>1824</v>
      </c>
    </row>
    <row r="18" spans="1:5" ht="14.4" customHeight="1" x14ac:dyDescent="0.3">
      <c r="A18">
        <v>1</v>
      </c>
      <c r="B18" t="s">
        <v>1746</v>
      </c>
      <c r="C18" t="s">
        <v>1798</v>
      </c>
      <c r="D18" t="s">
        <v>1819</v>
      </c>
      <c r="E18" t="s">
        <v>1823</v>
      </c>
    </row>
    <row r="19" spans="1:5" ht="14.4" customHeight="1" x14ac:dyDescent="0.3">
      <c r="A19">
        <v>1.1000000000000001</v>
      </c>
      <c r="B19" t="s">
        <v>1756</v>
      </c>
      <c r="C19" t="s">
        <v>1798</v>
      </c>
      <c r="D19" t="s">
        <v>1819</v>
      </c>
      <c r="E19" s="2" t="s">
        <v>1822</v>
      </c>
    </row>
    <row r="20" spans="1:5" ht="14.4" customHeight="1" x14ac:dyDescent="0.3">
      <c r="A20">
        <v>1.2</v>
      </c>
      <c r="B20" t="s">
        <v>1744</v>
      </c>
      <c r="C20" t="s">
        <v>1798</v>
      </c>
      <c r="D20" t="s">
        <v>1819</v>
      </c>
      <c r="E20" t="s">
        <v>1821</v>
      </c>
    </row>
    <row r="21" spans="1:5" ht="14.4" customHeight="1" x14ac:dyDescent="0.3">
      <c r="A21">
        <v>1.5</v>
      </c>
      <c r="B21" t="s">
        <v>1725</v>
      </c>
      <c r="C21" t="s">
        <v>1798</v>
      </c>
      <c r="D21" t="s">
        <v>1819</v>
      </c>
      <c r="E21" t="s">
        <v>1820</v>
      </c>
    </row>
    <row r="22" spans="1:5" ht="14.4" customHeight="1" x14ac:dyDescent="0.3">
      <c r="A22">
        <v>1.6</v>
      </c>
      <c r="B22" t="s">
        <v>1734</v>
      </c>
      <c r="C22" t="s">
        <v>1798</v>
      </c>
      <c r="D22" t="s">
        <v>1819</v>
      </c>
      <c r="E22" s="2" t="s">
        <v>1818</v>
      </c>
    </row>
    <row r="23" spans="1:5" ht="14.4" customHeight="1" x14ac:dyDescent="0.3">
      <c r="A23">
        <v>1</v>
      </c>
      <c r="B23" t="s">
        <v>1746</v>
      </c>
      <c r="C23" t="s">
        <v>1798</v>
      </c>
      <c r="D23" t="s">
        <v>1817</v>
      </c>
      <c r="E23" t="s">
        <v>1816</v>
      </c>
    </row>
    <row r="24" spans="1:5" ht="14.4" customHeight="1" x14ac:dyDescent="0.3">
      <c r="A24">
        <v>1.5</v>
      </c>
      <c r="B24" t="s">
        <v>1725</v>
      </c>
      <c r="C24" t="s">
        <v>1798</v>
      </c>
      <c r="D24" t="s">
        <v>1815</v>
      </c>
      <c r="E24" t="s">
        <v>1814</v>
      </c>
    </row>
    <row r="25" spans="1:5" ht="14.4" customHeight="1" x14ac:dyDescent="0.3">
      <c r="A25">
        <v>7</v>
      </c>
      <c r="B25" t="s">
        <v>1730</v>
      </c>
      <c r="C25" t="s">
        <v>1798</v>
      </c>
      <c r="D25" t="s">
        <v>1813</v>
      </c>
      <c r="E25" t="s">
        <v>1812</v>
      </c>
    </row>
    <row r="26" spans="1:5" ht="14.4" customHeight="1" x14ac:dyDescent="0.3">
      <c r="A26">
        <v>1</v>
      </c>
      <c r="B26" t="s">
        <v>1746</v>
      </c>
      <c r="C26" t="s">
        <v>1798</v>
      </c>
      <c r="D26" t="s">
        <v>1811</v>
      </c>
      <c r="E26" t="s">
        <v>1810</v>
      </c>
    </row>
    <row r="27" spans="1:5" ht="14.4" customHeight="1" x14ac:dyDescent="0.3">
      <c r="A27">
        <v>1.6</v>
      </c>
      <c r="B27" t="s">
        <v>1734</v>
      </c>
      <c r="C27" t="s">
        <v>1798</v>
      </c>
      <c r="D27" t="s">
        <v>1809</v>
      </c>
      <c r="E27" t="s">
        <v>1808</v>
      </c>
    </row>
    <row r="28" spans="1:5" ht="14.4" customHeight="1" x14ac:dyDescent="0.3">
      <c r="A28">
        <v>1</v>
      </c>
      <c r="B28" t="s">
        <v>1746</v>
      </c>
      <c r="C28" t="s">
        <v>1798</v>
      </c>
      <c r="D28" t="s">
        <v>1806</v>
      </c>
      <c r="E28" t="s">
        <v>1807</v>
      </c>
    </row>
    <row r="29" spans="1:5" ht="14.4" customHeight="1" x14ac:dyDescent="0.3">
      <c r="A29">
        <v>1.3</v>
      </c>
      <c r="B29" t="s">
        <v>1753</v>
      </c>
      <c r="C29" t="s">
        <v>1798</v>
      </c>
      <c r="D29" t="s">
        <v>1806</v>
      </c>
      <c r="E29" s="2" t="s">
        <v>1805</v>
      </c>
    </row>
    <row r="30" spans="1:5" ht="14.4" customHeight="1" x14ac:dyDescent="0.3">
      <c r="A30">
        <v>1</v>
      </c>
      <c r="B30" t="s">
        <v>1746</v>
      </c>
      <c r="C30" t="s">
        <v>1798</v>
      </c>
      <c r="D30" t="s">
        <v>1804</v>
      </c>
      <c r="E30" t="s">
        <v>1803</v>
      </c>
    </row>
    <row r="31" spans="1:5" ht="14.4" customHeight="1" x14ac:dyDescent="0.3">
      <c r="A31">
        <v>1.3</v>
      </c>
      <c r="B31" t="s">
        <v>1753</v>
      </c>
      <c r="C31" t="s">
        <v>1798</v>
      </c>
      <c r="D31" t="s">
        <v>1802</v>
      </c>
      <c r="E31" s="2" t="s">
        <v>1801</v>
      </c>
    </row>
    <row r="32" spans="1:5" ht="14.4" customHeight="1" x14ac:dyDescent="0.3">
      <c r="A32">
        <v>1.6</v>
      </c>
      <c r="B32" t="s">
        <v>1734</v>
      </c>
      <c r="C32" t="s">
        <v>1798</v>
      </c>
      <c r="D32" t="s">
        <v>1800</v>
      </c>
      <c r="E32" t="s">
        <v>1799</v>
      </c>
    </row>
    <row r="33" spans="1:5" ht="14.4" customHeight="1" x14ac:dyDescent="0.3">
      <c r="A33">
        <v>1</v>
      </c>
      <c r="B33" t="s">
        <v>1746</v>
      </c>
      <c r="C33" t="s">
        <v>1798</v>
      </c>
      <c r="D33" t="s">
        <v>1797</v>
      </c>
      <c r="E33" s="2" t="s">
        <v>1796</v>
      </c>
    </row>
    <row r="34" spans="1:5" ht="14.4" customHeight="1" x14ac:dyDescent="0.3">
      <c r="A34">
        <v>1</v>
      </c>
      <c r="B34" t="s">
        <v>1746</v>
      </c>
      <c r="C34" t="s">
        <v>1779</v>
      </c>
      <c r="D34" t="s">
        <v>1795</v>
      </c>
      <c r="E34" t="s">
        <v>1794</v>
      </c>
    </row>
    <row r="35" spans="1:5" ht="14.4" customHeight="1" x14ac:dyDescent="0.3">
      <c r="A35">
        <v>1.5</v>
      </c>
      <c r="B35" t="s">
        <v>1725</v>
      </c>
      <c r="C35" t="s">
        <v>1779</v>
      </c>
      <c r="D35" t="s">
        <v>1793</v>
      </c>
      <c r="E35" t="s">
        <v>1792</v>
      </c>
    </row>
    <row r="36" spans="1:5" ht="14.4" customHeight="1" x14ac:dyDescent="0.3">
      <c r="A36">
        <v>1.6</v>
      </c>
      <c r="B36" t="s">
        <v>1734</v>
      </c>
      <c r="C36" t="s">
        <v>1779</v>
      </c>
      <c r="D36" t="s">
        <v>1791</v>
      </c>
      <c r="E36" t="s">
        <v>1790</v>
      </c>
    </row>
    <row r="37" spans="1:5" ht="14.4" customHeight="1" x14ac:dyDescent="0.3">
      <c r="A37">
        <v>7</v>
      </c>
      <c r="B37" t="s">
        <v>1730</v>
      </c>
      <c r="C37" t="s">
        <v>1779</v>
      </c>
      <c r="D37" t="s">
        <v>1789</v>
      </c>
      <c r="E37" t="s">
        <v>1788</v>
      </c>
    </row>
    <row r="38" spans="1:5" ht="14.4" customHeight="1" x14ac:dyDescent="0.3">
      <c r="A38">
        <v>7</v>
      </c>
      <c r="B38" t="s">
        <v>1730</v>
      </c>
      <c r="C38" t="s">
        <v>1779</v>
      </c>
      <c r="D38" t="s">
        <v>1787</v>
      </c>
      <c r="E38" t="s">
        <v>1786</v>
      </c>
    </row>
    <row r="39" spans="1:5" ht="14.4" customHeight="1" x14ac:dyDescent="0.3">
      <c r="A39">
        <v>1</v>
      </c>
      <c r="B39" t="s">
        <v>1746</v>
      </c>
      <c r="C39" t="s">
        <v>1779</v>
      </c>
      <c r="D39" t="s">
        <v>1778</v>
      </c>
      <c r="E39" t="s">
        <v>1785</v>
      </c>
    </row>
    <row r="40" spans="1:5" ht="14.4" customHeight="1" x14ac:dyDescent="0.3">
      <c r="A40">
        <v>1.3</v>
      </c>
      <c r="B40" t="s">
        <v>1753</v>
      </c>
      <c r="C40" t="s">
        <v>1779</v>
      </c>
      <c r="D40" t="s">
        <v>1778</v>
      </c>
      <c r="E40" t="s">
        <v>1784</v>
      </c>
    </row>
    <row r="41" spans="1:5" ht="14.4" customHeight="1" x14ac:dyDescent="0.3">
      <c r="A41">
        <v>1.5</v>
      </c>
      <c r="B41" t="s">
        <v>1725</v>
      </c>
      <c r="C41" t="s">
        <v>1779</v>
      </c>
      <c r="D41" t="s">
        <v>1778</v>
      </c>
      <c r="E41" t="s">
        <v>1783</v>
      </c>
    </row>
    <row r="42" spans="1:5" ht="14.4" customHeight="1" x14ac:dyDescent="0.3">
      <c r="A42">
        <v>1.6</v>
      </c>
      <c r="B42" t="s">
        <v>1734</v>
      </c>
      <c r="C42" t="s">
        <v>1779</v>
      </c>
      <c r="D42" t="s">
        <v>1778</v>
      </c>
      <c r="E42" t="s">
        <v>1782</v>
      </c>
    </row>
    <row r="43" spans="1:5" ht="14.4" customHeight="1" x14ac:dyDescent="0.3">
      <c r="A43">
        <v>5.0999999999999996</v>
      </c>
      <c r="B43" t="s">
        <v>1781</v>
      </c>
      <c r="C43" t="s">
        <v>1779</v>
      </c>
      <c r="D43" t="s">
        <v>1778</v>
      </c>
      <c r="E43" t="s">
        <v>1780</v>
      </c>
    </row>
    <row r="44" spans="1:5" ht="14.4" customHeight="1" x14ac:dyDescent="0.3">
      <c r="A44">
        <v>7</v>
      </c>
      <c r="B44" t="s">
        <v>1730</v>
      </c>
      <c r="C44" t="s">
        <v>1779</v>
      </c>
      <c r="D44" t="s">
        <v>1778</v>
      </c>
      <c r="E44" t="s">
        <v>1777</v>
      </c>
    </row>
    <row r="45" spans="1:5" ht="14.4" customHeight="1" x14ac:dyDescent="0.3">
      <c r="A45">
        <v>1</v>
      </c>
      <c r="B45" t="s">
        <v>1746</v>
      </c>
      <c r="C45" t="s">
        <v>1729</v>
      </c>
      <c r="D45" t="s">
        <v>1759</v>
      </c>
      <c r="E45" t="s">
        <v>1776</v>
      </c>
    </row>
    <row r="46" spans="1:5" ht="14.4" customHeight="1" x14ac:dyDescent="0.3">
      <c r="A46">
        <v>1.1000000000000001</v>
      </c>
      <c r="B46" t="s">
        <v>1756</v>
      </c>
      <c r="C46" t="s">
        <v>1729</v>
      </c>
      <c r="D46" t="s">
        <v>1759</v>
      </c>
      <c r="E46" t="s">
        <v>1775</v>
      </c>
    </row>
    <row r="47" spans="1:5" ht="14.4" customHeight="1" x14ac:dyDescent="0.3">
      <c r="A47">
        <v>1.2</v>
      </c>
      <c r="B47" t="s">
        <v>1744</v>
      </c>
      <c r="C47" t="s">
        <v>1729</v>
      </c>
      <c r="D47" t="s">
        <v>1759</v>
      </c>
      <c r="E47" t="s">
        <v>1774</v>
      </c>
    </row>
    <row r="48" spans="1:5" ht="14.4" customHeight="1" x14ac:dyDescent="0.3">
      <c r="A48">
        <v>1.3</v>
      </c>
      <c r="B48" t="s">
        <v>1753</v>
      </c>
      <c r="C48" t="s">
        <v>1729</v>
      </c>
      <c r="D48" t="s">
        <v>1759</v>
      </c>
      <c r="E48" t="s">
        <v>1773</v>
      </c>
    </row>
    <row r="49" spans="1:5" ht="14.4" customHeight="1" x14ac:dyDescent="0.3">
      <c r="A49">
        <v>1.4</v>
      </c>
      <c r="B49" t="s">
        <v>1742</v>
      </c>
      <c r="C49" t="s">
        <v>1729</v>
      </c>
      <c r="D49" t="s">
        <v>1759</v>
      </c>
      <c r="E49" t="s">
        <v>1772</v>
      </c>
    </row>
    <row r="50" spans="1:5" ht="14.4" customHeight="1" x14ac:dyDescent="0.3">
      <c r="A50">
        <v>1.5</v>
      </c>
      <c r="B50" t="s">
        <v>1725</v>
      </c>
      <c r="C50" t="s">
        <v>1729</v>
      </c>
      <c r="D50" t="s">
        <v>1759</v>
      </c>
      <c r="E50" t="s">
        <v>1771</v>
      </c>
    </row>
    <row r="51" spans="1:5" ht="14.4" customHeight="1" x14ac:dyDescent="0.3">
      <c r="A51">
        <v>1.6</v>
      </c>
      <c r="B51" t="s">
        <v>1734</v>
      </c>
      <c r="C51" t="s">
        <v>1729</v>
      </c>
      <c r="D51" t="s">
        <v>1759</v>
      </c>
      <c r="E51" t="s">
        <v>1770</v>
      </c>
    </row>
    <row r="52" spans="1:5" ht="14.4" customHeight="1" x14ac:dyDescent="0.3">
      <c r="A52">
        <v>1.7</v>
      </c>
      <c r="B52" t="s">
        <v>1738</v>
      </c>
      <c r="C52" t="s">
        <v>1729</v>
      </c>
      <c r="D52" t="s">
        <v>1759</v>
      </c>
      <c r="E52" t="s">
        <v>1769</v>
      </c>
    </row>
    <row r="53" spans="1:5" ht="14.4" customHeight="1" x14ac:dyDescent="0.3">
      <c r="A53">
        <v>2</v>
      </c>
      <c r="B53" t="s">
        <v>1768</v>
      </c>
      <c r="C53" t="s">
        <v>1729</v>
      </c>
      <c r="D53" t="s">
        <v>1759</v>
      </c>
      <c r="E53" t="s">
        <v>1767</v>
      </c>
    </row>
    <row r="54" spans="1:5" ht="14.4" customHeight="1" x14ac:dyDescent="0.3">
      <c r="A54">
        <v>3</v>
      </c>
      <c r="B54" t="s">
        <v>1766</v>
      </c>
      <c r="C54" t="s">
        <v>1729</v>
      </c>
      <c r="D54" t="s">
        <v>1759</v>
      </c>
      <c r="E54" t="s">
        <v>1765</v>
      </c>
    </row>
    <row r="55" spans="1:5" ht="14.4" customHeight="1" x14ac:dyDescent="0.3">
      <c r="A55">
        <v>4</v>
      </c>
      <c r="B55" t="s">
        <v>1764</v>
      </c>
      <c r="C55" t="s">
        <v>1729</v>
      </c>
      <c r="D55" t="s">
        <v>1759</v>
      </c>
      <c r="E55" t="s">
        <v>1763</v>
      </c>
    </row>
    <row r="56" spans="1:5" ht="14.4" customHeight="1" x14ac:dyDescent="0.3">
      <c r="A56">
        <v>5</v>
      </c>
      <c r="B56" t="s">
        <v>1762</v>
      </c>
      <c r="C56" t="s">
        <v>1729</v>
      </c>
      <c r="D56" t="s">
        <v>1759</v>
      </c>
      <c r="E56" t="s">
        <v>1761</v>
      </c>
    </row>
    <row r="57" spans="1:5" ht="14.4" customHeight="1" x14ac:dyDescent="0.3">
      <c r="A57">
        <v>6</v>
      </c>
      <c r="B57" t="s">
        <v>1732</v>
      </c>
      <c r="C57" t="s">
        <v>1729</v>
      </c>
      <c r="D57" t="s">
        <v>1759</v>
      </c>
      <c r="E57" t="s">
        <v>1760</v>
      </c>
    </row>
    <row r="58" spans="1:5" ht="14.4" customHeight="1" x14ac:dyDescent="0.3">
      <c r="A58">
        <v>7</v>
      </c>
      <c r="B58" t="s">
        <v>1730</v>
      </c>
      <c r="C58" t="s">
        <v>1729</v>
      </c>
      <c r="D58" t="s">
        <v>1759</v>
      </c>
      <c r="E58" t="s">
        <v>1758</v>
      </c>
    </row>
    <row r="59" spans="1:5" ht="14.4" customHeight="1" x14ac:dyDescent="0.3">
      <c r="A59">
        <v>1</v>
      </c>
      <c r="B59" t="s">
        <v>1746</v>
      </c>
      <c r="C59" t="s">
        <v>1729</v>
      </c>
      <c r="D59" t="s">
        <v>1748</v>
      </c>
      <c r="E59" t="s">
        <v>1757</v>
      </c>
    </row>
    <row r="60" spans="1:5" ht="14.4" customHeight="1" x14ac:dyDescent="0.3">
      <c r="A60">
        <v>1.1000000000000001</v>
      </c>
      <c r="B60" t="s">
        <v>1756</v>
      </c>
      <c r="C60" t="s">
        <v>1729</v>
      </c>
      <c r="D60" t="s">
        <v>1748</v>
      </c>
      <c r="E60" t="s">
        <v>1755</v>
      </c>
    </row>
    <row r="61" spans="1:5" ht="14.4" customHeight="1" x14ac:dyDescent="0.3">
      <c r="A61">
        <v>1.2</v>
      </c>
      <c r="B61" t="s">
        <v>1744</v>
      </c>
      <c r="C61" t="s">
        <v>1729</v>
      </c>
      <c r="D61" t="s">
        <v>1748</v>
      </c>
      <c r="E61" t="s">
        <v>1754</v>
      </c>
    </row>
    <row r="62" spans="1:5" ht="14.4" customHeight="1" x14ac:dyDescent="0.3">
      <c r="A62">
        <v>1.3</v>
      </c>
      <c r="B62" t="s">
        <v>1753</v>
      </c>
      <c r="C62" t="s">
        <v>1729</v>
      </c>
      <c r="D62" t="s">
        <v>1748</v>
      </c>
      <c r="E62" t="s">
        <v>1752</v>
      </c>
    </row>
    <row r="63" spans="1:5" ht="14.4" customHeight="1" x14ac:dyDescent="0.3">
      <c r="A63">
        <v>1.4</v>
      </c>
      <c r="B63" t="s">
        <v>1742</v>
      </c>
      <c r="C63" t="s">
        <v>1729</v>
      </c>
      <c r="D63" t="s">
        <v>1748</v>
      </c>
      <c r="E63" t="s">
        <v>1751</v>
      </c>
    </row>
    <row r="64" spans="1:5" ht="14.4" customHeight="1" x14ac:dyDescent="0.3">
      <c r="A64">
        <v>1.5</v>
      </c>
      <c r="B64" t="s">
        <v>1725</v>
      </c>
      <c r="C64" t="s">
        <v>1729</v>
      </c>
      <c r="D64" t="s">
        <v>1748</v>
      </c>
      <c r="E64" t="s">
        <v>1750</v>
      </c>
    </row>
    <row r="65" spans="1:5" ht="14.4" customHeight="1" x14ac:dyDescent="0.3">
      <c r="A65">
        <v>1.6</v>
      </c>
      <c r="B65" t="s">
        <v>1734</v>
      </c>
      <c r="C65" t="s">
        <v>1729</v>
      </c>
      <c r="D65" t="s">
        <v>1748</v>
      </c>
      <c r="E65" t="s">
        <v>1749</v>
      </c>
    </row>
    <row r="66" spans="1:5" ht="14.4" customHeight="1" x14ac:dyDescent="0.3">
      <c r="A66">
        <v>1.7</v>
      </c>
      <c r="B66" t="s">
        <v>1738</v>
      </c>
      <c r="C66" t="s">
        <v>1729</v>
      </c>
      <c r="D66" t="s">
        <v>1748</v>
      </c>
      <c r="E66" t="s">
        <v>1747</v>
      </c>
    </row>
    <row r="67" spans="1:5" ht="14.4" customHeight="1" x14ac:dyDescent="0.3">
      <c r="A67">
        <v>1</v>
      </c>
      <c r="B67" t="s">
        <v>1746</v>
      </c>
      <c r="C67" t="s">
        <v>1729</v>
      </c>
      <c r="D67" t="s">
        <v>1737</v>
      </c>
      <c r="E67" s="2" t="s">
        <v>1745</v>
      </c>
    </row>
    <row r="68" spans="1:5" ht="14.4" customHeight="1" x14ac:dyDescent="0.3">
      <c r="A68">
        <v>1.2</v>
      </c>
      <c r="B68" t="s">
        <v>1744</v>
      </c>
      <c r="C68" t="s">
        <v>1729</v>
      </c>
      <c r="D68" t="s">
        <v>1737</v>
      </c>
      <c r="E68" t="s">
        <v>1743</v>
      </c>
    </row>
    <row r="69" spans="1:5" ht="14.4" customHeight="1" x14ac:dyDescent="0.3">
      <c r="A69">
        <v>1.4</v>
      </c>
      <c r="B69" t="s">
        <v>1742</v>
      </c>
      <c r="C69" t="s">
        <v>1729</v>
      </c>
      <c r="D69" t="s">
        <v>1737</v>
      </c>
      <c r="E69" t="s">
        <v>1741</v>
      </c>
    </row>
    <row r="70" spans="1:5" ht="14.4" customHeight="1" x14ac:dyDescent="0.3">
      <c r="A70">
        <v>1.5</v>
      </c>
      <c r="B70" t="s">
        <v>1725</v>
      </c>
      <c r="C70" t="s">
        <v>1729</v>
      </c>
      <c r="D70" t="s">
        <v>1737</v>
      </c>
      <c r="E70" t="s">
        <v>1740</v>
      </c>
    </row>
    <row r="71" spans="1:5" ht="14.4" customHeight="1" x14ac:dyDescent="0.3">
      <c r="A71">
        <v>1.6</v>
      </c>
      <c r="B71" t="s">
        <v>1734</v>
      </c>
      <c r="C71" t="s">
        <v>1729</v>
      </c>
      <c r="D71" t="s">
        <v>1737</v>
      </c>
      <c r="E71" t="s">
        <v>1739</v>
      </c>
    </row>
    <row r="72" spans="1:5" ht="14.4" customHeight="1" x14ac:dyDescent="0.3">
      <c r="A72">
        <v>1.7</v>
      </c>
      <c r="B72" t="s">
        <v>1738</v>
      </c>
      <c r="C72" t="s">
        <v>1729</v>
      </c>
      <c r="D72" t="s">
        <v>1737</v>
      </c>
      <c r="E72" t="s">
        <v>1736</v>
      </c>
    </row>
    <row r="73" spans="1:5" ht="14.4" customHeight="1" x14ac:dyDescent="0.3">
      <c r="A73">
        <v>1.5</v>
      </c>
      <c r="B73" t="s">
        <v>1725</v>
      </c>
      <c r="C73" t="s">
        <v>1729</v>
      </c>
      <c r="D73" t="s">
        <v>1728</v>
      </c>
      <c r="E73" t="s">
        <v>1735</v>
      </c>
    </row>
    <row r="74" spans="1:5" ht="14.4" customHeight="1" x14ac:dyDescent="0.3">
      <c r="A74">
        <v>1.6</v>
      </c>
      <c r="B74" t="s">
        <v>1734</v>
      </c>
      <c r="C74" t="s">
        <v>1729</v>
      </c>
      <c r="D74" t="s">
        <v>1728</v>
      </c>
      <c r="E74" t="s">
        <v>1733</v>
      </c>
    </row>
    <row r="75" spans="1:5" ht="14.4" customHeight="1" x14ac:dyDescent="0.3">
      <c r="A75">
        <v>6</v>
      </c>
      <c r="B75" t="s">
        <v>1732</v>
      </c>
      <c r="C75" t="s">
        <v>1729</v>
      </c>
      <c r="D75" t="s">
        <v>1728</v>
      </c>
      <c r="E75" s="2" t="s">
        <v>1731</v>
      </c>
    </row>
    <row r="76" spans="1:5" ht="14.4" customHeight="1" x14ac:dyDescent="0.3">
      <c r="A76">
        <v>7</v>
      </c>
      <c r="B76" t="s">
        <v>1730</v>
      </c>
      <c r="C76" t="s">
        <v>1729</v>
      </c>
      <c r="D76" t="s">
        <v>1728</v>
      </c>
      <c r="E76" t="s">
        <v>1727</v>
      </c>
    </row>
    <row r="77" spans="1:5" ht="14.4" customHeight="1" x14ac:dyDescent="0.3"/>
    <row r="78" spans="1:5" ht="14.4" customHeight="1" x14ac:dyDescent="0.3"/>
    <row r="79" spans="1:5" ht="14.4" customHeight="1" x14ac:dyDescent="0.3"/>
    <row r="80" spans="1:5" ht="14.4" customHeight="1" x14ac:dyDescent="0.3"/>
    <row r="81" ht="14.4" customHeight="1" x14ac:dyDescent="0.3"/>
    <row r="82" ht="14.4" customHeight="1" x14ac:dyDescent="0.3"/>
    <row r="83" ht="14.4" customHeight="1" x14ac:dyDescent="0.3"/>
    <row r="84" ht="14.4" customHeight="1" x14ac:dyDescent="0.3"/>
    <row r="85" ht="14.4" customHeight="1" x14ac:dyDescent="0.3"/>
    <row r="86" ht="14.4" customHeight="1" x14ac:dyDescent="0.3"/>
    <row r="87" ht="14.4" customHeight="1" x14ac:dyDescent="0.3"/>
    <row r="88" ht="14.4" customHeight="1" x14ac:dyDescent="0.3"/>
    <row r="89" ht="14.4" customHeight="1" x14ac:dyDescent="0.3"/>
    <row r="90" ht="14.4" customHeight="1" x14ac:dyDescent="0.3"/>
    <row r="91" ht="14.4" customHeight="1" x14ac:dyDescent="0.3"/>
    <row r="92" ht="14.4" customHeight="1" x14ac:dyDescent="0.3"/>
    <row r="93" ht="14.4" customHeight="1" x14ac:dyDescent="0.3"/>
    <row r="94" ht="14.4" customHeight="1" x14ac:dyDescent="0.3"/>
    <row r="95" ht="14.4" customHeight="1" x14ac:dyDescent="0.3"/>
    <row r="96" ht="14.4" customHeight="1" x14ac:dyDescent="0.3"/>
    <row r="97" ht="14.4" customHeight="1" x14ac:dyDescent="0.3"/>
    <row r="98" ht="14.4" customHeight="1" x14ac:dyDescent="0.3"/>
    <row r="99" ht="14.4" customHeight="1" x14ac:dyDescent="0.3"/>
    <row r="100" ht="14.4" customHeight="1" x14ac:dyDescent="0.3"/>
    <row r="101" ht="14.4" customHeight="1" x14ac:dyDescent="0.3"/>
    <row r="102" ht="14.4" customHeight="1" x14ac:dyDescent="0.3"/>
    <row r="103" ht="14.4" customHeight="1" x14ac:dyDescent="0.3"/>
    <row r="104" ht="14.4" customHeight="1" x14ac:dyDescent="0.3"/>
    <row r="105" ht="14.4" customHeight="1" x14ac:dyDescent="0.3"/>
    <row r="106" ht="14.4" customHeight="1" x14ac:dyDescent="0.3"/>
    <row r="107" ht="14.4" customHeight="1" x14ac:dyDescent="0.3"/>
    <row r="108" ht="14.4" customHeight="1" x14ac:dyDescent="0.3"/>
    <row r="109" ht="14.4" customHeight="1" x14ac:dyDescent="0.3"/>
    <row r="110" ht="14.4" customHeight="1" x14ac:dyDescent="0.3"/>
    <row r="111" ht="14.4" customHeight="1" x14ac:dyDescent="0.3"/>
    <row r="112" ht="14.4" customHeight="1" x14ac:dyDescent="0.3"/>
    <row r="113" ht="14.4" customHeight="1" x14ac:dyDescent="0.3"/>
    <row r="114" ht="14.4" customHeight="1" x14ac:dyDescent="0.3"/>
    <row r="115" ht="14.4" customHeight="1" x14ac:dyDescent="0.3"/>
    <row r="116" ht="14.4" customHeight="1" x14ac:dyDescent="0.3"/>
    <row r="117" ht="14.4" customHeight="1" x14ac:dyDescent="0.3"/>
    <row r="118" ht="14.4" customHeight="1" x14ac:dyDescent="0.3"/>
    <row r="119" ht="14.4" customHeight="1" x14ac:dyDescent="0.3"/>
    <row r="120" ht="14.4" customHeight="1" x14ac:dyDescent="0.3"/>
    <row r="121" ht="14.4" customHeight="1" x14ac:dyDescent="0.3"/>
    <row r="122" ht="14.4" customHeight="1" x14ac:dyDescent="0.3"/>
    <row r="123" ht="14.4" customHeight="1" x14ac:dyDescent="0.3"/>
    <row r="124" ht="14.4" customHeight="1" x14ac:dyDescent="0.3"/>
    <row r="125" ht="14.4" customHeight="1" x14ac:dyDescent="0.3"/>
    <row r="126" ht="14.4" customHeight="1" x14ac:dyDescent="0.3"/>
    <row r="127" ht="14.4" customHeight="1" x14ac:dyDescent="0.3"/>
    <row r="128" ht="14.4" customHeight="1" x14ac:dyDescent="0.3"/>
    <row r="129" ht="14.4" customHeight="1" x14ac:dyDescent="0.3"/>
    <row r="130" ht="14.4" customHeight="1" x14ac:dyDescent="0.3"/>
    <row r="131" ht="14.4" customHeight="1" x14ac:dyDescent="0.3"/>
    <row r="132" ht="14.4" customHeight="1" x14ac:dyDescent="0.3"/>
    <row r="133" ht="14.4" customHeight="1" x14ac:dyDescent="0.3"/>
    <row r="134" ht="14.4" customHeight="1" x14ac:dyDescent="0.3"/>
    <row r="135" ht="14.4" customHeight="1" x14ac:dyDescent="0.3"/>
    <row r="136" ht="14.4" customHeight="1" x14ac:dyDescent="0.3"/>
    <row r="137" ht="14.4" customHeight="1" x14ac:dyDescent="0.3"/>
    <row r="138" ht="14.4" customHeight="1" x14ac:dyDescent="0.3"/>
    <row r="139" ht="14.4" customHeight="1" x14ac:dyDescent="0.3"/>
    <row r="140" ht="14.4" customHeight="1" x14ac:dyDescent="0.3"/>
    <row r="141" ht="14.4" customHeight="1" x14ac:dyDescent="0.3"/>
    <row r="142" ht="14.4" customHeight="1" x14ac:dyDescent="0.3"/>
    <row r="143" ht="14.4" customHeight="1" x14ac:dyDescent="0.3"/>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F345C4-007F-4C5D-8ED1-ACE7366E1EAB}">
  <sheetPr>
    <tabColor theme="5"/>
  </sheetPr>
  <dimension ref="A1:E15"/>
  <sheetViews>
    <sheetView workbookViewId="0">
      <selection activeCell="B1" sqref="B1:B15"/>
    </sheetView>
  </sheetViews>
  <sheetFormatPr defaultRowHeight="14.4" x14ac:dyDescent="0.3"/>
  <cols>
    <col min="2" max="2" width="14.44140625" customWidth="1"/>
  </cols>
  <sheetData>
    <row r="1" spans="1:5" ht="14.7" customHeight="1" x14ac:dyDescent="0.3">
      <c r="A1" t="s">
        <v>1723</v>
      </c>
      <c r="B1" t="s">
        <v>1722</v>
      </c>
      <c r="C1" t="s">
        <v>1715</v>
      </c>
      <c r="D1" t="s">
        <v>1714</v>
      </c>
      <c r="E1" t="s">
        <v>1713</v>
      </c>
    </row>
    <row r="2" spans="1:5" ht="14.7" customHeight="1" x14ac:dyDescent="0.3">
      <c r="A2">
        <v>1.1000000000000001</v>
      </c>
      <c r="B2" t="s">
        <v>1882</v>
      </c>
      <c r="C2" s="2" t="s">
        <v>1881</v>
      </c>
      <c r="D2" s="2" t="s">
        <v>1880</v>
      </c>
      <c r="E2" s="2" t="s">
        <v>1879</v>
      </c>
    </row>
    <row r="3" spans="1:5" ht="14.7" customHeight="1" x14ac:dyDescent="0.3">
      <c r="A3">
        <v>1.2</v>
      </c>
      <c r="B3" t="s">
        <v>1878</v>
      </c>
      <c r="C3" s="2" t="s">
        <v>1877</v>
      </c>
      <c r="D3" s="2" t="s">
        <v>1876</v>
      </c>
      <c r="E3" s="2" t="s">
        <v>1875</v>
      </c>
    </row>
    <row r="4" spans="1:5" ht="14.7" customHeight="1" x14ac:dyDescent="0.3">
      <c r="A4">
        <v>1.3</v>
      </c>
      <c r="B4" t="s">
        <v>1874</v>
      </c>
      <c r="C4" s="2" t="s">
        <v>1873</v>
      </c>
      <c r="D4" s="2" t="s">
        <v>1872</v>
      </c>
      <c r="E4" s="2" t="s">
        <v>1871</v>
      </c>
    </row>
    <row r="5" spans="1:5" ht="14.7" customHeight="1" x14ac:dyDescent="0.3">
      <c r="A5">
        <v>1.4</v>
      </c>
      <c r="B5" t="s">
        <v>1742</v>
      </c>
      <c r="C5" s="2" t="s">
        <v>1870</v>
      </c>
      <c r="D5" s="2" t="s">
        <v>1869</v>
      </c>
      <c r="E5" s="2" t="s">
        <v>1868</v>
      </c>
    </row>
    <row r="6" spans="1:5" ht="14.7" customHeight="1" x14ac:dyDescent="0.3">
      <c r="A6">
        <v>1.5</v>
      </c>
      <c r="B6" t="s">
        <v>1725</v>
      </c>
      <c r="C6" s="2" t="s">
        <v>1867</v>
      </c>
      <c r="D6" s="2" t="s">
        <v>1866</v>
      </c>
      <c r="E6" s="2" t="s">
        <v>1865</v>
      </c>
    </row>
    <row r="7" spans="1:5" ht="14.7" customHeight="1" x14ac:dyDescent="0.3">
      <c r="A7">
        <v>1.6</v>
      </c>
      <c r="B7" t="s">
        <v>1734</v>
      </c>
      <c r="C7" s="2" t="s">
        <v>1864</v>
      </c>
      <c r="D7" s="2" t="s">
        <v>1863</v>
      </c>
      <c r="E7" s="2" t="s">
        <v>1862</v>
      </c>
    </row>
    <row r="8" spans="1:5" ht="14.7" customHeight="1" x14ac:dyDescent="0.3">
      <c r="A8">
        <v>1.7</v>
      </c>
      <c r="B8" t="s">
        <v>1738</v>
      </c>
      <c r="C8" t="s">
        <v>1852</v>
      </c>
      <c r="D8" s="2" t="s">
        <v>1861</v>
      </c>
      <c r="E8" t="s">
        <v>1852</v>
      </c>
    </row>
    <row r="9" spans="1:5" ht="14.7" customHeight="1" x14ac:dyDescent="0.3">
      <c r="A9">
        <v>2</v>
      </c>
      <c r="B9" t="s">
        <v>1768</v>
      </c>
      <c r="C9" s="2" t="s">
        <v>1860</v>
      </c>
      <c r="D9" s="2" t="s">
        <v>1859</v>
      </c>
      <c r="E9" t="s">
        <v>1852</v>
      </c>
    </row>
    <row r="10" spans="1:5" ht="14.7" customHeight="1" x14ac:dyDescent="0.3">
      <c r="A10">
        <v>3</v>
      </c>
      <c r="B10" t="s">
        <v>1766</v>
      </c>
      <c r="C10" t="s">
        <v>1852</v>
      </c>
      <c r="D10" s="2" t="s">
        <v>1858</v>
      </c>
      <c r="E10" t="s">
        <v>1852</v>
      </c>
    </row>
    <row r="11" spans="1:5" ht="14.7" customHeight="1" x14ac:dyDescent="0.3">
      <c r="A11">
        <v>4</v>
      </c>
      <c r="B11" t="s">
        <v>1764</v>
      </c>
      <c r="C11" t="s">
        <v>1852</v>
      </c>
      <c r="D11" s="2" t="s">
        <v>1857</v>
      </c>
      <c r="E11" t="s">
        <v>1852</v>
      </c>
    </row>
    <row r="12" spans="1:5" ht="14.7" customHeight="1" x14ac:dyDescent="0.3">
      <c r="A12">
        <v>5</v>
      </c>
      <c r="B12" t="s">
        <v>1762</v>
      </c>
      <c r="C12" t="s">
        <v>1852</v>
      </c>
      <c r="D12" s="2" t="s">
        <v>1856</v>
      </c>
      <c r="E12" s="2" t="s">
        <v>1855</v>
      </c>
    </row>
    <row r="13" spans="1:5" ht="14.7" customHeight="1" x14ac:dyDescent="0.3">
      <c r="A13">
        <v>5.0999999999999996</v>
      </c>
      <c r="B13" t="s">
        <v>1781</v>
      </c>
      <c r="C13" t="s">
        <v>1852</v>
      </c>
      <c r="D13" s="2" t="s">
        <v>1854</v>
      </c>
      <c r="E13" s="2" t="s">
        <v>1853</v>
      </c>
    </row>
    <row r="14" spans="1:5" ht="14.7" customHeight="1" x14ac:dyDescent="0.3">
      <c r="A14">
        <v>6</v>
      </c>
      <c r="B14" t="s">
        <v>1732</v>
      </c>
      <c r="C14" t="s">
        <v>1852</v>
      </c>
      <c r="D14" s="2" t="s">
        <v>1851</v>
      </c>
      <c r="E14" s="2" t="s">
        <v>1850</v>
      </c>
    </row>
    <row r="15" spans="1:5" ht="14.7" customHeight="1" x14ac:dyDescent="0.3">
      <c r="A15">
        <v>7</v>
      </c>
      <c r="B15" t="s">
        <v>1849</v>
      </c>
      <c r="C15" t="s">
        <v>1848</v>
      </c>
      <c r="D15" s="2" t="s">
        <v>1847</v>
      </c>
      <c r="E15" s="2" t="s">
        <v>1846</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484CC6-162C-4FAA-99AA-8B00E32C7A6F}">
  <sheetPr>
    <tabColor theme="5"/>
  </sheetPr>
  <dimension ref="A1:G73"/>
  <sheetViews>
    <sheetView topLeftCell="A37" workbookViewId="0">
      <selection activeCell="B65" sqref="B65"/>
    </sheetView>
  </sheetViews>
  <sheetFormatPr defaultRowHeight="14.4" x14ac:dyDescent="0.3"/>
  <sheetData>
    <row r="1" spans="1:7" x14ac:dyDescent="0.3">
      <c r="A1" t="s">
        <v>1723</v>
      </c>
      <c r="B1" t="s">
        <v>1722</v>
      </c>
      <c r="C1" t="s">
        <v>1956</v>
      </c>
      <c r="D1" t="s">
        <v>1715</v>
      </c>
      <c r="E1" t="s">
        <v>1714</v>
      </c>
      <c r="F1" t="s">
        <v>1713</v>
      </c>
      <c r="G1" t="s">
        <v>1712</v>
      </c>
    </row>
    <row r="2" spans="1:7" x14ac:dyDescent="0.3">
      <c r="A2">
        <v>1.1000000000000001</v>
      </c>
      <c r="B2" t="s">
        <v>1882</v>
      </c>
      <c r="C2" s="45" t="s">
        <v>1955</v>
      </c>
      <c r="D2" t="s">
        <v>1883</v>
      </c>
      <c r="E2" t="s">
        <v>1883</v>
      </c>
      <c r="G2" t="str">
        <f t="shared" ref="G2:G33" si="0">IF(COUNTIF(D2:F2,"Y")&lt;2,"Medium","High")</f>
        <v>High</v>
      </c>
    </row>
    <row r="3" spans="1:7" x14ac:dyDescent="0.3">
      <c r="A3">
        <v>1.1000000000000001</v>
      </c>
      <c r="B3" t="s">
        <v>1882</v>
      </c>
      <c r="C3" t="s">
        <v>1954</v>
      </c>
      <c r="D3" t="s">
        <v>1883</v>
      </c>
      <c r="G3" t="str">
        <f t="shared" si="0"/>
        <v>Medium</v>
      </c>
    </row>
    <row r="4" spans="1:7" x14ac:dyDescent="0.3">
      <c r="A4">
        <v>1.1000000000000001</v>
      </c>
      <c r="B4" t="s">
        <v>1882</v>
      </c>
      <c r="C4" t="s">
        <v>1953</v>
      </c>
      <c r="D4" t="s">
        <v>1883</v>
      </c>
      <c r="G4" t="str">
        <f t="shared" si="0"/>
        <v>Medium</v>
      </c>
    </row>
    <row r="5" spans="1:7" x14ac:dyDescent="0.3">
      <c r="A5">
        <v>1.1000000000000001</v>
      </c>
      <c r="B5" t="s">
        <v>1882</v>
      </c>
      <c r="C5" t="s">
        <v>1952</v>
      </c>
      <c r="F5" t="s">
        <v>1883</v>
      </c>
      <c r="G5" t="str">
        <f t="shared" si="0"/>
        <v>Medium</v>
      </c>
    </row>
    <row r="6" spans="1:7" x14ac:dyDescent="0.3">
      <c r="A6">
        <v>1.1000000000000001</v>
      </c>
      <c r="B6" t="s">
        <v>1882</v>
      </c>
      <c r="C6" t="s">
        <v>1951</v>
      </c>
      <c r="F6" t="s">
        <v>1883</v>
      </c>
      <c r="G6" t="str">
        <f t="shared" si="0"/>
        <v>Medium</v>
      </c>
    </row>
    <row r="7" spans="1:7" x14ac:dyDescent="0.3">
      <c r="A7">
        <v>1.2</v>
      </c>
      <c r="B7" t="s">
        <v>1878</v>
      </c>
      <c r="C7" t="s">
        <v>1950</v>
      </c>
      <c r="D7" t="s">
        <v>1883</v>
      </c>
      <c r="E7" t="s">
        <v>1883</v>
      </c>
      <c r="G7" t="str">
        <f t="shared" si="0"/>
        <v>High</v>
      </c>
    </row>
    <row r="8" spans="1:7" x14ac:dyDescent="0.3">
      <c r="A8">
        <v>1.2</v>
      </c>
      <c r="B8" t="s">
        <v>1878</v>
      </c>
      <c r="C8" t="s">
        <v>1949</v>
      </c>
      <c r="D8" t="s">
        <v>1883</v>
      </c>
      <c r="G8" t="str">
        <f t="shared" si="0"/>
        <v>Medium</v>
      </c>
    </row>
    <row r="9" spans="1:7" x14ac:dyDescent="0.3">
      <c r="A9">
        <v>1.2</v>
      </c>
      <c r="B9" t="s">
        <v>1878</v>
      </c>
      <c r="C9" t="s">
        <v>1948</v>
      </c>
      <c r="D9" t="s">
        <v>1883</v>
      </c>
      <c r="G9" t="str">
        <f t="shared" si="0"/>
        <v>Medium</v>
      </c>
    </row>
    <row r="10" spans="1:7" x14ac:dyDescent="0.3">
      <c r="A10">
        <v>1.2</v>
      </c>
      <c r="B10" t="s">
        <v>1878</v>
      </c>
      <c r="C10" t="s">
        <v>1947</v>
      </c>
      <c r="D10" t="s">
        <v>1883</v>
      </c>
      <c r="G10" t="str">
        <f t="shared" si="0"/>
        <v>Medium</v>
      </c>
    </row>
    <row r="11" spans="1:7" x14ac:dyDescent="0.3">
      <c r="A11">
        <v>1.2</v>
      </c>
      <c r="B11" t="s">
        <v>1878</v>
      </c>
      <c r="C11" t="s">
        <v>1946</v>
      </c>
      <c r="F11" t="s">
        <v>1883</v>
      </c>
      <c r="G11" t="str">
        <f t="shared" si="0"/>
        <v>Medium</v>
      </c>
    </row>
    <row r="12" spans="1:7" x14ac:dyDescent="0.3">
      <c r="A12">
        <v>1.2</v>
      </c>
      <c r="B12" t="s">
        <v>1878</v>
      </c>
      <c r="C12" t="s">
        <v>1945</v>
      </c>
      <c r="D12" t="s">
        <v>1883</v>
      </c>
      <c r="G12" t="str">
        <f t="shared" si="0"/>
        <v>Medium</v>
      </c>
    </row>
    <row r="13" spans="1:7" x14ac:dyDescent="0.3">
      <c r="A13">
        <v>1.2</v>
      </c>
      <c r="B13" t="s">
        <v>1878</v>
      </c>
      <c r="C13" t="s">
        <v>1944</v>
      </c>
      <c r="E13" t="s">
        <v>1883</v>
      </c>
      <c r="F13" t="s">
        <v>1883</v>
      </c>
      <c r="G13" t="str">
        <f t="shared" si="0"/>
        <v>High</v>
      </c>
    </row>
    <row r="14" spans="1:7" x14ac:dyDescent="0.3">
      <c r="A14">
        <v>1.3</v>
      </c>
      <c r="B14" t="s">
        <v>1874</v>
      </c>
      <c r="C14" t="s">
        <v>1943</v>
      </c>
      <c r="D14" t="s">
        <v>1883</v>
      </c>
      <c r="E14" t="s">
        <v>1883</v>
      </c>
      <c r="G14" t="str">
        <f t="shared" si="0"/>
        <v>High</v>
      </c>
    </row>
    <row r="15" spans="1:7" x14ac:dyDescent="0.3">
      <c r="A15">
        <v>1.3</v>
      </c>
      <c r="B15" t="s">
        <v>1874</v>
      </c>
      <c r="C15" t="s">
        <v>1942</v>
      </c>
      <c r="D15" t="s">
        <v>1883</v>
      </c>
      <c r="E15" t="s">
        <v>1883</v>
      </c>
      <c r="G15" t="str">
        <f t="shared" si="0"/>
        <v>High</v>
      </c>
    </row>
    <row r="16" spans="1:7" x14ac:dyDescent="0.3">
      <c r="A16">
        <v>1.3</v>
      </c>
      <c r="B16" t="s">
        <v>1874</v>
      </c>
      <c r="C16" t="s">
        <v>1941</v>
      </c>
      <c r="D16" t="s">
        <v>1883</v>
      </c>
      <c r="E16" t="s">
        <v>1883</v>
      </c>
      <c r="G16" t="str">
        <f t="shared" si="0"/>
        <v>High</v>
      </c>
    </row>
    <row r="17" spans="1:7" x14ac:dyDescent="0.3">
      <c r="A17">
        <v>1.3</v>
      </c>
      <c r="B17" t="s">
        <v>1874</v>
      </c>
      <c r="C17" t="s">
        <v>1940</v>
      </c>
      <c r="E17" t="s">
        <v>1883</v>
      </c>
      <c r="G17" t="str">
        <f t="shared" si="0"/>
        <v>Medium</v>
      </c>
    </row>
    <row r="18" spans="1:7" x14ac:dyDescent="0.3">
      <c r="A18">
        <v>1.3</v>
      </c>
      <c r="B18" t="s">
        <v>1874</v>
      </c>
      <c r="C18" t="s">
        <v>1939</v>
      </c>
      <c r="E18" t="s">
        <v>1883</v>
      </c>
      <c r="F18" t="s">
        <v>1883</v>
      </c>
      <c r="G18" t="str">
        <f t="shared" si="0"/>
        <v>High</v>
      </c>
    </row>
    <row r="19" spans="1:7" x14ac:dyDescent="0.3">
      <c r="A19">
        <v>1.3</v>
      </c>
      <c r="B19" t="s">
        <v>1874</v>
      </c>
      <c r="C19" t="s">
        <v>1938</v>
      </c>
      <c r="E19" t="s">
        <v>1883</v>
      </c>
      <c r="G19" t="str">
        <f t="shared" si="0"/>
        <v>Medium</v>
      </c>
    </row>
    <row r="20" spans="1:7" x14ac:dyDescent="0.3">
      <c r="A20">
        <v>1.3</v>
      </c>
      <c r="B20" t="s">
        <v>1874</v>
      </c>
      <c r="C20" t="s">
        <v>1937</v>
      </c>
      <c r="E20" t="s">
        <v>1883</v>
      </c>
      <c r="F20" t="s">
        <v>1883</v>
      </c>
      <c r="G20" t="str">
        <f t="shared" si="0"/>
        <v>High</v>
      </c>
    </row>
    <row r="21" spans="1:7" x14ac:dyDescent="0.3">
      <c r="A21">
        <v>1.3</v>
      </c>
      <c r="B21" t="s">
        <v>1874</v>
      </c>
      <c r="C21" t="s">
        <v>1936</v>
      </c>
      <c r="E21" t="s">
        <v>1883</v>
      </c>
      <c r="G21" t="str">
        <f t="shared" si="0"/>
        <v>Medium</v>
      </c>
    </row>
    <row r="22" spans="1:7" x14ac:dyDescent="0.3">
      <c r="A22">
        <v>1.3</v>
      </c>
      <c r="B22" t="s">
        <v>1874</v>
      </c>
      <c r="C22" t="s">
        <v>1935</v>
      </c>
      <c r="F22" t="s">
        <v>1883</v>
      </c>
      <c r="G22" t="str">
        <f t="shared" si="0"/>
        <v>Medium</v>
      </c>
    </row>
    <row r="23" spans="1:7" x14ac:dyDescent="0.3">
      <c r="A23">
        <v>1.3</v>
      </c>
      <c r="B23" t="s">
        <v>1874</v>
      </c>
      <c r="C23" t="s">
        <v>1934</v>
      </c>
      <c r="D23" t="s">
        <v>1883</v>
      </c>
      <c r="E23" t="s">
        <v>1883</v>
      </c>
      <c r="G23" t="str">
        <f t="shared" si="0"/>
        <v>High</v>
      </c>
    </row>
    <row r="24" spans="1:7" x14ac:dyDescent="0.3">
      <c r="A24">
        <v>1.3</v>
      </c>
      <c r="B24" t="s">
        <v>1874</v>
      </c>
      <c r="C24" t="s">
        <v>1933</v>
      </c>
      <c r="E24" t="s">
        <v>1883</v>
      </c>
      <c r="F24" t="s">
        <v>1883</v>
      </c>
      <c r="G24" t="str">
        <f t="shared" si="0"/>
        <v>High</v>
      </c>
    </row>
    <row r="25" spans="1:7" x14ac:dyDescent="0.3">
      <c r="A25">
        <v>1.4</v>
      </c>
      <c r="B25" t="s">
        <v>1742</v>
      </c>
      <c r="C25" t="s">
        <v>1932</v>
      </c>
      <c r="D25" t="s">
        <v>1883</v>
      </c>
      <c r="G25" t="str">
        <f t="shared" si="0"/>
        <v>Medium</v>
      </c>
    </row>
    <row r="26" spans="1:7" x14ac:dyDescent="0.3">
      <c r="A26">
        <v>1.4</v>
      </c>
      <c r="B26" t="s">
        <v>1742</v>
      </c>
      <c r="C26" t="s">
        <v>1931</v>
      </c>
      <c r="D26" t="s">
        <v>1883</v>
      </c>
      <c r="G26" t="str">
        <f t="shared" si="0"/>
        <v>Medium</v>
      </c>
    </row>
    <row r="27" spans="1:7" x14ac:dyDescent="0.3">
      <c r="A27">
        <v>1.4</v>
      </c>
      <c r="B27" t="s">
        <v>1742</v>
      </c>
      <c r="C27" t="s">
        <v>1930</v>
      </c>
      <c r="D27" t="s">
        <v>1883</v>
      </c>
      <c r="G27" t="str">
        <f t="shared" si="0"/>
        <v>Medium</v>
      </c>
    </row>
    <row r="28" spans="1:7" x14ac:dyDescent="0.3">
      <c r="A28">
        <v>1.4</v>
      </c>
      <c r="B28" t="s">
        <v>1742</v>
      </c>
      <c r="C28" t="s">
        <v>1929</v>
      </c>
      <c r="D28" t="s">
        <v>1883</v>
      </c>
      <c r="G28" t="str">
        <f t="shared" si="0"/>
        <v>Medium</v>
      </c>
    </row>
    <row r="29" spans="1:7" x14ac:dyDescent="0.3">
      <c r="A29">
        <v>1.4</v>
      </c>
      <c r="B29" t="s">
        <v>1742</v>
      </c>
      <c r="C29" t="s">
        <v>1928</v>
      </c>
      <c r="E29" t="s">
        <v>1883</v>
      </c>
      <c r="G29" t="str">
        <f t="shared" si="0"/>
        <v>Medium</v>
      </c>
    </row>
    <row r="30" spans="1:7" x14ac:dyDescent="0.3">
      <c r="A30">
        <v>1.4</v>
      </c>
      <c r="B30" t="s">
        <v>1742</v>
      </c>
      <c r="C30" t="s">
        <v>1927</v>
      </c>
      <c r="F30" t="s">
        <v>1883</v>
      </c>
      <c r="G30" t="str">
        <f t="shared" si="0"/>
        <v>Medium</v>
      </c>
    </row>
    <row r="31" spans="1:7" x14ac:dyDescent="0.3">
      <c r="A31">
        <v>1.4</v>
      </c>
      <c r="B31" t="s">
        <v>1742</v>
      </c>
      <c r="C31" t="s">
        <v>1926</v>
      </c>
      <c r="F31" t="s">
        <v>1883</v>
      </c>
      <c r="G31" t="str">
        <f t="shared" si="0"/>
        <v>Medium</v>
      </c>
    </row>
    <row r="32" spans="1:7" x14ac:dyDescent="0.3">
      <c r="A32">
        <v>1.4</v>
      </c>
      <c r="B32" t="s">
        <v>1742</v>
      </c>
      <c r="C32" t="s">
        <v>1925</v>
      </c>
      <c r="F32" t="s">
        <v>1883</v>
      </c>
      <c r="G32" t="str">
        <f t="shared" si="0"/>
        <v>Medium</v>
      </c>
    </row>
    <row r="33" spans="1:7" x14ac:dyDescent="0.3">
      <c r="A33">
        <v>1.5</v>
      </c>
      <c r="B33" t="s">
        <v>1725</v>
      </c>
      <c r="C33" t="s">
        <v>1924</v>
      </c>
      <c r="D33" t="s">
        <v>1883</v>
      </c>
      <c r="G33" t="str">
        <f t="shared" si="0"/>
        <v>Medium</v>
      </c>
    </row>
    <row r="34" spans="1:7" x14ac:dyDescent="0.3">
      <c r="A34">
        <v>1.5</v>
      </c>
      <c r="B34" t="s">
        <v>1725</v>
      </c>
      <c r="C34" t="s">
        <v>1923</v>
      </c>
      <c r="D34" t="s">
        <v>1883</v>
      </c>
      <c r="G34" t="str">
        <f t="shared" ref="G34:G65" si="1">IF(COUNTIF(D34:F34,"Y")&lt;2,"Medium","High")</f>
        <v>Medium</v>
      </c>
    </row>
    <row r="35" spans="1:7" x14ac:dyDescent="0.3">
      <c r="A35">
        <v>1.5</v>
      </c>
      <c r="B35" t="s">
        <v>1725</v>
      </c>
      <c r="C35" t="s">
        <v>1922</v>
      </c>
      <c r="D35" t="s">
        <v>1883</v>
      </c>
      <c r="E35" t="s">
        <v>1883</v>
      </c>
      <c r="G35" t="str">
        <f t="shared" si="1"/>
        <v>High</v>
      </c>
    </row>
    <row r="36" spans="1:7" x14ac:dyDescent="0.3">
      <c r="A36">
        <v>1.5</v>
      </c>
      <c r="B36" t="s">
        <v>1725</v>
      </c>
      <c r="C36" t="s">
        <v>1921</v>
      </c>
      <c r="D36" t="s">
        <v>1883</v>
      </c>
      <c r="G36" t="str">
        <f t="shared" si="1"/>
        <v>Medium</v>
      </c>
    </row>
    <row r="37" spans="1:7" x14ac:dyDescent="0.3">
      <c r="A37">
        <v>1.5</v>
      </c>
      <c r="B37" t="s">
        <v>1725</v>
      </c>
      <c r="C37" t="s">
        <v>1920</v>
      </c>
      <c r="F37" t="s">
        <v>1883</v>
      </c>
      <c r="G37" t="str">
        <f t="shared" si="1"/>
        <v>Medium</v>
      </c>
    </row>
    <row r="38" spans="1:7" x14ac:dyDescent="0.3">
      <c r="A38">
        <v>1.5</v>
      </c>
      <c r="B38" t="s">
        <v>1725</v>
      </c>
      <c r="C38" t="s">
        <v>1919</v>
      </c>
      <c r="F38" t="s">
        <v>1883</v>
      </c>
      <c r="G38" t="str">
        <f t="shared" si="1"/>
        <v>Medium</v>
      </c>
    </row>
    <row r="39" spans="1:7" x14ac:dyDescent="0.3">
      <c r="A39">
        <v>1.5</v>
      </c>
      <c r="B39" t="s">
        <v>1725</v>
      </c>
      <c r="C39" t="s">
        <v>1918</v>
      </c>
      <c r="F39" t="s">
        <v>1883</v>
      </c>
      <c r="G39" t="str">
        <f t="shared" si="1"/>
        <v>Medium</v>
      </c>
    </row>
    <row r="40" spans="1:7" x14ac:dyDescent="0.3">
      <c r="A40">
        <v>1.5</v>
      </c>
      <c r="B40" t="s">
        <v>1725</v>
      </c>
      <c r="C40" t="s">
        <v>1917</v>
      </c>
      <c r="F40" t="s">
        <v>1883</v>
      </c>
      <c r="G40" t="str">
        <f t="shared" si="1"/>
        <v>Medium</v>
      </c>
    </row>
    <row r="41" spans="1:7" x14ac:dyDescent="0.3">
      <c r="A41">
        <v>1.6</v>
      </c>
      <c r="B41" t="s">
        <v>1734</v>
      </c>
      <c r="C41" t="s">
        <v>1916</v>
      </c>
      <c r="D41" t="s">
        <v>1883</v>
      </c>
      <c r="E41" t="s">
        <v>1883</v>
      </c>
      <c r="G41" t="str">
        <f t="shared" si="1"/>
        <v>High</v>
      </c>
    </row>
    <row r="42" spans="1:7" x14ac:dyDescent="0.3">
      <c r="A42">
        <v>1.6</v>
      </c>
      <c r="B42" t="s">
        <v>1734</v>
      </c>
      <c r="C42" t="s">
        <v>1915</v>
      </c>
      <c r="D42" t="s">
        <v>1883</v>
      </c>
      <c r="G42" t="str">
        <f t="shared" si="1"/>
        <v>Medium</v>
      </c>
    </row>
    <row r="43" spans="1:7" x14ac:dyDescent="0.3">
      <c r="A43">
        <v>1.6</v>
      </c>
      <c r="B43" t="s">
        <v>1734</v>
      </c>
      <c r="C43" t="s">
        <v>1914</v>
      </c>
      <c r="D43" t="s">
        <v>1883</v>
      </c>
      <c r="G43" t="str">
        <f t="shared" si="1"/>
        <v>Medium</v>
      </c>
    </row>
    <row r="44" spans="1:7" x14ac:dyDescent="0.3">
      <c r="A44">
        <v>1.6</v>
      </c>
      <c r="B44" t="s">
        <v>1734</v>
      </c>
      <c r="C44" t="s">
        <v>1913</v>
      </c>
      <c r="D44" t="s">
        <v>1883</v>
      </c>
      <c r="G44" t="str">
        <f t="shared" si="1"/>
        <v>Medium</v>
      </c>
    </row>
    <row r="45" spans="1:7" x14ac:dyDescent="0.3">
      <c r="A45">
        <v>1.6</v>
      </c>
      <c r="B45" t="s">
        <v>1734</v>
      </c>
      <c r="C45" t="s">
        <v>1912</v>
      </c>
      <c r="D45" t="s">
        <v>1883</v>
      </c>
      <c r="E45" t="s">
        <v>1883</v>
      </c>
      <c r="G45" t="str">
        <f t="shared" si="1"/>
        <v>High</v>
      </c>
    </row>
    <row r="46" spans="1:7" x14ac:dyDescent="0.3">
      <c r="A46">
        <v>1.6</v>
      </c>
      <c r="B46" t="s">
        <v>1734</v>
      </c>
      <c r="C46" t="s">
        <v>1911</v>
      </c>
      <c r="D46" t="s">
        <v>1883</v>
      </c>
      <c r="G46" t="str">
        <f t="shared" si="1"/>
        <v>Medium</v>
      </c>
    </row>
    <row r="47" spans="1:7" x14ac:dyDescent="0.3">
      <c r="A47">
        <v>1.6</v>
      </c>
      <c r="B47" t="s">
        <v>1734</v>
      </c>
      <c r="C47" t="s">
        <v>1910</v>
      </c>
      <c r="D47" t="s">
        <v>1883</v>
      </c>
      <c r="G47" t="str">
        <f t="shared" si="1"/>
        <v>Medium</v>
      </c>
    </row>
    <row r="48" spans="1:7" x14ac:dyDescent="0.3">
      <c r="A48">
        <v>1.6</v>
      </c>
      <c r="B48" t="s">
        <v>1734</v>
      </c>
      <c r="C48" t="s">
        <v>1909</v>
      </c>
      <c r="E48" t="s">
        <v>1883</v>
      </c>
      <c r="G48" t="str">
        <f t="shared" si="1"/>
        <v>Medium</v>
      </c>
    </row>
    <row r="49" spans="1:7" x14ac:dyDescent="0.3">
      <c r="A49">
        <v>1.6</v>
      </c>
      <c r="B49" t="s">
        <v>1734</v>
      </c>
      <c r="C49" t="s">
        <v>1908</v>
      </c>
      <c r="F49" t="s">
        <v>1883</v>
      </c>
      <c r="G49" t="str">
        <f t="shared" si="1"/>
        <v>Medium</v>
      </c>
    </row>
    <row r="50" spans="1:7" x14ac:dyDescent="0.3">
      <c r="A50">
        <v>1.6</v>
      </c>
      <c r="B50" t="s">
        <v>1734</v>
      </c>
      <c r="C50" t="s">
        <v>1907</v>
      </c>
      <c r="F50" t="s">
        <v>1883</v>
      </c>
      <c r="G50" t="str">
        <f t="shared" si="1"/>
        <v>Medium</v>
      </c>
    </row>
    <row r="51" spans="1:7" x14ac:dyDescent="0.3">
      <c r="A51">
        <v>1.6</v>
      </c>
      <c r="B51" t="s">
        <v>1734</v>
      </c>
      <c r="C51" t="s">
        <v>1906</v>
      </c>
      <c r="F51" t="s">
        <v>1883</v>
      </c>
      <c r="G51" t="str">
        <f t="shared" si="1"/>
        <v>Medium</v>
      </c>
    </row>
    <row r="52" spans="1:7" x14ac:dyDescent="0.3">
      <c r="A52">
        <v>1.6</v>
      </c>
      <c r="B52" t="s">
        <v>1734</v>
      </c>
      <c r="C52" t="s">
        <v>1905</v>
      </c>
      <c r="F52" t="s">
        <v>1883</v>
      </c>
      <c r="G52" t="str">
        <f t="shared" si="1"/>
        <v>Medium</v>
      </c>
    </row>
    <row r="53" spans="1:7" x14ac:dyDescent="0.3">
      <c r="A53">
        <v>1.6</v>
      </c>
      <c r="B53" t="s">
        <v>1734</v>
      </c>
      <c r="C53" t="s">
        <v>1904</v>
      </c>
      <c r="F53" t="s">
        <v>1883</v>
      </c>
      <c r="G53" t="str">
        <f t="shared" si="1"/>
        <v>Medium</v>
      </c>
    </row>
    <row r="54" spans="1:7" x14ac:dyDescent="0.3">
      <c r="A54">
        <v>1.6</v>
      </c>
      <c r="B54" t="s">
        <v>1734</v>
      </c>
      <c r="C54" t="s">
        <v>1903</v>
      </c>
      <c r="F54" t="s">
        <v>1883</v>
      </c>
      <c r="G54" t="str">
        <f t="shared" si="1"/>
        <v>Medium</v>
      </c>
    </row>
    <row r="55" spans="1:7" x14ac:dyDescent="0.3">
      <c r="A55">
        <v>2</v>
      </c>
      <c r="B55" t="s">
        <v>1768</v>
      </c>
      <c r="C55" t="s">
        <v>1902</v>
      </c>
      <c r="D55" t="s">
        <v>1883</v>
      </c>
      <c r="E55" t="s">
        <v>1883</v>
      </c>
      <c r="G55" t="str">
        <f t="shared" si="1"/>
        <v>High</v>
      </c>
    </row>
    <row r="56" spans="1:7" x14ac:dyDescent="0.3">
      <c r="A56">
        <v>2</v>
      </c>
      <c r="B56" t="s">
        <v>1768</v>
      </c>
      <c r="C56" t="s">
        <v>1901</v>
      </c>
      <c r="D56" t="s">
        <v>1883</v>
      </c>
      <c r="E56" t="s">
        <v>1883</v>
      </c>
      <c r="G56" t="str">
        <f t="shared" si="1"/>
        <v>High</v>
      </c>
    </row>
    <row r="57" spans="1:7" x14ac:dyDescent="0.3">
      <c r="A57">
        <v>2</v>
      </c>
      <c r="B57" t="s">
        <v>1768</v>
      </c>
      <c r="C57" t="s">
        <v>1900</v>
      </c>
      <c r="D57" t="s">
        <v>1883</v>
      </c>
      <c r="G57" t="str">
        <f t="shared" si="1"/>
        <v>Medium</v>
      </c>
    </row>
    <row r="58" spans="1:7" x14ac:dyDescent="0.3">
      <c r="A58">
        <v>2</v>
      </c>
      <c r="B58" t="s">
        <v>1768</v>
      </c>
      <c r="C58" t="s">
        <v>1899</v>
      </c>
      <c r="D58" t="s">
        <v>1883</v>
      </c>
      <c r="G58" t="str">
        <f t="shared" si="1"/>
        <v>Medium</v>
      </c>
    </row>
    <row r="59" spans="1:7" x14ac:dyDescent="0.3">
      <c r="A59">
        <v>2</v>
      </c>
      <c r="B59" t="s">
        <v>1768</v>
      </c>
      <c r="C59" t="s">
        <v>1898</v>
      </c>
      <c r="E59" t="s">
        <v>1883</v>
      </c>
      <c r="G59" t="str">
        <f t="shared" si="1"/>
        <v>Medium</v>
      </c>
    </row>
    <row r="60" spans="1:7" x14ac:dyDescent="0.3">
      <c r="A60">
        <v>2</v>
      </c>
      <c r="B60" t="s">
        <v>1768</v>
      </c>
      <c r="C60" t="s">
        <v>1897</v>
      </c>
      <c r="D60" t="s">
        <v>1883</v>
      </c>
      <c r="G60" t="str">
        <f t="shared" si="1"/>
        <v>Medium</v>
      </c>
    </row>
    <row r="61" spans="1:7" x14ac:dyDescent="0.3">
      <c r="A61">
        <v>2</v>
      </c>
      <c r="B61" t="s">
        <v>1768</v>
      </c>
      <c r="C61" t="s">
        <v>1896</v>
      </c>
      <c r="D61" t="s">
        <v>1883</v>
      </c>
      <c r="G61" t="str">
        <f t="shared" si="1"/>
        <v>Medium</v>
      </c>
    </row>
    <row r="62" spans="1:7" x14ac:dyDescent="0.3">
      <c r="A62">
        <v>3</v>
      </c>
      <c r="B62" t="s">
        <v>1766</v>
      </c>
      <c r="C62" t="s">
        <v>1895</v>
      </c>
      <c r="E62" t="s">
        <v>1883</v>
      </c>
      <c r="G62" t="str">
        <f t="shared" si="1"/>
        <v>Medium</v>
      </c>
    </row>
    <row r="63" spans="1:7" x14ac:dyDescent="0.3">
      <c r="A63">
        <v>4</v>
      </c>
      <c r="B63" t="s">
        <v>1764</v>
      </c>
      <c r="C63" t="s">
        <v>1894</v>
      </c>
      <c r="E63" t="s">
        <v>1883</v>
      </c>
      <c r="G63" t="str">
        <f t="shared" si="1"/>
        <v>Medium</v>
      </c>
    </row>
    <row r="64" spans="1:7" x14ac:dyDescent="0.3">
      <c r="A64">
        <v>5</v>
      </c>
      <c r="B64" t="s">
        <v>1762</v>
      </c>
      <c r="C64" t="s">
        <v>1893</v>
      </c>
      <c r="E64" t="s">
        <v>1883</v>
      </c>
      <c r="G64" t="str">
        <f t="shared" si="1"/>
        <v>Medium</v>
      </c>
    </row>
    <row r="65" spans="1:7" x14ac:dyDescent="0.3">
      <c r="A65">
        <v>5</v>
      </c>
      <c r="B65" t="s">
        <v>1762</v>
      </c>
      <c r="C65" t="s">
        <v>1892</v>
      </c>
      <c r="F65" t="s">
        <v>1883</v>
      </c>
      <c r="G65" t="str">
        <f t="shared" si="1"/>
        <v>Medium</v>
      </c>
    </row>
    <row r="66" spans="1:7" x14ac:dyDescent="0.3">
      <c r="A66">
        <v>5.0999999999999996</v>
      </c>
      <c r="B66" t="s">
        <v>1781</v>
      </c>
      <c r="C66" t="s">
        <v>1891</v>
      </c>
      <c r="E66" t="s">
        <v>1883</v>
      </c>
      <c r="G66" t="str">
        <f t="shared" ref="G66:G73" si="2">IF(COUNTIF(D66:F66,"Y")&lt;2,"Medium","High")</f>
        <v>Medium</v>
      </c>
    </row>
    <row r="67" spans="1:7" x14ac:dyDescent="0.3">
      <c r="A67">
        <v>5.0999999999999996</v>
      </c>
      <c r="B67" t="s">
        <v>1781</v>
      </c>
      <c r="C67" t="s">
        <v>1890</v>
      </c>
      <c r="D67" t="s">
        <v>1883</v>
      </c>
      <c r="F67" t="s">
        <v>1883</v>
      </c>
      <c r="G67" t="str">
        <f t="shared" si="2"/>
        <v>High</v>
      </c>
    </row>
    <row r="68" spans="1:7" x14ac:dyDescent="0.3">
      <c r="A68">
        <v>6</v>
      </c>
      <c r="B68" t="s">
        <v>1732</v>
      </c>
      <c r="C68" t="s">
        <v>1889</v>
      </c>
      <c r="E68" t="s">
        <v>1883</v>
      </c>
      <c r="G68" t="str">
        <f t="shared" si="2"/>
        <v>Medium</v>
      </c>
    </row>
    <row r="69" spans="1:7" x14ac:dyDescent="0.3">
      <c r="A69">
        <v>6</v>
      </c>
      <c r="B69" t="s">
        <v>1732</v>
      </c>
      <c r="C69" t="s">
        <v>1888</v>
      </c>
      <c r="F69" t="s">
        <v>1883</v>
      </c>
      <c r="G69" t="str">
        <f t="shared" si="2"/>
        <v>Medium</v>
      </c>
    </row>
    <row r="70" spans="1:7" x14ac:dyDescent="0.3">
      <c r="A70">
        <v>7</v>
      </c>
      <c r="B70" t="s">
        <v>1849</v>
      </c>
      <c r="C70" t="s">
        <v>1887</v>
      </c>
      <c r="D70" t="s">
        <v>1883</v>
      </c>
      <c r="E70" t="s">
        <v>1883</v>
      </c>
      <c r="G70" t="str">
        <f t="shared" si="2"/>
        <v>High</v>
      </c>
    </row>
    <row r="71" spans="1:7" x14ac:dyDescent="0.3">
      <c r="A71">
        <v>7</v>
      </c>
      <c r="B71" t="s">
        <v>1849</v>
      </c>
      <c r="C71" t="s">
        <v>1886</v>
      </c>
      <c r="E71" t="s">
        <v>1883</v>
      </c>
      <c r="G71" t="str">
        <f t="shared" si="2"/>
        <v>Medium</v>
      </c>
    </row>
    <row r="72" spans="1:7" x14ac:dyDescent="0.3">
      <c r="A72">
        <v>7</v>
      </c>
      <c r="B72" t="s">
        <v>1849</v>
      </c>
      <c r="C72" t="s">
        <v>1885</v>
      </c>
      <c r="F72" t="s">
        <v>1883</v>
      </c>
      <c r="G72" t="str">
        <f t="shared" si="2"/>
        <v>Medium</v>
      </c>
    </row>
    <row r="73" spans="1:7" x14ac:dyDescent="0.3">
      <c r="A73">
        <v>7</v>
      </c>
      <c r="B73" t="s">
        <v>1849</v>
      </c>
      <c r="C73" t="s">
        <v>1884</v>
      </c>
      <c r="F73" t="s">
        <v>1883</v>
      </c>
      <c r="G73" t="str">
        <f t="shared" si="2"/>
        <v>Medium</v>
      </c>
    </row>
  </sheetData>
  <conditionalFormatting sqref="C2">
    <cfRule type="expression" dxfId="4" priority="3">
      <formula>$G1="High"</formula>
    </cfRule>
  </conditionalFormatting>
  <conditionalFormatting sqref="C2:C73">
    <cfRule type="expression" dxfId="3" priority="1">
      <formula>$G2="Medium"</formula>
    </cfRule>
    <cfRule type="expression" dxfId="2" priority="2">
      <formula>$G2="High"</formula>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containsText" priority="4" operator="containsText" id="{140D68DE-68AA-4083-8D4E-CD8A92F0E19A}">
            <xm:f>NOT(ISERROR(SEARCH($G$8,G2)))</xm:f>
            <xm:f>$G$8</xm:f>
            <x14:dxf>
              <fill>
                <patternFill>
                  <bgColor theme="9" tint="0.79998168889431442"/>
                </patternFill>
              </fill>
            </x14:dxf>
          </x14:cfRule>
          <x14:cfRule type="containsText" priority="5" operator="containsText" id="{3283AB65-CC75-4A25-89F6-AF80428D64B6}">
            <xm:f>NOT(ISERROR(SEARCH($G$41,G2)))</xm:f>
            <xm:f>$G$41</xm:f>
            <x14:dxf>
              <fill>
                <patternFill>
                  <bgColor theme="9" tint="-0.24994659260841701"/>
                </patternFill>
              </fill>
            </x14:dxf>
          </x14:cfRule>
          <xm:sqref>G2:G73</xm:sqref>
        </x14:conditionalFormatting>
      </x14:conditionalFormatting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2D089C-F3A0-43C9-85C6-C78B1EDE24FF}">
  <sheetPr>
    <tabColor theme="5"/>
  </sheetPr>
  <dimension ref="A1:B16"/>
  <sheetViews>
    <sheetView workbookViewId="0">
      <selection activeCell="B2" sqref="B2:B16"/>
    </sheetView>
  </sheetViews>
  <sheetFormatPr defaultRowHeight="14.4" x14ac:dyDescent="0.3"/>
  <sheetData>
    <row r="1" spans="1:2" x14ac:dyDescent="0.3">
      <c r="A1" t="s">
        <v>1723</v>
      </c>
      <c r="B1" t="s">
        <v>1958</v>
      </c>
    </row>
    <row r="2" spans="1:2" x14ac:dyDescent="0.3">
      <c r="A2">
        <v>1</v>
      </c>
      <c r="B2" t="s">
        <v>1957</v>
      </c>
    </row>
    <row r="3" spans="1:2" x14ac:dyDescent="0.3">
      <c r="A3">
        <v>1.1000000000000001</v>
      </c>
      <c r="B3" t="s">
        <v>1882</v>
      </c>
    </row>
    <row r="4" spans="1:2" x14ac:dyDescent="0.3">
      <c r="A4">
        <v>1.2</v>
      </c>
      <c r="B4" t="s">
        <v>1878</v>
      </c>
    </row>
    <row r="5" spans="1:2" x14ac:dyDescent="0.3">
      <c r="A5">
        <v>1.3</v>
      </c>
      <c r="B5" t="s">
        <v>1874</v>
      </c>
    </row>
    <row r="6" spans="1:2" x14ac:dyDescent="0.3">
      <c r="A6">
        <v>1.4</v>
      </c>
      <c r="B6" t="s">
        <v>1742</v>
      </c>
    </row>
    <row r="7" spans="1:2" x14ac:dyDescent="0.3">
      <c r="A7">
        <v>1.5</v>
      </c>
      <c r="B7" t="s">
        <v>1725</v>
      </c>
    </row>
    <row r="8" spans="1:2" x14ac:dyDescent="0.3">
      <c r="A8">
        <v>1.6</v>
      </c>
      <c r="B8" t="s">
        <v>1734</v>
      </c>
    </row>
    <row r="9" spans="1:2" x14ac:dyDescent="0.3">
      <c r="A9">
        <v>1.7</v>
      </c>
      <c r="B9" t="s">
        <v>1738</v>
      </c>
    </row>
    <row r="10" spans="1:2" x14ac:dyDescent="0.3">
      <c r="A10">
        <v>2</v>
      </c>
      <c r="B10" t="s">
        <v>1768</v>
      </c>
    </row>
    <row r="11" spans="1:2" ht="12.6" customHeight="1" x14ac:dyDescent="0.3">
      <c r="A11">
        <v>3</v>
      </c>
      <c r="B11" t="s">
        <v>1766</v>
      </c>
    </row>
    <row r="12" spans="1:2" x14ac:dyDescent="0.3">
      <c r="A12">
        <v>4</v>
      </c>
      <c r="B12" t="s">
        <v>1764</v>
      </c>
    </row>
    <row r="13" spans="1:2" x14ac:dyDescent="0.3">
      <c r="A13">
        <v>5</v>
      </c>
      <c r="B13" t="s">
        <v>1762</v>
      </c>
    </row>
    <row r="14" spans="1:2" x14ac:dyDescent="0.3">
      <c r="A14">
        <v>5.0999999999999996</v>
      </c>
      <c r="B14" t="s">
        <v>1781</v>
      </c>
    </row>
    <row r="15" spans="1:2" x14ac:dyDescent="0.3">
      <c r="A15">
        <v>6</v>
      </c>
      <c r="B15" t="s">
        <v>1732</v>
      </c>
    </row>
    <row r="16" spans="1:2" x14ac:dyDescent="0.3">
      <c r="A16">
        <v>7</v>
      </c>
      <c r="B16" t="s">
        <v>1849</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B050"/>
  </sheetPr>
  <dimension ref="A1"/>
  <sheetViews>
    <sheetView workbookViewId="0">
      <selection activeCell="S4" sqref="S4"/>
    </sheetView>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BA38EB84-F8BC-440F-942A-9198C68E6F7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28</vt:i4>
      </vt:variant>
    </vt:vector>
  </HeadingPairs>
  <TitlesOfParts>
    <vt:vector size="54" baseType="lpstr">
      <vt:lpstr>About</vt:lpstr>
      <vt:lpstr>1. MSC - User Guide</vt:lpstr>
      <vt:lpstr>Data Input</vt:lpstr>
      <vt:lpstr>Combined ISIC Code </vt:lpstr>
      <vt:lpstr>Parameters</vt:lpstr>
      <vt:lpstr>Parameters (2)</vt:lpstr>
      <vt:lpstr>Parameters Input</vt:lpstr>
      <vt:lpstr>MSC Tool</vt:lpstr>
      <vt:lpstr>2. DNSH - User Guide</vt:lpstr>
      <vt:lpstr>DNSH Tool</vt:lpstr>
      <vt:lpstr>DNSH Generic Criteria</vt:lpstr>
      <vt:lpstr>DNSH Criteria by Activity</vt:lpstr>
      <vt:lpstr>Mapping of Activities (2)</vt:lpstr>
      <vt:lpstr>DNSH Criteria Per Activity</vt:lpstr>
      <vt:lpstr>Activities Codes Mapping</vt:lpstr>
      <vt:lpstr>3. MSS - User Guide</vt:lpstr>
      <vt:lpstr>MSS Tool </vt:lpstr>
      <vt:lpstr>Mapping of Generic Criteria </vt:lpstr>
      <vt:lpstr>Mapping of DNSH Criteria</vt:lpstr>
      <vt:lpstr>Mapping of Activities</vt:lpstr>
      <vt:lpstr>DataDNSH</vt:lpstr>
      <vt:lpstr>MSS Data_Laws</vt:lpstr>
      <vt:lpstr>MSS Data_ESG</vt:lpstr>
      <vt:lpstr>MSS Data_Evidence</vt:lpstr>
      <vt:lpstr>Data Validation</vt:lpstr>
      <vt:lpstr>Sector Coverage Comparison</vt:lpstr>
      <vt:lpstr>'Parameters (2)'!Activity_Code</vt:lpstr>
      <vt:lpstr>Activity_Code</vt:lpstr>
      <vt:lpstr>'Parameters (2)'!Class_ID</vt:lpstr>
      <vt:lpstr>Class_ID</vt:lpstr>
      <vt:lpstr>'Parameters (2)'!Class_Name</vt:lpstr>
      <vt:lpstr>Class_Name</vt:lpstr>
      <vt:lpstr>'Parameters (2)'!Division_Code</vt:lpstr>
      <vt:lpstr>Division_Code</vt:lpstr>
      <vt:lpstr>'Parameters (2)'!Division_Name</vt:lpstr>
      <vt:lpstr>Division_Name</vt:lpstr>
      <vt:lpstr>'Parameters (2)'!Group_Code</vt:lpstr>
      <vt:lpstr>Group_Code</vt:lpstr>
      <vt:lpstr>'Parameters (2)'!Group_Name</vt:lpstr>
      <vt:lpstr>Group_Name</vt:lpstr>
      <vt:lpstr>'Parameters (2)'!ISIC_Section</vt:lpstr>
      <vt:lpstr>ISIC_Section</vt:lpstr>
      <vt:lpstr>'Parameters (2)'!Jurisdictions</vt:lpstr>
      <vt:lpstr>Jurisdictions</vt:lpstr>
      <vt:lpstr>Parameters!Parameters</vt:lpstr>
      <vt:lpstr>'Parameters (2)'!Parameters</vt:lpstr>
      <vt:lpstr>'Parameters (2)'!ScreeningCriteria</vt:lpstr>
      <vt:lpstr>ScreeningCriteria</vt:lpstr>
      <vt:lpstr>'Parameters (2)'!Section</vt:lpstr>
      <vt:lpstr>Section</vt:lpstr>
      <vt:lpstr>'Parameters (2)'!Sector_Name</vt:lpstr>
      <vt:lpstr>Sector_Name</vt:lpstr>
      <vt:lpstr>'Parameters (2)'!TaxonomyObjectives</vt:lpstr>
      <vt:lpstr>TaxonomyObjectives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Luke Munkombwe</dc:creator>
  <cp:lastModifiedBy>Chavi Meattle</cp:lastModifiedBy>
  <dcterms:created xsi:type="dcterms:W3CDTF">2024-05-17T07:33:19Z</dcterms:created>
  <dcterms:modified xsi:type="dcterms:W3CDTF">2025-02-26T21:51:01Z</dcterms:modified>
</cp:coreProperties>
</file>